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30109198\Google Drive\Foresight Lane\Consulting\Current\ACFE Mapping\Data\Data for mapping\Data source link\"/>
    </mc:Choice>
  </mc:AlternateContent>
  <bookViews>
    <workbookView xWindow="4920" yWindow="0" windowWidth="30225" windowHeight="19455"/>
  </bookViews>
  <sheets>
    <sheet name="LLO consolidated information" sheetId="21" r:id="rId1"/>
    <sheet name="Priority demographic overview" sheetId="20" r:id="rId2"/>
    <sheet name="Industry map Gramps &amp; BSW" sheetId="24" r:id="rId3"/>
    <sheet name="Grampians Industry Data" sheetId="23" r:id="rId4"/>
    <sheet name="Barwon South West Industry Data" sheetId="16" r:id="rId5"/>
    <sheet name="CAIF funding 2009-2015 " sheetId="25" r:id="rId6"/>
    <sheet name="LLO-NH finances (broad)" sheetId="6" state="hidden" r:id="rId7"/>
    <sheet name="ACFE places per 1000 popn" sheetId="12" r:id="rId8"/>
    <sheet name="Pre-Accred Learning by category" sheetId="9" r:id="rId9"/>
  </sheets>
  <definedNames>
    <definedName name="_xlnm._FilterDatabase" localSheetId="7" hidden="1">'ACFE places per 1000 popn'!$A$5:$F$5</definedName>
    <definedName name="_xlnm._FilterDatabase" localSheetId="5" hidden="1">'CAIF funding 2009-2015 '!$A$8:$K$8</definedName>
    <definedName name="_xlnm._FilterDatabase" localSheetId="0" hidden="1">'LLO consolidated information'!$A$4:$CP$49</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65" i="16" l="1"/>
  <c r="E64" i="16"/>
  <c r="E63" i="16"/>
  <c r="E62" i="16"/>
  <c r="E61" i="16"/>
  <c r="E60" i="16"/>
  <c r="E59" i="16"/>
  <c r="E58" i="16"/>
  <c r="E57" i="16"/>
  <c r="E56" i="16"/>
  <c r="E55" i="16"/>
  <c r="E54" i="16"/>
  <c r="E53" i="16"/>
  <c r="E52" i="16"/>
  <c r="E51" i="16"/>
  <c r="E50" i="16"/>
  <c r="E49" i="16"/>
  <c r="E48" i="16"/>
  <c r="E47" i="16"/>
  <c r="M23" i="21" l="1"/>
  <c r="N23" i="21" s="1"/>
  <c r="M46" i="21"/>
  <c r="N46" i="21" s="1"/>
  <c r="M18" i="21"/>
  <c r="N18" i="21" s="1"/>
  <c r="M9" i="21"/>
  <c r="N9" i="21" s="1"/>
  <c r="M33" i="21"/>
  <c r="N33" i="21" s="1"/>
  <c r="M39" i="21"/>
  <c r="N39" i="21" s="1"/>
  <c r="M32" i="21"/>
  <c r="N32" i="21" s="1"/>
  <c r="M35" i="21"/>
  <c r="N35" i="21" s="1"/>
  <c r="M27" i="21"/>
  <c r="N27" i="21" s="1"/>
  <c r="M10" i="21"/>
  <c r="N10" i="21" s="1"/>
  <c r="M31" i="21"/>
  <c r="N31" i="21" s="1"/>
  <c r="M15" i="21"/>
  <c r="N15" i="21" s="1"/>
  <c r="M22" i="21"/>
  <c r="N22" i="21" s="1"/>
  <c r="M36" i="21"/>
  <c r="N36" i="21" s="1"/>
  <c r="M48" i="21"/>
  <c r="N48" i="21" s="1"/>
  <c r="M44" i="21"/>
  <c r="N44" i="21" s="1"/>
  <c r="M8" i="21"/>
  <c r="N8" i="21" s="1"/>
  <c r="M30" i="21"/>
  <c r="N30" i="21" s="1"/>
  <c r="M25" i="21"/>
  <c r="N25" i="21" s="1"/>
  <c r="M29" i="21"/>
  <c r="N29" i="21" s="1"/>
  <c r="M5" i="21"/>
  <c r="N5" i="21" s="1"/>
  <c r="M43" i="21"/>
  <c r="N43" i="21" s="1"/>
  <c r="M37" i="21"/>
  <c r="N37" i="21" s="1"/>
  <c r="M11" i="21"/>
  <c r="N11" i="21" s="1"/>
  <c r="M45" i="21"/>
  <c r="N45" i="21" s="1"/>
  <c r="M41" i="21"/>
  <c r="N41" i="21" s="1"/>
  <c r="M12" i="21"/>
  <c r="N12" i="21" s="1"/>
  <c r="M28" i="21"/>
  <c r="R23" i="21"/>
  <c r="R46" i="21"/>
  <c r="R18" i="21"/>
  <c r="R10" i="21"/>
  <c r="R33" i="21"/>
  <c r="R39" i="21"/>
  <c r="R32" i="21"/>
  <c r="R35" i="21"/>
  <c r="R27" i="21"/>
  <c r="R9" i="21"/>
  <c r="R31" i="21"/>
  <c r="R15" i="21"/>
  <c r="R8" i="21"/>
  <c r="R36" i="21"/>
  <c r="R48" i="21"/>
  <c r="R44" i="21"/>
  <c r="R30" i="21"/>
  <c r="R22" i="21"/>
  <c r="R25" i="21"/>
  <c r="R11" i="21"/>
  <c r="R5" i="21"/>
  <c r="R29" i="21"/>
  <c r="R37" i="21"/>
  <c r="R43" i="21"/>
  <c r="R45" i="21"/>
  <c r="R41" i="21"/>
  <c r="R12" i="21"/>
  <c r="E40" i="16"/>
  <c r="E39" i="16"/>
  <c r="E38" i="16"/>
  <c r="E37" i="16"/>
  <c r="E36" i="16"/>
  <c r="E35" i="16"/>
  <c r="E34" i="16"/>
  <c r="E33" i="16"/>
  <c r="E32" i="16"/>
  <c r="E31" i="16"/>
  <c r="E30" i="16"/>
  <c r="E29" i="16"/>
  <c r="E28" i="16"/>
  <c r="E27" i="16"/>
  <c r="E26" i="16"/>
  <c r="E25" i="16"/>
  <c r="E24" i="16"/>
  <c r="E23" i="16"/>
  <c r="E22" i="16"/>
  <c r="F64" i="23"/>
  <c r="F63" i="23"/>
  <c r="F62" i="23"/>
  <c r="F61" i="23"/>
  <c r="F60" i="23"/>
  <c r="F59" i="23"/>
  <c r="F58" i="23"/>
  <c r="F57" i="23"/>
  <c r="F56" i="23"/>
  <c r="F55" i="23"/>
  <c r="F54" i="23"/>
  <c r="F53" i="23"/>
  <c r="F52" i="23"/>
  <c r="F51" i="23"/>
  <c r="F50" i="23"/>
  <c r="F49" i="23"/>
  <c r="F48" i="23"/>
  <c r="F47" i="23"/>
  <c r="F46" i="23"/>
  <c r="F39" i="23"/>
  <c r="F38" i="23"/>
  <c r="F37" i="23"/>
  <c r="F36" i="23"/>
  <c r="F35" i="23"/>
  <c r="F34" i="23"/>
  <c r="F33" i="23"/>
  <c r="F32" i="23"/>
  <c r="F31" i="23"/>
  <c r="F30" i="23"/>
  <c r="F29" i="23"/>
  <c r="F28" i="23"/>
  <c r="F27" i="23"/>
  <c r="F26" i="23"/>
  <c r="F25" i="23"/>
  <c r="F24" i="23"/>
  <c r="F23" i="23"/>
  <c r="F22" i="23"/>
  <c r="F21" i="23"/>
  <c r="CM28" i="21"/>
  <c r="CM25" i="21"/>
  <c r="CM9" i="21"/>
  <c r="CM10" i="21"/>
  <c r="CM8" i="21"/>
  <c r="CM6" i="21"/>
  <c r="Z30" i="20"/>
  <c r="Y30" i="20"/>
  <c r="U30" i="20"/>
  <c r="Q30" i="20"/>
  <c r="R30" i="20"/>
  <c r="M30" i="20"/>
  <c r="N30" i="20" s="1"/>
  <c r="H30" i="20"/>
  <c r="E30" i="20"/>
  <c r="W28" i="20"/>
  <c r="Z28" i="20" s="1"/>
  <c r="X28" i="20"/>
  <c r="V28" i="20"/>
  <c r="Y28" i="20"/>
  <c r="S28" i="20"/>
  <c r="U28" i="20" s="1"/>
  <c r="T28" i="20"/>
  <c r="Q17" i="20"/>
  <c r="R17" i="20" s="1"/>
  <c r="Q18" i="20"/>
  <c r="Q19" i="20"/>
  <c r="Q20" i="20"/>
  <c r="Q21" i="20"/>
  <c r="R21" i="20" s="1"/>
  <c r="Q22" i="20"/>
  <c r="Q23" i="20"/>
  <c r="Q24" i="20"/>
  <c r="Q25" i="20"/>
  <c r="R25" i="20" s="1"/>
  <c r="Q26" i="20"/>
  <c r="Q27" i="20"/>
  <c r="P28" i="20"/>
  <c r="O28" i="20"/>
  <c r="M17" i="20"/>
  <c r="M18" i="20"/>
  <c r="M19" i="20"/>
  <c r="M20" i="20"/>
  <c r="M22" i="20"/>
  <c r="M23" i="20"/>
  <c r="M28" i="20" s="1"/>
  <c r="N28" i="20" s="1"/>
  <c r="M24" i="20"/>
  <c r="M25" i="20"/>
  <c r="M26" i="20"/>
  <c r="L28" i="20"/>
  <c r="K28" i="20"/>
  <c r="I28" i="20"/>
  <c r="F28" i="20"/>
  <c r="G28" i="20"/>
  <c r="H28" i="20"/>
  <c r="C28" i="20"/>
  <c r="E28" i="20" s="1"/>
  <c r="D28" i="20"/>
  <c r="Z27" i="20"/>
  <c r="Y27" i="20"/>
  <c r="U27" i="20"/>
  <c r="R27" i="20"/>
  <c r="H27" i="20"/>
  <c r="E27" i="20"/>
  <c r="Z26" i="20"/>
  <c r="Y26" i="20"/>
  <c r="U26" i="20"/>
  <c r="R26" i="20"/>
  <c r="N26" i="20"/>
  <c r="H26" i="20"/>
  <c r="E26" i="20"/>
  <c r="Z25" i="20"/>
  <c r="Y25" i="20"/>
  <c r="U25" i="20"/>
  <c r="N25" i="20"/>
  <c r="H25" i="20"/>
  <c r="E25" i="20"/>
  <c r="Z24" i="20"/>
  <c r="Y24" i="20"/>
  <c r="U24" i="20"/>
  <c r="R24" i="20"/>
  <c r="N24" i="20"/>
  <c r="H24" i="20"/>
  <c r="E24" i="20"/>
  <c r="Z23" i="20"/>
  <c r="Y23" i="20"/>
  <c r="U23" i="20"/>
  <c r="R23" i="20"/>
  <c r="H23" i="20"/>
  <c r="E23" i="20"/>
  <c r="Z22" i="20"/>
  <c r="Y22" i="20"/>
  <c r="U22" i="20"/>
  <c r="R22" i="20"/>
  <c r="N22" i="20"/>
  <c r="H22" i="20"/>
  <c r="E22" i="20"/>
  <c r="Z21" i="20"/>
  <c r="Y21" i="20"/>
  <c r="U21" i="20"/>
  <c r="H21" i="20"/>
  <c r="E21" i="20"/>
  <c r="Z20" i="20"/>
  <c r="Y20" i="20"/>
  <c r="U20" i="20"/>
  <c r="R20" i="20"/>
  <c r="N20" i="20"/>
  <c r="H20" i="20"/>
  <c r="E20" i="20"/>
  <c r="Z19" i="20"/>
  <c r="Y19" i="20"/>
  <c r="U19" i="20"/>
  <c r="R19" i="20"/>
  <c r="N19" i="20"/>
  <c r="H19" i="20"/>
  <c r="E19" i="20"/>
  <c r="Z18" i="20"/>
  <c r="Y18" i="20"/>
  <c r="U18" i="20"/>
  <c r="R18" i="20"/>
  <c r="N18" i="20"/>
  <c r="H18" i="20"/>
  <c r="E18" i="20"/>
  <c r="Z17" i="20"/>
  <c r="Y17" i="20"/>
  <c r="U17" i="20"/>
  <c r="N17" i="20"/>
  <c r="H17" i="20"/>
  <c r="E17" i="20"/>
  <c r="W15" i="20"/>
  <c r="X15" i="20"/>
  <c r="Z15" i="20"/>
  <c r="V15" i="20"/>
  <c r="Y15" i="20" s="1"/>
  <c r="S15" i="20"/>
  <c r="U15" i="20" s="1"/>
  <c r="T15" i="20"/>
  <c r="Q6" i="20"/>
  <c r="Q7" i="20"/>
  <c r="Q8" i="20"/>
  <c r="Q15" i="20" s="1"/>
  <c r="R15" i="20" s="1"/>
  <c r="Q9" i="20"/>
  <c r="Q10" i="20"/>
  <c r="Q11" i="20"/>
  <c r="Q12" i="20"/>
  <c r="R12" i="20" s="1"/>
  <c r="Q13" i="20"/>
  <c r="Q14" i="20"/>
  <c r="P15" i="20"/>
  <c r="O15" i="20"/>
  <c r="M6" i="20"/>
  <c r="M8" i="20"/>
  <c r="M15" i="20" s="1"/>
  <c r="N15" i="20" s="1"/>
  <c r="M9" i="20"/>
  <c r="M10" i="20"/>
  <c r="M11" i="20"/>
  <c r="M12" i="20"/>
  <c r="M13" i="20"/>
  <c r="M14" i="20"/>
  <c r="L15" i="20"/>
  <c r="K15" i="20"/>
  <c r="I15" i="20"/>
  <c r="F15" i="20"/>
  <c r="H15" i="20" s="1"/>
  <c r="G15" i="20"/>
  <c r="C15" i="20"/>
  <c r="E15" i="20" s="1"/>
  <c r="D15" i="20"/>
  <c r="Z14" i="20"/>
  <c r="Y14" i="20"/>
  <c r="U14" i="20"/>
  <c r="R14" i="20"/>
  <c r="N14" i="20"/>
  <c r="H14" i="20"/>
  <c r="E14" i="20"/>
  <c r="Z13" i="20"/>
  <c r="Y13" i="20"/>
  <c r="U13" i="20"/>
  <c r="R13" i="20"/>
  <c r="N13" i="20"/>
  <c r="H13" i="20"/>
  <c r="E13" i="20"/>
  <c r="Z12" i="20"/>
  <c r="Y12" i="20"/>
  <c r="U12" i="20"/>
  <c r="N12" i="20"/>
  <c r="H12" i="20"/>
  <c r="E12" i="20"/>
  <c r="Z11" i="20"/>
  <c r="Y11" i="20"/>
  <c r="U11" i="20"/>
  <c r="R11" i="20"/>
  <c r="N11" i="20"/>
  <c r="H11" i="20"/>
  <c r="E11" i="20"/>
  <c r="Z10" i="20"/>
  <c r="Y10" i="20"/>
  <c r="U10" i="20"/>
  <c r="R10" i="20"/>
  <c r="N10" i="20"/>
  <c r="H10" i="20"/>
  <c r="E10" i="20"/>
  <c r="Z9" i="20"/>
  <c r="Y9" i="20"/>
  <c r="U9" i="20"/>
  <c r="R9" i="20"/>
  <c r="N9" i="20"/>
  <c r="H9" i="20"/>
  <c r="E9" i="20"/>
  <c r="Z8" i="20"/>
  <c r="Y8" i="20"/>
  <c r="U8" i="20"/>
  <c r="N8" i="20"/>
  <c r="H8" i="20"/>
  <c r="E8" i="20"/>
  <c r="Z7" i="20"/>
  <c r="Y7" i="20"/>
  <c r="U7" i="20"/>
  <c r="R7" i="20"/>
  <c r="H7" i="20"/>
  <c r="E7" i="20"/>
  <c r="Z6" i="20"/>
  <c r="Y6" i="20"/>
  <c r="U6" i="20"/>
  <c r="R6" i="20"/>
  <c r="N6" i="20"/>
  <c r="H6" i="20"/>
  <c r="E6" i="20"/>
  <c r="E18" i="12"/>
  <c r="F18" i="12"/>
  <c r="C18" i="12"/>
  <c r="C19" i="12"/>
  <c r="C20" i="12"/>
  <c r="C21" i="12"/>
  <c r="C22" i="12"/>
  <c r="C23" i="12"/>
  <c r="C24" i="12"/>
  <c r="C25" i="12"/>
  <c r="C26" i="12"/>
  <c r="C27" i="12"/>
  <c r="E6" i="12"/>
  <c r="E28" i="12"/>
  <c r="F6" i="12"/>
  <c r="F28" i="12"/>
  <c r="C28" i="12"/>
  <c r="C7" i="12"/>
  <c r="C8" i="12"/>
  <c r="C9" i="12"/>
  <c r="C10" i="12"/>
  <c r="C11" i="12"/>
  <c r="C12" i="12"/>
  <c r="C13" i="12"/>
  <c r="C14" i="12"/>
  <c r="C15" i="12"/>
  <c r="C16" i="12"/>
  <c r="C17" i="12"/>
  <c r="C6" i="12"/>
  <c r="D18" i="12"/>
  <c r="D6" i="12"/>
  <c r="D28" i="12"/>
  <c r="I36" i="9"/>
  <c r="J36" i="9"/>
  <c r="K36" i="9"/>
  <c r="L36" i="9"/>
  <c r="M36" i="9"/>
  <c r="I37" i="9"/>
  <c r="J37" i="9"/>
  <c r="K37" i="9"/>
  <c r="L37" i="9"/>
  <c r="M37" i="9"/>
  <c r="I38" i="9"/>
  <c r="J38" i="9"/>
  <c r="K38" i="9"/>
  <c r="L38" i="9"/>
  <c r="M38" i="9"/>
  <c r="I39" i="9"/>
  <c r="J39" i="9"/>
  <c r="K39" i="9"/>
  <c r="L39" i="9"/>
  <c r="M39" i="9"/>
  <c r="I40" i="9"/>
  <c r="J40" i="9"/>
  <c r="K40" i="9"/>
  <c r="L40" i="9"/>
  <c r="M40" i="9"/>
  <c r="I41" i="9"/>
  <c r="J41" i="9"/>
  <c r="K41" i="9"/>
  <c r="L41" i="9"/>
  <c r="M41" i="9"/>
  <c r="I42" i="9"/>
  <c r="J42" i="9"/>
  <c r="K42" i="9"/>
  <c r="L42" i="9"/>
  <c r="M42" i="9"/>
  <c r="I43" i="9"/>
  <c r="J43" i="9"/>
  <c r="K43" i="9"/>
  <c r="L43" i="9"/>
  <c r="M43" i="9"/>
  <c r="I44" i="9"/>
  <c r="J44" i="9"/>
  <c r="K44" i="9"/>
  <c r="L44" i="9"/>
  <c r="M44" i="9"/>
  <c r="I45" i="9"/>
  <c r="J45" i="9"/>
  <c r="K45" i="9"/>
  <c r="L45" i="9"/>
  <c r="M45" i="9"/>
  <c r="I46" i="9"/>
  <c r="J46" i="9"/>
  <c r="K46" i="9"/>
  <c r="L46" i="9"/>
  <c r="M46" i="9"/>
  <c r="I47" i="9"/>
  <c r="J47" i="9"/>
  <c r="K47" i="9"/>
  <c r="L47" i="9"/>
  <c r="M47" i="9"/>
  <c r="I48" i="9"/>
  <c r="J48" i="9"/>
  <c r="K48" i="9"/>
  <c r="L48" i="9"/>
  <c r="M48" i="9"/>
  <c r="I49" i="9"/>
  <c r="J49" i="9"/>
  <c r="K49" i="9"/>
  <c r="L49" i="9"/>
  <c r="M49" i="9"/>
  <c r="I50" i="9"/>
  <c r="J50" i="9"/>
  <c r="K50" i="9"/>
  <c r="L50" i="9"/>
  <c r="M50" i="9"/>
  <c r="I51" i="9"/>
  <c r="J51" i="9"/>
  <c r="K51" i="9"/>
  <c r="L51" i="9"/>
  <c r="M51" i="9"/>
  <c r="I52" i="9"/>
  <c r="J52" i="9"/>
  <c r="K52" i="9"/>
  <c r="L52" i="9"/>
  <c r="M52" i="9"/>
  <c r="I53" i="9"/>
  <c r="J53" i="9"/>
  <c r="K53" i="9"/>
  <c r="L53" i="9"/>
  <c r="M53" i="9"/>
  <c r="I54" i="9"/>
  <c r="J54" i="9"/>
  <c r="K54" i="9"/>
  <c r="L54" i="9"/>
  <c r="M54" i="9"/>
  <c r="I55" i="9"/>
  <c r="J55" i="9"/>
  <c r="K55" i="9"/>
  <c r="L55" i="9"/>
  <c r="M55" i="9"/>
  <c r="I56" i="9"/>
  <c r="J56" i="9"/>
  <c r="K56" i="9"/>
  <c r="L56" i="9"/>
  <c r="M56" i="9"/>
  <c r="I57" i="9"/>
  <c r="J57" i="9"/>
  <c r="K57" i="9"/>
  <c r="L57" i="9"/>
  <c r="M57" i="9"/>
  <c r="I58" i="9"/>
  <c r="J58" i="9"/>
  <c r="K58" i="9"/>
  <c r="L58" i="9"/>
  <c r="M58" i="9"/>
  <c r="I59" i="9"/>
  <c r="J59" i="9"/>
  <c r="K59" i="9"/>
  <c r="L59" i="9"/>
  <c r="M59" i="9"/>
  <c r="I60" i="9"/>
  <c r="J60" i="9"/>
  <c r="K60" i="9"/>
  <c r="L60" i="9"/>
  <c r="M60" i="9"/>
  <c r="I61" i="9"/>
  <c r="J61" i="9"/>
  <c r="K61" i="9"/>
  <c r="L61" i="9"/>
  <c r="M61" i="9"/>
  <c r="I62" i="9"/>
  <c r="J62" i="9"/>
  <c r="K62" i="9"/>
  <c r="L62" i="9"/>
  <c r="M62" i="9"/>
  <c r="I63" i="9"/>
  <c r="J63" i="9"/>
  <c r="K63" i="9"/>
  <c r="L63" i="9"/>
  <c r="M63" i="9"/>
  <c r="I64" i="9"/>
  <c r="J64" i="9"/>
  <c r="K64" i="9"/>
  <c r="L64" i="9"/>
  <c r="M64" i="9"/>
  <c r="I65" i="9"/>
  <c r="J65" i="9"/>
  <c r="K65" i="9"/>
  <c r="L65" i="9"/>
  <c r="M65" i="9"/>
  <c r="I66" i="9"/>
  <c r="J66" i="9"/>
  <c r="K66" i="9"/>
  <c r="L66" i="9"/>
  <c r="M66" i="9"/>
  <c r="I67" i="9"/>
  <c r="J67" i="9"/>
  <c r="K67" i="9"/>
  <c r="L67" i="9"/>
  <c r="M67" i="9"/>
  <c r="I68" i="9"/>
  <c r="J68" i="9"/>
  <c r="K68" i="9"/>
  <c r="L68" i="9"/>
  <c r="M68" i="9"/>
  <c r="B69" i="9"/>
  <c r="F69" i="9"/>
  <c r="I69" i="9"/>
  <c r="C69" i="9"/>
  <c r="J69" i="9"/>
  <c r="D69" i="9"/>
  <c r="K69" i="9"/>
  <c r="E69" i="9"/>
  <c r="L69" i="9"/>
  <c r="M69" i="9"/>
  <c r="I70" i="9"/>
  <c r="J70" i="9"/>
  <c r="K70" i="9"/>
  <c r="L70" i="9"/>
  <c r="M70" i="9"/>
  <c r="I71" i="9"/>
  <c r="J71" i="9"/>
  <c r="K71" i="9"/>
  <c r="L71" i="9"/>
  <c r="M71" i="9"/>
  <c r="I72" i="9"/>
  <c r="J72" i="9"/>
  <c r="K72" i="9"/>
  <c r="L72" i="9"/>
  <c r="M72" i="9"/>
  <c r="I73" i="9"/>
  <c r="J73" i="9"/>
  <c r="K73" i="9"/>
  <c r="L73" i="9"/>
  <c r="M73" i="9"/>
  <c r="I74" i="9"/>
  <c r="J74" i="9"/>
  <c r="K74" i="9"/>
  <c r="L74" i="9"/>
  <c r="M74" i="9"/>
  <c r="I75" i="9"/>
  <c r="J75" i="9"/>
  <c r="K75" i="9"/>
  <c r="L75" i="9"/>
  <c r="M75" i="9"/>
  <c r="I76" i="9"/>
  <c r="J76" i="9"/>
  <c r="K76" i="9"/>
  <c r="L76" i="9"/>
  <c r="M76" i="9"/>
  <c r="I77" i="9"/>
  <c r="J77" i="9"/>
  <c r="K77" i="9"/>
  <c r="L77" i="9"/>
  <c r="M77" i="9"/>
  <c r="I78" i="9"/>
  <c r="J78" i="9"/>
  <c r="K78" i="9"/>
  <c r="L78" i="9"/>
  <c r="M78" i="9"/>
  <c r="I79" i="9"/>
  <c r="J79" i="9"/>
  <c r="K79" i="9"/>
  <c r="L79" i="9"/>
  <c r="M79" i="9"/>
  <c r="I80" i="9"/>
  <c r="J80" i="9"/>
  <c r="K80" i="9"/>
  <c r="L80" i="9"/>
  <c r="M80" i="9"/>
  <c r="I81" i="9"/>
  <c r="J81" i="9"/>
  <c r="K81" i="9"/>
  <c r="L81" i="9"/>
  <c r="M81" i="9"/>
  <c r="I82" i="9"/>
  <c r="J82" i="9"/>
  <c r="K82" i="9"/>
  <c r="L82" i="9"/>
  <c r="M82" i="9"/>
  <c r="I83" i="9"/>
  <c r="J83" i="9"/>
  <c r="K83" i="9"/>
  <c r="L83" i="9"/>
  <c r="M83" i="9"/>
  <c r="I84" i="9"/>
  <c r="J84" i="9"/>
  <c r="K84" i="9"/>
  <c r="L84" i="9"/>
  <c r="M84" i="9"/>
  <c r="I85" i="9"/>
  <c r="J85" i="9"/>
  <c r="K85" i="9"/>
  <c r="L85" i="9"/>
  <c r="M85" i="9"/>
  <c r="I86" i="9"/>
  <c r="J86" i="9"/>
  <c r="K86" i="9"/>
  <c r="L86" i="9"/>
  <c r="M86" i="9"/>
  <c r="I87" i="9"/>
  <c r="J87" i="9"/>
  <c r="K87" i="9"/>
  <c r="L87" i="9"/>
  <c r="M87" i="9"/>
  <c r="I88" i="9"/>
  <c r="J88" i="9"/>
  <c r="K88" i="9"/>
  <c r="L88" i="9"/>
  <c r="M88" i="9"/>
  <c r="I89" i="9"/>
  <c r="J89" i="9"/>
  <c r="K89" i="9"/>
  <c r="L89" i="9"/>
  <c r="M89" i="9"/>
  <c r="I90" i="9"/>
  <c r="J90" i="9"/>
  <c r="K90" i="9"/>
  <c r="L90" i="9"/>
  <c r="M90" i="9"/>
  <c r="I91" i="9"/>
  <c r="J91" i="9"/>
  <c r="K91" i="9"/>
  <c r="L91" i="9"/>
  <c r="M91" i="9"/>
  <c r="I92" i="9"/>
  <c r="J92" i="9"/>
  <c r="K92" i="9"/>
  <c r="L92" i="9"/>
  <c r="M92" i="9"/>
  <c r="I93" i="9"/>
  <c r="J93" i="9"/>
  <c r="K93" i="9"/>
  <c r="L93" i="9"/>
  <c r="M93" i="9"/>
  <c r="I94" i="9"/>
  <c r="J94" i="9"/>
  <c r="K94" i="9"/>
  <c r="L94" i="9"/>
  <c r="M94" i="9"/>
  <c r="I95" i="9"/>
  <c r="J95" i="9"/>
  <c r="K95" i="9"/>
  <c r="L95" i="9"/>
  <c r="M95" i="9"/>
  <c r="I96" i="9"/>
  <c r="J96" i="9"/>
  <c r="K96" i="9"/>
  <c r="L96" i="9"/>
  <c r="M96" i="9"/>
  <c r="I97" i="9"/>
  <c r="J97" i="9"/>
  <c r="K97" i="9"/>
  <c r="L97" i="9"/>
  <c r="M97" i="9"/>
  <c r="I98" i="9"/>
  <c r="J98" i="9"/>
  <c r="K98" i="9"/>
  <c r="L98" i="9"/>
  <c r="M98" i="9"/>
  <c r="I99" i="9"/>
  <c r="J99" i="9"/>
  <c r="K99" i="9"/>
  <c r="L99" i="9"/>
  <c r="M99" i="9"/>
  <c r="I100" i="9"/>
  <c r="J100" i="9"/>
  <c r="K100" i="9"/>
  <c r="L100" i="9"/>
  <c r="M100" i="9"/>
  <c r="I101" i="9"/>
  <c r="J101" i="9"/>
  <c r="K101" i="9"/>
  <c r="L101" i="9"/>
  <c r="M101" i="9"/>
  <c r="I102" i="9"/>
  <c r="J102" i="9"/>
  <c r="K102" i="9"/>
  <c r="L102" i="9"/>
  <c r="M102" i="9"/>
  <c r="I103" i="9"/>
  <c r="J103" i="9"/>
  <c r="K103" i="9"/>
  <c r="L103" i="9"/>
  <c r="M103" i="9"/>
  <c r="I104" i="9"/>
  <c r="J104" i="9"/>
  <c r="K104" i="9"/>
  <c r="L104" i="9"/>
  <c r="M104" i="9"/>
  <c r="I105" i="9"/>
  <c r="J105" i="9"/>
  <c r="K105" i="9"/>
  <c r="L105" i="9"/>
  <c r="M105" i="9"/>
  <c r="C35" i="9"/>
  <c r="F35" i="9"/>
  <c r="J35" i="9"/>
  <c r="D35" i="9"/>
  <c r="K35" i="9"/>
  <c r="E35" i="9"/>
  <c r="L35" i="9"/>
  <c r="M35" i="9"/>
  <c r="B35" i="9"/>
  <c r="I35" i="9"/>
  <c r="C15" i="9"/>
  <c r="C7" i="9"/>
  <c r="D15" i="9"/>
  <c r="D7" i="9"/>
  <c r="E15" i="9"/>
  <c r="E7" i="9"/>
  <c r="F8" i="9"/>
  <c r="F9" i="9"/>
  <c r="F10" i="9"/>
  <c r="F11" i="9"/>
  <c r="F12" i="9"/>
  <c r="F13" i="9"/>
  <c r="F14" i="9"/>
  <c r="F16" i="9"/>
  <c r="F17" i="9"/>
  <c r="F18" i="9"/>
  <c r="F15" i="9"/>
  <c r="F7" i="9"/>
  <c r="B15" i="9"/>
  <c r="B7" i="9"/>
  <c r="C23" i="9"/>
  <c r="C26" i="9"/>
  <c r="C19" i="9"/>
  <c r="D23" i="9"/>
  <c r="D26" i="9"/>
  <c r="D19" i="9"/>
  <c r="E23" i="9"/>
  <c r="E26" i="9"/>
  <c r="E19" i="9"/>
  <c r="F20" i="9"/>
  <c r="F21" i="9"/>
  <c r="F22" i="9"/>
  <c r="F23" i="9"/>
  <c r="F24" i="9"/>
  <c r="F25" i="9"/>
  <c r="F26" i="9"/>
  <c r="F27" i="9"/>
  <c r="F28" i="9"/>
  <c r="F19" i="9"/>
  <c r="B23" i="9"/>
  <c r="B26" i="9"/>
  <c r="B19" i="9"/>
  <c r="F29" i="9"/>
  <c r="M29" i="9"/>
  <c r="L29" i="9"/>
  <c r="K29" i="9"/>
  <c r="J29" i="9"/>
  <c r="I29" i="9"/>
  <c r="M18" i="9"/>
  <c r="L18" i="9"/>
  <c r="K18" i="9"/>
  <c r="J18" i="9"/>
  <c r="I18" i="9"/>
  <c r="M17" i="9"/>
  <c r="L17" i="9"/>
  <c r="K17" i="9"/>
  <c r="J17" i="9"/>
  <c r="I17" i="9"/>
  <c r="M16" i="9"/>
  <c r="L16" i="9"/>
  <c r="K16" i="9"/>
  <c r="J16" i="9"/>
  <c r="I16" i="9"/>
  <c r="M15" i="9"/>
  <c r="L15" i="9"/>
  <c r="K15" i="9"/>
  <c r="J15" i="9"/>
  <c r="I15" i="9"/>
  <c r="M14" i="9"/>
  <c r="L14" i="9"/>
  <c r="K14" i="9"/>
  <c r="J14" i="9"/>
  <c r="I14" i="9"/>
  <c r="M13" i="9"/>
  <c r="L13" i="9"/>
  <c r="K13" i="9"/>
  <c r="J13" i="9"/>
  <c r="I13" i="9"/>
  <c r="M12" i="9"/>
  <c r="L12" i="9"/>
  <c r="K12" i="9"/>
  <c r="J12" i="9"/>
  <c r="I12" i="9"/>
  <c r="M11" i="9"/>
  <c r="L11" i="9"/>
  <c r="K11" i="9"/>
  <c r="J11" i="9"/>
  <c r="I11" i="9"/>
  <c r="M10" i="9"/>
  <c r="L10" i="9"/>
  <c r="K10" i="9"/>
  <c r="J10" i="9"/>
  <c r="I10" i="9"/>
  <c r="M9" i="9"/>
  <c r="L9" i="9"/>
  <c r="K9" i="9"/>
  <c r="J9" i="9"/>
  <c r="I9" i="9"/>
  <c r="M8" i="9"/>
  <c r="L8" i="9"/>
  <c r="K8" i="9"/>
  <c r="J8" i="9"/>
  <c r="I8" i="9"/>
  <c r="M7" i="9"/>
  <c r="L7" i="9"/>
  <c r="K7" i="9"/>
  <c r="J7" i="9"/>
  <c r="I7" i="9"/>
  <c r="M28" i="9"/>
  <c r="L28" i="9"/>
  <c r="K28" i="9"/>
  <c r="J28" i="9"/>
  <c r="I28" i="9"/>
  <c r="M27" i="9"/>
  <c r="L27" i="9"/>
  <c r="K27" i="9"/>
  <c r="J27" i="9"/>
  <c r="I27" i="9"/>
  <c r="M26" i="9"/>
  <c r="L26" i="9"/>
  <c r="K26" i="9"/>
  <c r="J26" i="9"/>
  <c r="I26" i="9"/>
  <c r="M25" i="9"/>
  <c r="L25" i="9"/>
  <c r="K25" i="9"/>
  <c r="J25" i="9"/>
  <c r="I25" i="9"/>
  <c r="M24" i="9"/>
  <c r="L24" i="9"/>
  <c r="K24" i="9"/>
  <c r="J24" i="9"/>
  <c r="I24" i="9"/>
  <c r="M23" i="9"/>
  <c r="L23" i="9"/>
  <c r="K23" i="9"/>
  <c r="J23" i="9"/>
  <c r="I23" i="9"/>
  <c r="M22" i="9"/>
  <c r="L22" i="9"/>
  <c r="K22" i="9"/>
  <c r="J22" i="9"/>
  <c r="I22" i="9"/>
  <c r="M20" i="9"/>
  <c r="L20" i="9"/>
  <c r="K20" i="9"/>
  <c r="J20" i="9"/>
  <c r="I20" i="9"/>
  <c r="M19" i="9"/>
  <c r="L19" i="9"/>
  <c r="K19" i="9"/>
  <c r="J19" i="9"/>
  <c r="I19" i="9"/>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E45" i="6"/>
  <c r="F45" i="6"/>
  <c r="G45" i="6"/>
  <c r="H45" i="6"/>
  <c r="I45" i="6"/>
  <c r="J45" i="6"/>
  <c r="K45" i="6"/>
  <c r="L45" i="6"/>
  <c r="M45" i="6"/>
  <c r="E46" i="6"/>
  <c r="F46" i="6"/>
  <c r="G46" i="6"/>
  <c r="H46" i="6"/>
  <c r="I46" i="6"/>
  <c r="J46" i="6"/>
  <c r="K46" i="6"/>
  <c r="L46" i="6"/>
  <c r="M46" i="6"/>
  <c r="E51" i="6"/>
  <c r="F51" i="6"/>
  <c r="G51" i="6"/>
  <c r="H51" i="6"/>
  <c r="I51" i="6"/>
  <c r="J51" i="6"/>
  <c r="K51" i="6"/>
  <c r="L51" i="6"/>
  <c r="M51" i="6"/>
  <c r="E52" i="6"/>
  <c r="F52" i="6"/>
  <c r="G52" i="6"/>
  <c r="H52" i="6"/>
  <c r="I52" i="6"/>
  <c r="J52" i="6"/>
  <c r="K52" i="6"/>
  <c r="L52" i="6"/>
  <c r="M52" i="6"/>
  <c r="E53" i="6"/>
  <c r="F53" i="6"/>
  <c r="G53" i="6"/>
  <c r="H53" i="6"/>
  <c r="I53" i="6"/>
  <c r="J53" i="6"/>
  <c r="K53" i="6"/>
  <c r="L53" i="6"/>
  <c r="M53" i="6"/>
  <c r="E54" i="6"/>
  <c r="F54" i="6"/>
  <c r="G54" i="6"/>
  <c r="H54" i="6"/>
  <c r="I54" i="6"/>
  <c r="J54" i="6"/>
  <c r="K54" i="6"/>
  <c r="L54" i="6"/>
  <c r="M54" i="6"/>
  <c r="E55" i="6"/>
  <c r="F55" i="6"/>
  <c r="G55" i="6"/>
  <c r="H55" i="6"/>
  <c r="I55" i="6"/>
  <c r="J55" i="6"/>
  <c r="K55" i="6"/>
  <c r="L55" i="6"/>
  <c r="M55" i="6"/>
  <c r="E56" i="6"/>
  <c r="F56" i="6"/>
  <c r="G56" i="6"/>
  <c r="H56" i="6"/>
  <c r="I56" i="6"/>
  <c r="J56" i="6"/>
  <c r="K56" i="6"/>
  <c r="L56" i="6"/>
  <c r="M56" i="6"/>
  <c r="E57" i="6"/>
  <c r="F57" i="6"/>
  <c r="G57" i="6"/>
  <c r="H57" i="6"/>
  <c r="I57" i="6"/>
  <c r="J57" i="6"/>
  <c r="K57" i="6"/>
  <c r="L57" i="6"/>
  <c r="M57" i="6"/>
  <c r="E58" i="6"/>
  <c r="F58" i="6"/>
  <c r="G58" i="6"/>
  <c r="H58" i="6"/>
  <c r="I58" i="6"/>
  <c r="J58" i="6"/>
  <c r="K58" i="6"/>
  <c r="L58" i="6"/>
  <c r="M58" i="6"/>
  <c r="E59" i="6"/>
  <c r="F59" i="6"/>
  <c r="G59" i="6"/>
  <c r="H59" i="6"/>
  <c r="I59" i="6"/>
  <c r="J59" i="6"/>
  <c r="K59" i="6"/>
  <c r="L59" i="6"/>
  <c r="M59" i="6"/>
  <c r="E60" i="6"/>
  <c r="F60" i="6"/>
  <c r="G60" i="6"/>
  <c r="H60" i="6"/>
  <c r="I60" i="6"/>
  <c r="J60" i="6"/>
  <c r="K60" i="6"/>
  <c r="L60" i="6"/>
  <c r="M60" i="6"/>
  <c r="E61" i="6"/>
  <c r="F61" i="6"/>
  <c r="G61" i="6"/>
  <c r="H61" i="6"/>
  <c r="I61" i="6"/>
  <c r="J61" i="6"/>
  <c r="K61" i="6"/>
  <c r="L61" i="6"/>
  <c r="M61" i="6"/>
  <c r="E62" i="6"/>
  <c r="F62" i="6"/>
  <c r="G62" i="6"/>
  <c r="H62" i="6"/>
  <c r="I62" i="6"/>
  <c r="J62" i="6"/>
  <c r="K62" i="6"/>
  <c r="L62" i="6"/>
  <c r="M62" i="6"/>
  <c r="E63" i="6"/>
  <c r="F63" i="6"/>
  <c r="G63" i="6"/>
  <c r="H63" i="6"/>
  <c r="I63" i="6"/>
  <c r="J63" i="6"/>
  <c r="K63" i="6"/>
  <c r="L63" i="6"/>
  <c r="M63" i="6"/>
  <c r="E64" i="6"/>
  <c r="F64" i="6"/>
  <c r="G64" i="6"/>
  <c r="H64" i="6"/>
  <c r="I64" i="6"/>
  <c r="J64" i="6"/>
  <c r="K64" i="6"/>
  <c r="L64" i="6"/>
  <c r="M64" i="6"/>
  <c r="E65" i="6"/>
  <c r="F65" i="6"/>
  <c r="G65" i="6"/>
  <c r="H65" i="6"/>
  <c r="I65" i="6"/>
  <c r="J65" i="6"/>
  <c r="K65" i="6"/>
  <c r="L65" i="6"/>
  <c r="M65" i="6"/>
  <c r="E66" i="6"/>
  <c r="F66" i="6"/>
  <c r="G66" i="6"/>
  <c r="H66" i="6"/>
  <c r="I66" i="6"/>
  <c r="J66" i="6"/>
  <c r="K66" i="6"/>
  <c r="L66" i="6"/>
  <c r="M66" i="6"/>
  <c r="E67" i="6"/>
  <c r="F67" i="6"/>
  <c r="G67" i="6"/>
  <c r="H67" i="6"/>
  <c r="I67" i="6"/>
  <c r="J67" i="6"/>
  <c r="K67" i="6"/>
  <c r="L67" i="6"/>
  <c r="M67" i="6"/>
  <c r="E68" i="6"/>
  <c r="F68" i="6"/>
  <c r="G68" i="6"/>
  <c r="H68" i="6"/>
  <c r="I68" i="6"/>
  <c r="J68" i="6"/>
  <c r="K68" i="6"/>
  <c r="L68" i="6"/>
  <c r="M68" i="6"/>
  <c r="E69" i="6"/>
  <c r="F69" i="6"/>
  <c r="G69" i="6"/>
  <c r="H69" i="6"/>
  <c r="I69" i="6"/>
  <c r="J69" i="6"/>
  <c r="K69" i="6"/>
  <c r="L69" i="6"/>
  <c r="M69" i="6"/>
  <c r="E70" i="6"/>
  <c r="F70" i="6"/>
  <c r="G70" i="6"/>
  <c r="H70" i="6"/>
  <c r="I70" i="6"/>
  <c r="J70" i="6"/>
  <c r="K70" i="6"/>
  <c r="L70" i="6"/>
  <c r="M70" i="6"/>
  <c r="E71" i="6"/>
  <c r="F71" i="6"/>
  <c r="G71" i="6"/>
  <c r="H71" i="6"/>
  <c r="I71" i="6"/>
  <c r="J71" i="6"/>
  <c r="K71" i="6"/>
  <c r="L71" i="6"/>
  <c r="M71" i="6"/>
  <c r="E72" i="6"/>
  <c r="F72" i="6"/>
  <c r="G72" i="6"/>
  <c r="H72" i="6"/>
  <c r="I72" i="6"/>
  <c r="J72" i="6"/>
  <c r="K72" i="6"/>
  <c r="L72" i="6"/>
  <c r="M72" i="6"/>
  <c r="E73" i="6"/>
  <c r="F73" i="6"/>
  <c r="G73" i="6"/>
  <c r="H73" i="6"/>
  <c r="I73" i="6"/>
  <c r="J73" i="6"/>
  <c r="K73" i="6"/>
  <c r="L73" i="6"/>
  <c r="M73" i="6"/>
  <c r="E74" i="6"/>
  <c r="F74" i="6"/>
  <c r="G74" i="6"/>
  <c r="H74" i="6"/>
  <c r="I74" i="6"/>
  <c r="J74" i="6"/>
  <c r="K74" i="6"/>
  <c r="L74" i="6"/>
  <c r="M74" i="6"/>
  <c r="E75" i="6"/>
  <c r="F75" i="6"/>
  <c r="G75" i="6"/>
  <c r="H75" i="6"/>
  <c r="I75" i="6"/>
  <c r="J75" i="6"/>
  <c r="K75" i="6"/>
  <c r="L75" i="6"/>
  <c r="M75" i="6"/>
  <c r="E76" i="6"/>
  <c r="F76" i="6"/>
  <c r="G76" i="6"/>
  <c r="H76" i="6"/>
  <c r="I76" i="6"/>
  <c r="J76" i="6"/>
  <c r="K76" i="6"/>
  <c r="L76" i="6"/>
  <c r="M76" i="6"/>
  <c r="R8" i="20" l="1"/>
  <c r="Q28" i="20"/>
  <c r="R28" i="20" s="1"/>
  <c r="N23" i="20"/>
</calcChain>
</file>

<file path=xl/comments1.xml><?xml version="1.0" encoding="utf-8"?>
<comments xmlns="http://schemas.openxmlformats.org/spreadsheetml/2006/main">
  <authors>
    <author>dave mcg</author>
    <author>David McGinniss</author>
  </authors>
  <commentList>
    <comment ref="BF4" authorId="0" shapeId="0">
      <text>
        <r>
          <rPr>
            <b/>
            <sz val="9"/>
            <color indexed="81"/>
            <rFont val="Tahoma"/>
            <family val="2"/>
          </rPr>
          <t>dave mcg:</t>
        </r>
        <r>
          <rPr>
            <sz val="9"/>
            <color indexed="81"/>
            <rFont val="Tahoma"/>
            <family val="2"/>
          </rPr>
          <t xml:space="preserve">
From ANHLC Survey 2014, q.46</t>
        </r>
      </text>
    </comment>
    <comment ref="BT4" authorId="0" shapeId="0">
      <text>
        <r>
          <rPr>
            <b/>
            <sz val="9"/>
            <color indexed="81"/>
            <rFont val="Tahoma"/>
            <family val="2"/>
          </rPr>
          <t>dave mcg:</t>
        </r>
        <r>
          <rPr>
            <sz val="9"/>
            <color indexed="81"/>
            <rFont val="Tahoma"/>
            <family val="2"/>
          </rPr>
          <t xml:space="preserve">
ANHLC Survey 2014, q.49</t>
        </r>
      </text>
    </comment>
    <comment ref="CN8" authorId="1" shapeId="0">
      <text>
        <r>
          <rPr>
            <b/>
            <sz val="9"/>
            <color indexed="81"/>
            <rFont val="Calibri"/>
            <family val="2"/>
          </rPr>
          <t>From ANHLC Survey, 2014</t>
        </r>
      </text>
    </comment>
    <comment ref="CN31" authorId="1" shapeId="0">
      <text>
        <r>
          <rPr>
            <b/>
            <sz val="9"/>
            <color indexed="81"/>
            <rFont val="Calibri"/>
            <family val="2"/>
          </rPr>
          <t>From Starfish Survey, 2014</t>
        </r>
      </text>
    </comment>
    <comment ref="CN32" authorId="1" shapeId="0">
      <text>
        <r>
          <rPr>
            <b/>
            <sz val="9"/>
            <color indexed="81"/>
            <rFont val="Calibri"/>
            <family val="2"/>
          </rPr>
          <t>From ANHLC Survey 2014</t>
        </r>
      </text>
    </comment>
    <comment ref="CN43" authorId="1" shapeId="0">
      <text>
        <r>
          <rPr>
            <b/>
            <sz val="9"/>
            <color indexed="81"/>
            <rFont val="Calibri"/>
            <family val="2"/>
          </rPr>
          <t>From ANHLC Survey 2014</t>
        </r>
        <r>
          <rPr>
            <sz val="9"/>
            <color indexed="81"/>
            <rFont val="Calibri"/>
            <family val="2"/>
          </rPr>
          <t xml:space="preserve">
</t>
        </r>
      </text>
    </comment>
    <comment ref="CN44" authorId="1" shapeId="0">
      <text>
        <r>
          <rPr>
            <sz val="9"/>
            <color indexed="81"/>
            <rFont val="Calibri"/>
            <family val="2"/>
          </rPr>
          <t xml:space="preserve">From ANHLC Survey, 2014
</t>
        </r>
      </text>
    </comment>
    <comment ref="CN45" authorId="1" shapeId="0">
      <text>
        <r>
          <rPr>
            <b/>
            <sz val="9"/>
            <color indexed="81"/>
            <rFont val="Calibri"/>
            <family val="2"/>
          </rPr>
          <t xml:space="preserve">From ANHLC Survey 2014
</t>
        </r>
      </text>
    </comment>
    <comment ref="CN46" authorId="1" shapeId="0">
      <text>
        <r>
          <rPr>
            <b/>
            <sz val="9"/>
            <color indexed="81"/>
            <rFont val="Calibri"/>
            <family val="2"/>
          </rPr>
          <t>From ANHLC Survey 2014</t>
        </r>
        <r>
          <rPr>
            <sz val="9"/>
            <color indexed="81"/>
            <rFont val="Calibri"/>
            <family val="2"/>
          </rPr>
          <t xml:space="preserve">
</t>
        </r>
      </text>
    </comment>
  </commentList>
</comments>
</file>

<file path=xl/sharedStrings.xml><?xml version="1.0" encoding="utf-8"?>
<sst xmlns="http://schemas.openxmlformats.org/spreadsheetml/2006/main" count="1839" uniqueCount="594">
  <si>
    <t>Old Courthouse CC</t>
  </si>
  <si>
    <t>Port Fairy CG</t>
  </si>
  <si>
    <t>Portland Workskills</t>
  </si>
  <si>
    <t>South West SEAL</t>
  </si>
  <si>
    <t>Southern Grampians Adult Education</t>
  </si>
  <si>
    <t>Grand Total</t>
  </si>
  <si>
    <t>Adult Literacy &amp; Numeracy</t>
  </si>
  <si>
    <t>Digital Literacy</t>
  </si>
  <si>
    <t>Employment Skills</t>
  </si>
  <si>
    <t>Vocational</t>
  </si>
  <si>
    <t>Industry</t>
  </si>
  <si>
    <t>SA4 sub region</t>
  </si>
  <si>
    <t>Nov-14       (Trend)</t>
  </si>
  <si>
    <t>Nov-19 (Projection)</t>
  </si>
  <si>
    <t>Projected employment growth ('000)</t>
  </si>
  <si>
    <t xml:space="preserve"> Health Care  &amp; Social</t>
  </si>
  <si>
    <t>North West</t>
  </si>
  <si>
    <t xml:space="preserve"> Ed. &amp; Training</t>
  </si>
  <si>
    <t xml:space="preserve"> Other Services</t>
  </si>
  <si>
    <t xml:space="preserve"> Accom &amp; Food</t>
  </si>
  <si>
    <t xml:space="preserve"> Public Admin.</t>
  </si>
  <si>
    <t xml:space="preserve"> Construction</t>
  </si>
  <si>
    <t xml:space="preserve"> Manufacturing</t>
  </si>
  <si>
    <t xml:space="preserve"> Administrative and Support Services</t>
  </si>
  <si>
    <t xml:space="preserve"> Professional, Scientific and Technical Services</t>
  </si>
  <si>
    <t xml:space="preserve"> Electricity, Gas, Water and Waste Services</t>
  </si>
  <si>
    <t xml:space="preserve"> Wholesale Trade</t>
  </si>
  <si>
    <t xml:space="preserve"> Financial and Insurance Services</t>
  </si>
  <si>
    <t xml:space="preserve"> Information Media and Telecommunications</t>
  </si>
  <si>
    <t xml:space="preserve"> Transrt &amp; W.housing</t>
  </si>
  <si>
    <t xml:space="preserve"> Arts &amp; Rec</t>
  </si>
  <si>
    <t xml:space="preserve"> Retail </t>
  </si>
  <si>
    <t xml:space="preserve"> Rental &amp; Real Estate</t>
  </si>
  <si>
    <t xml:space="preserve"> Mining</t>
  </si>
  <si>
    <t xml:space="preserve"> Agriculture</t>
  </si>
  <si>
    <t xml:space="preserve"> Health Care &amp; Social</t>
  </si>
  <si>
    <t xml:space="preserve"> Accom. &amp; Food </t>
  </si>
  <si>
    <t>Support Services</t>
  </si>
  <si>
    <t xml:space="preserve"> Arts and Recreation Services</t>
  </si>
  <si>
    <t xml:space="preserve"> Rental, Hiring and Real Estate Services</t>
  </si>
  <si>
    <t xml:space="preserve"> Transport, Postal and Warehousing</t>
  </si>
  <si>
    <t xml:space="preserve"> Retail Trade</t>
  </si>
  <si>
    <t>Scientific and Tech.</t>
  </si>
  <si>
    <t>Ballarat</t>
  </si>
  <si>
    <t xml:space="preserve"> Arts and Rec.</t>
  </si>
  <si>
    <t xml:space="preserve"> Info Media</t>
  </si>
  <si>
    <t>Agriculture</t>
  </si>
  <si>
    <t>TOTAL</t>
  </si>
  <si>
    <t>Wimmera</t>
  </si>
  <si>
    <t>Grampians</t>
  </si>
  <si>
    <t>Shared Learning and Activities Murtoa Inc</t>
  </si>
  <si>
    <t>Warracknabeal Neighbourhood house and Learning Centre Inc</t>
  </si>
  <si>
    <t>LINK Neighbourhood House Inc.</t>
  </si>
  <si>
    <t>St.Arnaud Neighbourhood House Inc</t>
  </si>
  <si>
    <t>Stawell Neighbourhood House Inc.</t>
  </si>
  <si>
    <t>Horsham Community House</t>
  </si>
  <si>
    <t>Rainbow Learning Group &amp; Neighbourhood House</t>
  </si>
  <si>
    <t>Hindmarsh</t>
  </si>
  <si>
    <t>Nhill Neighbourhood House Learning Centre Inc.</t>
  </si>
  <si>
    <t>Pyrenees</t>
  </si>
  <si>
    <t>Central Highlands</t>
  </si>
  <si>
    <t>Beaufort Community House and Learning Centre Inc</t>
  </si>
  <si>
    <t>Moorabool</t>
  </si>
  <si>
    <t>Ballan &amp; District Community House</t>
  </si>
  <si>
    <t>Bacchus Marsh Community College Inc.</t>
  </si>
  <si>
    <t>Hepburn</t>
  </si>
  <si>
    <t>Daylesford Neighbourhood Centre</t>
  </si>
  <si>
    <t>Golden Plains</t>
  </si>
  <si>
    <t>Haddon &amp; District Community House</t>
  </si>
  <si>
    <t>Meredith Community Centre</t>
  </si>
  <si>
    <t>Ballarat Neighbourhood Centre</t>
  </si>
  <si>
    <t>Wendouree Neighbourhood Centre</t>
  </si>
  <si>
    <t>Surf Coast</t>
  </si>
  <si>
    <t>Barwon South West</t>
  </si>
  <si>
    <t>Winchelsea Community House Inc.</t>
  </si>
  <si>
    <t>Greater Geelong</t>
  </si>
  <si>
    <t>Vines Road Community Centre Inc.</t>
  </si>
  <si>
    <t xml:space="preserve">Greater Geelong </t>
  </si>
  <si>
    <t>SpringDale Neighbourhood Centre Inc</t>
  </si>
  <si>
    <t>Rosewall Neighbourhood Centre</t>
  </si>
  <si>
    <t>Queenscliffe</t>
  </si>
  <si>
    <t>Queenscliffe and District Neighbourhood House Inc</t>
  </si>
  <si>
    <t>Ocean Grove Neighbourhood Centre inc</t>
  </si>
  <si>
    <t>BELLARINE LIVING AND LEARNING CENTRE INC</t>
  </si>
  <si>
    <t>Southwest</t>
  </si>
  <si>
    <t>Port Fairy Community House</t>
  </si>
  <si>
    <t>Glenelg</t>
  </si>
  <si>
    <t>Old Courthouse Community Centre</t>
  </si>
  <si>
    <t>Portland Neighbourhood House Program  (The Waratah Centre)</t>
  </si>
  <si>
    <t>Corporate sponsorship/grants $</t>
  </si>
  <si>
    <t>Donations &amp; bequests $ &lt;br&gt;(from individuals only)&lt;/br&gt;</t>
  </si>
  <si>
    <t>Philanthropic grants $</t>
  </si>
  <si>
    <t>Self generated $&lt;br&gt;(course fees, op shop, childcare fees, bank interest etc.)&lt;/br&gt;</t>
  </si>
  <si>
    <t>Other grant income $&lt;br&gt;(e.g. service clubs)&lt;/br&gt;</t>
  </si>
  <si>
    <t>Local Government $</t>
  </si>
  <si>
    <t>Federal Government $</t>
  </si>
  <si>
    <t>State Government $</t>
  </si>
  <si>
    <t>Local Government Area</t>
  </si>
  <si>
    <t>Subregion</t>
  </si>
  <si>
    <t>Region</t>
  </si>
  <si>
    <t>The Portarlington Neighbourhood House</t>
  </si>
  <si>
    <t>Spring Creek Community House</t>
  </si>
  <si>
    <t>South Barwon Community Centre</t>
  </si>
  <si>
    <t>Norlane Community Centre</t>
  </si>
  <si>
    <t>Colac-Otway</t>
  </si>
  <si>
    <t>Marrar Woorn Neighbourhood House</t>
  </si>
  <si>
    <t xml:space="preserve">Surf Coast </t>
  </si>
  <si>
    <t>Lorne Community House</t>
  </si>
  <si>
    <t>Lara Community Centre Inc</t>
  </si>
  <si>
    <t>Grovedale Neighbourhood House</t>
  </si>
  <si>
    <t>Gellibrand Community House</t>
  </si>
  <si>
    <t>Forrest &amp; District Neighbourhood House Inc</t>
  </si>
  <si>
    <t>Deans Marsh Community Cottage</t>
  </si>
  <si>
    <t>Colac Neighbourhood House</t>
  </si>
  <si>
    <t>Cloverdale Community Centre</t>
  </si>
  <si>
    <t>Anglesea &amp; District Community House Inc</t>
  </si>
  <si>
    <t>Anakie &amp; District Community Group Incorporated</t>
  </si>
  <si>
    <t>Corangamite</t>
  </si>
  <si>
    <t>Simpson &amp; District Community Centre Inc</t>
  </si>
  <si>
    <t>Barwon</t>
  </si>
  <si>
    <t>Horsham</t>
  </si>
  <si>
    <t>Northern Grampians</t>
  </si>
  <si>
    <t>West Wimmera</t>
  </si>
  <si>
    <t>Yarriambiack</t>
  </si>
  <si>
    <t>Yarriambiacak</t>
  </si>
  <si>
    <t>Other grant income $(e.g. service clubs)&lt;/br&gt;</t>
  </si>
  <si>
    <t>Self generated $(op shop, childcare fees, bank interest etc.)</t>
  </si>
  <si>
    <t>Moyne</t>
  </si>
  <si>
    <t>Other grant income $(e.g. service clubs)</t>
  </si>
  <si>
    <t>Donations &amp; bequests $ (from individuals only)</t>
  </si>
  <si>
    <t>Through the resources of ACFE we were able to enhance both committee and staff by providing specific governance training.  We have  made extra effort in promoting our services within the community via newspaper, newsletters and media releases.  The South West Network of Neighbourhood Houses membership formed many a catalysts for try new ideas.  We partnered with a network member to offer free internet training for Older Australians.   Annual Planning Day.  Staff undertaking a review of their service giving emphasis to long term deliver improvements.    Marketing practices  review  across the whole of the organisation.  Recruitment for new COM undertaken.</t>
  </si>
  <si>
    <t>BLLC organises a Family Fair held in February each year. The Fair is used as an opportunity for the community to participant in and enjoy a range of activities including demonstrations, food, drink, raffle, face painting, jewellery making, animal farm, jumping castle, train rides etc. Other local service providers are involved including the primary school, kinder and child care centre and have activities and information available. We have live music and a fair atmosphere. All this is free of charge to the community. BLLC uses the fair as an opportunity to promote itself and its activities to the community. In excess of 500 people attend. At a total cost to BLLC of $1284 it is considered to be very cost effective in marketing the organisation.</t>
  </si>
  <si>
    <t>Social Media has had a big impact on our community, increasing awareness and participation by 81%. It is now our primary communication method and engagement tool</t>
  </si>
  <si>
    <t>Invited community members with required skills to join Committee of Mangement thereby strengthening governance- 3 new skilled members in 2014    Extensive support for NH networker to strengthen Community of Practice between local NH's with aim of supporting all - grant achieved for developing this project    Supporting a major volunteer group by investing in the equipment they need to develop their program, and enable them to continue their programs and their voluntary activity.</t>
  </si>
  <si>
    <t>We ran a Health awareness day last year which was very well received and attended.  Following on from this our Playgroup and Childcare have asked us to run a similar day this year focusing on children and parenting.</t>
  </si>
  <si>
    <t>Partnerships developed with local aged care and child care facilities for student placements, resulting in some students gaining paid employment.  Auspicing agreements with local schools enabling students to participate in vocational training.  Partnership with Federation University for the delivery of VCAL enabling local youth at risk to participate in their own region instead of having to travel for education opportunities.   Developed relationships with Learn Local organisations who do not have RTO status. As a result BMCC delivered accredited training eg First Aid, Food Safety, RSA etc. enabling their clients to have access to this type of training.</t>
  </si>
  <si>
    <t>SNH is co-located with a program for adults with disabilities.  SNH partnered with Pinnacle, Grampians Community Health Rural Access program, Skene St Special School, to run a day of activities to celebrate International Day of People with Disabilities.  An art and mosaic exhibition, community choir, demonstration of a specially adapted wheel chair for people wanting to experience bush walking in the Grampians National Park, a Snakes and ladders disability awareness game were some of the activities that occurred on the day.  The general public were invited to attend, the local newspaper took photos and prepared an article which helped to enhance awareness of the needs of this cohort of people within our community.</t>
  </si>
  <si>
    <t>We are involved in both local and regional networks that support and guide the work of the Neighbourhood House.  In partnership with the Wimmera West Grampians Neighbourhood House Network we ran a series of governance training workshops in Warracknabeal for community groups at low cost.  We have 3 visiting job network providers with whom we work well to provide appropriate training to meet the needs of their job seekers.  We ran a community engagement activity called 'project sunflower'.  The sunflower makes up a part of our organisation logo and to help promote the organisation in a feel good way we grew and handed out about 600 sunflower plants, many of which had been planted by the children in our childcare centre.</t>
  </si>
  <si>
    <t xml:space="preserve">Glenelg </t>
  </si>
  <si>
    <t>Southern Grampians</t>
  </si>
  <si>
    <t>Warrnambool</t>
  </si>
  <si>
    <t>Ararat</t>
  </si>
  <si>
    <t>Western Victoria</t>
  </si>
  <si>
    <t>-</t>
  </si>
  <si>
    <t>Pre-Accredited Learning 2015</t>
  </si>
  <si>
    <t>Yes</t>
  </si>
  <si>
    <t>No</t>
  </si>
  <si>
    <t>Marketing</t>
  </si>
  <si>
    <t>Community Hub Colac</t>
  </si>
  <si>
    <t>Diversitat</t>
  </si>
  <si>
    <t>St Laurence CS</t>
  </si>
  <si>
    <t>Bellarine LLC</t>
  </si>
  <si>
    <t>Cloverdale CC</t>
  </si>
  <si>
    <t>Encompass CS</t>
  </si>
  <si>
    <t>Karingal</t>
  </si>
  <si>
    <t>Lara CC</t>
  </si>
  <si>
    <t>Leopold Community and Learning Centre</t>
  </si>
  <si>
    <t>Ocean Grove NC</t>
  </si>
  <si>
    <t>Rosewall NC</t>
  </si>
  <si>
    <t>Springdale NC</t>
  </si>
  <si>
    <t>Vines Road CC</t>
  </si>
  <si>
    <t>YWCA Victoria</t>
  </si>
  <si>
    <t>Queenscliffe NH</t>
  </si>
  <si>
    <t>Mental Illness Fellowship</t>
  </si>
  <si>
    <t>Anglesea CH</t>
  </si>
  <si>
    <t>Winchelsea CH</t>
  </si>
  <si>
    <t>Ararat NH</t>
  </si>
  <si>
    <t>BRACE</t>
  </si>
  <si>
    <t>Ballarat NC</t>
  </si>
  <si>
    <t>Wendouree NC</t>
  </si>
  <si>
    <t>Haddon CH</t>
  </si>
  <si>
    <t>Meredith CC</t>
  </si>
  <si>
    <t>Daylesford NC</t>
  </si>
  <si>
    <t>Nhill NH</t>
  </si>
  <si>
    <t>Wimmera Hub</t>
  </si>
  <si>
    <t>Bacchus Marsh CC</t>
  </si>
  <si>
    <t>Ballan CH</t>
  </si>
  <si>
    <t>St Arnaud Neighbourhood House</t>
  </si>
  <si>
    <t>Stawell NH</t>
  </si>
  <si>
    <t>Beaufort CH</t>
  </si>
  <si>
    <t>Horsham CH</t>
  </si>
  <si>
    <t>LINK Kaniva</t>
  </si>
  <si>
    <t>Beulah Historical</t>
  </si>
  <si>
    <t>Gateway BEET</t>
  </si>
  <si>
    <t>Warracknabeal NH</t>
  </si>
  <si>
    <t>No. of ACFE Funded Student places, by Local Government Area and ACFE Program Category</t>
  </si>
  <si>
    <t>Source: 2015 Delivery Plans, Department of Education and Training</t>
  </si>
  <si>
    <t>No. of places per 1000 population (aged 15+)</t>
  </si>
  <si>
    <t>No. of Pre-Accredited Learning Places available per 1,000 population</t>
  </si>
  <si>
    <t>By ACFE Region and Local Government Area</t>
  </si>
  <si>
    <t>Source: 2015 LLO Delivery Plans, Department of Education and Training, and ABS Estimated Resident Population, 2014</t>
  </si>
  <si>
    <t>Population aged 15+ (2014)</t>
  </si>
  <si>
    <t>No. of Pre-Accredited Places (2015)</t>
  </si>
  <si>
    <t>ACFE $ for Pre-Accredited Learning</t>
  </si>
  <si>
    <t>ACFE $ per person aged 15+</t>
  </si>
  <si>
    <t>Local Government Area (LGA)</t>
  </si>
  <si>
    <t>Aboriginal population (2013)</t>
  </si>
  <si>
    <t>Total population</t>
  </si>
  <si>
    <t>People born in non-English Speaking countries (2011)</t>
  </si>
  <si>
    <t>Total population (2011)</t>
  </si>
  <si>
    <t>% born in non-English Speaking Countries (2011)</t>
  </si>
  <si>
    <t>People who left school at year 10 or below, or did not go to school (2011)</t>
  </si>
  <si>
    <t>People aged 16 currently participating in education</t>
  </si>
  <si>
    <t>No. of people aged 16</t>
  </si>
  <si>
    <t>People aged 16 not participating in full time education</t>
  </si>
  <si>
    <t>People aged 15-19 who are 'learning or earning' (2011)</t>
  </si>
  <si>
    <t>People aged 15-19 (2011)</t>
  </si>
  <si>
    <t>People aged 15-19 who are not 'earning or learning'</t>
  </si>
  <si>
    <t>Disability Support Pensioners (2014)</t>
  </si>
  <si>
    <t>Persons aged 16 to 64 years (2014)</t>
  </si>
  <si>
    <t>% Disability Support Pension recipients (2014)</t>
  </si>
  <si>
    <t>People receiving unemployment benefits (2014)</t>
  </si>
  <si>
    <t>% people receiving unemployment benefit for longer than 6 months (2014)</t>
  </si>
  <si>
    <t>People aged 15-64</t>
  </si>
  <si>
    <t>Unemployment Rate March 2015</t>
  </si>
  <si>
    <t xml:space="preserve">Queenscliffe </t>
  </si>
  <si>
    <t>n/a</t>
  </si>
  <si>
    <t xml:space="preserve">Moyne </t>
  </si>
  <si>
    <t>BARWON SOUTH WEST TOTAL</t>
  </si>
  <si>
    <t xml:space="preserve">Hepburn </t>
  </si>
  <si>
    <t xml:space="preserve">Ballarat </t>
  </si>
  <si>
    <t>GRAMPIANS TOTAL</t>
  </si>
  <si>
    <t>VICTORIA TOTAL</t>
  </si>
  <si>
    <t>VICTORIA</t>
  </si>
  <si>
    <t>Construction</t>
  </si>
  <si>
    <t>Manufacturing</t>
  </si>
  <si>
    <t>Retail trade</t>
  </si>
  <si>
    <t>Accommodation and food services</t>
  </si>
  <si>
    <t>Transport, postal, warehousing</t>
  </si>
  <si>
    <t>Public administration and safety</t>
  </si>
  <si>
    <t>Education and training</t>
  </si>
  <si>
    <t>Health care and social services</t>
  </si>
  <si>
    <t>No quals</t>
  </si>
  <si>
    <t>Certificate</t>
  </si>
  <si>
    <t>More than certificate</t>
  </si>
  <si>
    <t>Unknown</t>
  </si>
  <si>
    <t>Industry of employment, by Qualification Level</t>
  </si>
  <si>
    <t>Grampians Region and Barwon South West Region</t>
  </si>
  <si>
    <t>Compiled by PHIDU based on ABS Census 2011 data</t>
  </si>
  <si>
    <t>Overview of Priority Demographic Groups</t>
  </si>
  <si>
    <t>Barwon South West and Grampians ACFE Regions</t>
  </si>
  <si>
    <t>Compiled by PHIDU based on 2013 Estimated Resident Population</t>
  </si>
  <si>
    <t>Compiled by PHIDU based on ABS Census 2011  data</t>
  </si>
  <si>
    <t>Compiled by PHIDU based on data from the Department of Social Services, June 2014 and ABS Estimated Resident Population, 30 June 2013</t>
  </si>
  <si>
    <t>Compiled by PHIDU based on data from the Commonwealth Department of Human Services, June 2014, and ABS Estimated Resident Population, 30 June 2013.</t>
  </si>
  <si>
    <t>From Commonwealth Department of Employment, Small Area Labour Markets, June quarter 2015</t>
  </si>
  <si>
    <t>Unemployment rate June 2015</t>
  </si>
  <si>
    <t>% Aboriginal population (2013)</t>
  </si>
  <si>
    <t>% people aged 16 not participating in full-time education (2011)</t>
  </si>
  <si>
    <t>% people aged 15-19 who are not 'earning or learning' (2011)</t>
  </si>
  <si>
    <t>BRACE Education Training &amp; Employment Ltd</t>
  </si>
  <si>
    <t>Australian Trust for Conservation Volunteers</t>
  </si>
  <si>
    <t>St Arnaud Community Resource Centre</t>
  </si>
  <si>
    <t>GATEWAY BEET Inc.</t>
  </si>
  <si>
    <t>Beulah Historical Learning &amp; Progress Association</t>
  </si>
  <si>
    <t>Encompass Community Services Inc.</t>
  </si>
  <si>
    <t xml:space="preserve">Karingal Inc.           </t>
  </si>
  <si>
    <t xml:space="preserve">Community College Warrnambool (South West Victorian SEAL Inc.)            </t>
  </si>
  <si>
    <t>St Laurence Community Services Inc.</t>
  </si>
  <si>
    <t xml:space="preserve">Southern Grampians Adult Education            </t>
  </si>
  <si>
    <t xml:space="preserve">Portland Workskills Inc.          </t>
  </si>
  <si>
    <t xml:space="preserve">Diversitat(Geelong Ethnic Communities Council Inc.)           </t>
  </si>
  <si>
    <t>Community Hub</t>
  </si>
  <si>
    <t xml:space="preserve">YWCA of Victoria Inc.            </t>
  </si>
  <si>
    <t>##</t>
  </si>
  <si>
    <t>% People who left school at year 10 or below, or did not go to school (2011)</t>
  </si>
  <si>
    <t>OVERVIEW</t>
  </si>
  <si>
    <t>STAFF AND WORKFORCE</t>
  </si>
  <si>
    <t>GOVERNANCE</t>
  </si>
  <si>
    <t>ORGANISATIONAL CAPABILITY</t>
  </si>
  <si>
    <t>INFRASTRUCTURE</t>
  </si>
  <si>
    <t>LLO Name</t>
  </si>
  <si>
    <t>Neighbourhood House</t>
  </si>
  <si>
    <t>RTO</t>
  </si>
  <si>
    <t>No. of ACFE Courses Funded</t>
  </si>
  <si>
    <t>No. of students funded 2015 (ACFE)</t>
  </si>
  <si>
    <t>No. of staff</t>
  </si>
  <si>
    <t>No. of volunteers</t>
  </si>
  <si>
    <t>Volunteer hours per week</t>
  </si>
  <si>
    <t>Governance Structure</t>
  </si>
  <si>
    <t>No. of Committee / Board / Advisory members</t>
  </si>
  <si>
    <t>Committee monthly hours</t>
  </si>
  <si>
    <t>Main issues LLO has identified in relation to Organisational Capability</t>
  </si>
  <si>
    <t>Alternative to school programs (eg VCAL) (sessions / yr)</t>
  </si>
  <si>
    <t>Art and Craft (sessions / yr)</t>
  </si>
  <si>
    <t>Childcare (sessions / yr)</t>
  </si>
  <si>
    <t>Children's activities</t>
  </si>
  <si>
    <t>Community choirs / Music / Theatre</t>
  </si>
  <si>
    <t>Community events / festivals / markets (sessions / yr)</t>
  </si>
  <si>
    <t>Community lunches / social eating groups</t>
  </si>
  <si>
    <t>Community newspaper / magazine / newsletter</t>
  </si>
  <si>
    <t>Community safety</t>
  </si>
  <si>
    <t>Community transport (sessions / yr)</t>
  </si>
  <si>
    <t>Early childhood development programs (sessions / yr)</t>
  </si>
  <si>
    <t>English as a second language training / conversation (sessions / yr)</t>
  </si>
  <si>
    <t>Environmental sustainability training / groups</t>
  </si>
  <si>
    <t>Family support programs</t>
  </si>
  <si>
    <t>Health and wellbeing courses (eg. Walking, yoga, exercise, social connection, recreational)</t>
  </si>
  <si>
    <t>Homework clubs</t>
  </si>
  <si>
    <t>Indigenous / CALD cultural</t>
  </si>
  <si>
    <t>Languages Other Than English (sessions / yr)</t>
  </si>
  <si>
    <t>Main issues LLO has identified relating to  Infrastructure</t>
  </si>
  <si>
    <t>Incorporated Association with Committee of Governance/Board of Management</t>
  </si>
  <si>
    <t>Ararat Neighbourhood House</t>
  </si>
  <si>
    <t>6-15</t>
  </si>
  <si>
    <t>Access to trainers</t>
  </si>
  <si>
    <t>RTO compliance requirements</t>
  </si>
  <si>
    <t>Professional Development</t>
  </si>
  <si>
    <t>Relevant networks, partnerships and collaborations</t>
  </si>
  <si>
    <t>Ability to engage vulnerable learners</t>
  </si>
  <si>
    <t>Technology</t>
  </si>
  <si>
    <t>Back of house capability</t>
  </si>
  <si>
    <t>Less than 5</t>
  </si>
  <si>
    <t>Auspicing arrangement with other organisation (NGO, health organisation, Network, etc).</t>
  </si>
  <si>
    <t>Governance (diversity and skills of Board members)</t>
  </si>
  <si>
    <t>Relationships with employers</t>
  </si>
  <si>
    <t>Professional development</t>
  </si>
  <si>
    <t>Access to RTO registration</t>
  </si>
  <si>
    <t>Venues and training facilities</t>
  </si>
  <si>
    <t>Venues</t>
  </si>
  <si>
    <t>Scope - not able to offer enough courses</t>
  </si>
  <si>
    <t>16 or more</t>
  </si>
  <si>
    <t>Registration ended Jan. 2013</t>
  </si>
  <si>
    <t>Understanding of local labour market</t>
  </si>
  <si>
    <t>Registration ended June 2004</t>
  </si>
  <si>
    <t>Leopold Community &amp; Learning Centre Inc.</t>
  </si>
  <si>
    <t>LINK Kaniva Neighbourhood House Inc.</t>
  </si>
  <si>
    <t>Marrar Woorn Community Centre</t>
  </si>
  <si>
    <t>New building early 2015</t>
  </si>
  <si>
    <t xml:space="preserve">Simpson and District Community Centre </t>
  </si>
  <si>
    <t>St Arnaud Neighbourhood House Inc</t>
  </si>
  <si>
    <t>Registration ended March 2015</t>
  </si>
  <si>
    <t>Who owns the main premises?</t>
  </si>
  <si>
    <t>What kind of property is your main premises</t>
  </si>
  <si>
    <t>Men's Shed / Community Shed</t>
  </si>
  <si>
    <t>Community Kitchen</t>
  </si>
  <si>
    <t>Community bus / car</t>
  </si>
  <si>
    <t>Community / social enterprise (e.g. café, catering, op shop, etc.)</t>
  </si>
  <si>
    <t>Child care rooms / facilities</t>
  </si>
  <si>
    <t>Hall</t>
  </si>
  <si>
    <t>Local government</t>
  </si>
  <si>
    <t>Former school building or other government building</t>
  </si>
  <si>
    <t>We own our own building</t>
  </si>
  <si>
    <t>Purpose-built stand-alone Neighbourhood House</t>
  </si>
  <si>
    <t>DEPI</t>
  </si>
  <si>
    <t>Converted house or flat</t>
  </si>
  <si>
    <t>Other state government</t>
  </si>
  <si>
    <t>Hub / Co-located with other services</t>
  </si>
  <si>
    <t>Converted hall/church building</t>
  </si>
  <si>
    <t>Former community facility (e.g. maternal child health service, kindergarten)</t>
  </si>
  <si>
    <t>Office of Housing</t>
  </si>
  <si>
    <t>Shopfront (e.g. former bank or shop)</t>
  </si>
  <si>
    <t>Health service</t>
  </si>
  <si>
    <t>Other (please specify)</t>
  </si>
  <si>
    <t>Other community/non-profit organisation (including church or religious organisation)</t>
  </si>
  <si>
    <t>Department Education and Training</t>
  </si>
  <si>
    <t>INFRASTRUCTURE (continued)</t>
  </si>
  <si>
    <t>USAGE</t>
  </si>
  <si>
    <t>Approx ave. no. of people per week who use the centre (include all volunteers, students, childcare, etc)</t>
  </si>
  <si>
    <t>Approx ave. no. of people per week in programmed activities</t>
  </si>
  <si>
    <t>Ave. no. of hours per week that building is in use</t>
  </si>
  <si>
    <t>Does the LLO share HR management with other organisations?</t>
  </si>
  <si>
    <t>Does the LLO share Administration  with other organisations?</t>
  </si>
  <si>
    <t>In an average month how many different community groups use a room in the centre?</t>
  </si>
  <si>
    <t>Partnership / network 1</t>
  </si>
  <si>
    <t>Role and value</t>
  </si>
  <si>
    <t>Partnership / network 2</t>
  </si>
  <si>
    <t>Partnership / network 3</t>
  </si>
  <si>
    <t>Partnership / network 4</t>
  </si>
  <si>
    <t>Suggested networks</t>
  </si>
  <si>
    <t>No partnerships or networks</t>
  </si>
  <si>
    <t>MAST - Moorabool Agencies and Schools Together</t>
  </si>
  <si>
    <t>Very valuable.</t>
  </si>
  <si>
    <t>Moorabool Health and Wellbeing Committee</t>
  </si>
  <si>
    <t>Very valuable</t>
  </si>
  <si>
    <t>Neighbourhood Centres of Ballarat Alliance.</t>
  </si>
  <si>
    <t>Allows joint planning and coordinated service delivery and fosters non-competitive nature</t>
  </si>
  <si>
    <t>CALD Careers Program</t>
  </si>
  <si>
    <t>With three other partners to secure ongoing support and employment. Has improved profile and Learn Local program significantly.</t>
  </si>
  <si>
    <t>Novotel Forest Resort, Creswick.</t>
  </si>
  <si>
    <t>Placed 15 people into ongoing casual employment. Successful partnership</t>
  </si>
  <si>
    <t>Strategic Planning level so LLOs can plan ahead</t>
  </si>
  <si>
    <t>Tracy's the Placement People</t>
  </si>
  <si>
    <t>No longer very useful</t>
  </si>
  <si>
    <t>CVGT</t>
  </si>
  <si>
    <t>Useful emerging partnership.</t>
  </si>
  <si>
    <t>With schools to raise awareness among those leaving school</t>
  </si>
  <si>
    <t>Partnership with RTOs providing Cert Courses</t>
  </si>
  <si>
    <t>Barwon Neighbourhood House network.</t>
  </si>
  <si>
    <t>Very valuable. Create evenues for orgs to work together to tackle issues.</t>
  </si>
  <si>
    <t>Eastwise - network of local service providers</t>
  </si>
  <si>
    <t>Always potential for new partnerships, but with limited time would need to be worthwhile.</t>
  </si>
  <si>
    <t>JSA and DES providers, Disability Service Providers, Department of Human Services</t>
  </si>
  <si>
    <t>Provide referral</t>
  </si>
  <si>
    <t>SkillsPlus</t>
  </si>
  <si>
    <t>Provides access to wider range of peopl and access to venues, skills and knowledge.</t>
  </si>
  <si>
    <t>Northern Geelong Network of Neighbourhood Houses</t>
  </si>
  <si>
    <t>Key to staying current. Strengthens funding and grant opportunities.</t>
  </si>
  <si>
    <t>Rosewall Neighbourhood Centre. Given proxmity with Rosewall it's important they are not seen as rivals. Helps with compliance.</t>
  </si>
  <si>
    <t>Shared marketing and referral and recommendation of each others' services. Efforts made to offer courses that do not overlap.</t>
  </si>
  <si>
    <t>Small scale partnership with another LLO</t>
  </si>
  <si>
    <t>Working on options. Current CAIF Project</t>
  </si>
  <si>
    <t>Federation University Digital Enterprise</t>
  </si>
  <si>
    <t>Has enabled classes to be run for free which has expanded scope. Funding has enabled courses in other areas and after hours.</t>
  </si>
  <si>
    <t>CentaCare</t>
  </si>
  <si>
    <t>Provide referrals, enhancing awareness of programs and services</t>
  </si>
  <si>
    <t>Ballarat Health</t>
  </si>
  <si>
    <t>Recently established new partnership</t>
  </si>
  <si>
    <t>Engage with RTOs to deliver Cert courses</t>
  </si>
  <si>
    <t>Valuable. But cost is too high for some RTO delivered courses.</t>
  </si>
  <si>
    <t>Wimmera Regional Library, particularly Kaniva Branch.</t>
  </si>
  <si>
    <t>Voucher system so people come to LINK to learn basic computer skills to better utilise the library. Early days in this partnership.</t>
  </si>
  <si>
    <t>Kaniva College</t>
  </si>
  <si>
    <t>Advertise in weekly newsletter, refers vulnerable learners, such as Parents of Preps group, 2013</t>
  </si>
  <si>
    <t>Hasaad Network</t>
  </si>
  <si>
    <t>Local pastoral/farming company, employs farm managers and hands. Work together to source training orgs to provide for their training needs. Good connection to farming community and their needs.</t>
  </si>
  <si>
    <t>West Wimmera Shire, West Wimmera Health Service, Wimmera Uniting Care, Axis Employment.</t>
  </si>
  <si>
    <t>Otway NOCH</t>
  </si>
  <si>
    <t>Very valuable. Enables to reach more students</t>
  </si>
  <si>
    <t>Ocean Grove NH</t>
  </si>
  <si>
    <t>Very valuable. Delivers accredited training for Marrar Woorn NH, provide flexible service delivery, ability to service lower class sizes than other RTOs would</t>
  </si>
  <si>
    <t>Consolidated way of managing reporting software, which is expensive and difficult to use</t>
  </si>
  <si>
    <t>Central Highlands Neighbourhood House network</t>
  </si>
  <si>
    <t>Community of practice. Hoping to establish soon.</t>
  </si>
  <si>
    <t xml:space="preserve">BNNC LLEN, </t>
  </si>
  <si>
    <t>Skilling the Bay ANHLC</t>
  </si>
  <si>
    <t>Other LLOs in Western Victoria.</t>
  </si>
  <si>
    <t>Useful information and ideas, and assistance with things like moderation.</t>
  </si>
  <si>
    <t>Jobs Australia</t>
  </si>
  <si>
    <t>HR and governance support</t>
  </si>
  <si>
    <t>Kyeema Support Services</t>
  </si>
  <si>
    <t>Learn Local Network</t>
  </si>
  <si>
    <t>Training, validation/moderation</t>
  </si>
  <si>
    <t xml:space="preserve">Local employers </t>
  </si>
  <si>
    <t>Beacon Network (Neighbourhood Houses on Bellarine Peninsular)</t>
  </si>
  <si>
    <t>Somewhat. Discussions are often not relevant to each other</t>
  </si>
  <si>
    <t>Cloverdale Community Centre and Northern Noch of Neighbourhood Centres</t>
  </si>
  <si>
    <t>Developing community of practice model</t>
  </si>
  <si>
    <t>Workforce Development Centre</t>
  </si>
  <si>
    <t>Important for recognition of the value of small organisations in the bigger picture</t>
  </si>
  <si>
    <t>No partnerships.</t>
  </si>
  <si>
    <t>Competition is too great to allow partnerships to be successful.</t>
  </si>
  <si>
    <t>Neighbourhood Houses from beyond the catchment. Governance is a major issue, so perhaps an expert committee that sits over a few organisation that gives a more balanced, better monitoring and less hands on role, might make it easier for organisations to work together.</t>
  </si>
  <si>
    <t>Foodshare Colac</t>
  </si>
  <si>
    <t>Glastonbury Family Services</t>
  </si>
  <si>
    <t>Vines Rd Senior Citizens</t>
  </si>
  <si>
    <t>Barwon Health (community kitchen initiative, women's health program)</t>
  </si>
  <si>
    <t>Providing VET training</t>
  </si>
  <si>
    <t>Caseworkers who can come with clients to classes, particularly clients with limited English wh often leave after one class.</t>
  </si>
  <si>
    <t>Yarriambiack Health Alliance</t>
  </si>
  <si>
    <t>Supporting the delivery of health promotion. Good for networking outside neighbourhood houses and collaborating on funding bids.</t>
  </si>
  <si>
    <t>Wimmera West Grampians Neighbourhood House Network</t>
  </si>
  <si>
    <t>Wimmera Southern Mallee LLEN</t>
  </si>
  <si>
    <t>Sharing tutors with other LLOs. Learning new ideas for courses.</t>
  </si>
  <si>
    <t>PARTNERSHIPS AND NETWORKS</t>
  </si>
  <si>
    <t>PARTNERSHIPS AND NETWORKS (continued)</t>
  </si>
  <si>
    <t>Rural and remote learners. Learners with a disability. Learners with mental illness. Long term unemployed.</t>
  </si>
  <si>
    <t>Students with learning disabilities. People with English as a Second Language. Returning to the worforce after many years. People with disabilities</t>
  </si>
  <si>
    <t>People with a disability. Long term unemployed. Low literacy and numeracy.</t>
  </si>
  <si>
    <t>Cost. Unaware of programs being offered. Transport</t>
  </si>
  <si>
    <t>Older learners who are often not sure how to get employment</t>
  </si>
  <si>
    <t>Over 50. Low income. Consession card holders. Female. Mild disability.</t>
  </si>
  <si>
    <t>Cost. Unaware of programs being offered. Not interested in attending programs offered. Lack of access to online learning. Could be addressed through regular major marketing. Greater understanding of adult education compared to previous learning experiences. Reduce cost.</t>
  </si>
  <si>
    <t>People with a disability. People who are disengaged. People with  no or low literacy and numeracy skills. People with other social barriers.</t>
  </si>
  <si>
    <t>Generally low-income, seeking employment or retired people</t>
  </si>
  <si>
    <t>Youth at risk. People with disability. Returning to work. Low literacy skills.</t>
  </si>
  <si>
    <t>Unaware of programs being offered. Similar programs are being offered by other providers.</t>
  </si>
  <si>
    <t>Unemployed. Under employed. Disengaged youth.</t>
  </si>
  <si>
    <t>Cost. Distance to venues. Not interested. Lack of childcare. Lack of transport. Lack of access to online learning.</t>
  </si>
  <si>
    <t>People with learning and physical disabilities. Some Aboriginal people.</t>
  </si>
  <si>
    <t>Mainly female 40-60</t>
  </si>
  <si>
    <t>Cost. Competition. Transport.</t>
  </si>
  <si>
    <t>Older people trying to upskill. Unemployed people. Early school leavers. People that care for a dependent.</t>
  </si>
  <si>
    <t>Programs offered aren't the ones they want to do. Cost. Childcare. Transport. Access to online training. Timing of programs (ie day vs night). Address through introducing minimum fees for courses and payment plans. Flexibility in programming.</t>
  </si>
  <si>
    <t>Most learners looking at a change of lifestyle / career and are 'dipping their toe' into something new before committing to accredited course</t>
  </si>
  <si>
    <t>Not interested in attending programs. Programs offered aren't the ones they want to do</t>
  </si>
  <si>
    <t>Majority are learners over 45</t>
  </si>
  <si>
    <t>Cost. Distance. Unaware of programs. Childcare. Transport. Lack of accessto online learning. Timing of classes, given difficulties in attracting teachers to travel after hours.</t>
  </si>
  <si>
    <t>Varied. Retrenched workers. Return to work after raising fmaily. Older learners wanting to keep up with technology</t>
  </si>
  <si>
    <t>Older cohort - 45+. Varied fields… farmers, paramedics, unemployed etc</t>
  </si>
  <si>
    <t>Cost. Unaware of programs being offered. Not interested in attending programs offered.</t>
  </si>
  <si>
    <t>Single parent, low income, low literacy, early school leavers, complex family situations</t>
  </si>
  <si>
    <t>Cost. Not aware of programs offered, Lack of childcare</t>
  </si>
  <si>
    <t>Middle age professionals, semi retired or retired looking to support community organisations, early school leavers looking to upskill for better employment opporuntities</t>
  </si>
  <si>
    <t>Cost. Not interested in attending programs. Childcare,. Transport. Requires extra funding and a change in community perception and organisation marketing strategy.</t>
  </si>
  <si>
    <t>Wide range, but most to upgrade and / or start a new business</t>
  </si>
  <si>
    <t>Not sure. Perhaps haven't captured their interest yet.</t>
  </si>
  <si>
    <t>Seniors. Unemployed. People with barriers.</t>
  </si>
  <si>
    <t>Unaware of programs being offered. Similar programs are being offered by other providers. Childcare. Transport.</t>
  </si>
  <si>
    <t>Recently retrenched, approaching retirement. Retirees wanting to volunteer. Mothers returning to work. People looking to increase skills to enter workforce. People with emotional / anxiety issues who are retraining..</t>
  </si>
  <si>
    <t>Mostly unemployed people, or people returning to work.</t>
  </si>
  <si>
    <t>Low income. Low confidence. New arrivals keen to learn English language.</t>
  </si>
  <si>
    <t xml:space="preserve">JSA / Centrelink monopoly. Reported to DEEWR, ACFE, ACCC. No change as yet. </t>
  </si>
  <si>
    <t>Semi-retired / retired. Women reintegrating into workforce. Upskilling.</t>
  </si>
  <si>
    <t>Cost. Not interested in attending programs. Childcare. Transport.</t>
  </si>
  <si>
    <t>Low numbers. Can't offer night classes.</t>
  </si>
  <si>
    <t>Learner characteristics (as identified by LLO)</t>
  </si>
  <si>
    <t>What is preventing learners from accessing your LLO? (as identified by LLO)</t>
  </si>
  <si>
    <t>Needs to be greater awareness raised with other education providers of the LLO role. "We are the missing link that isn't actually missing!"</t>
  </si>
  <si>
    <t>Federation University NBN Funding has been a very good partnership. Funding has finished now, but enabled much greater flexibility.</t>
  </si>
  <si>
    <t>Developed a niche area offering Accredited training to other Neighbourhood Houses in Barwon.</t>
  </si>
  <si>
    <t>Have good models of strategic and business planning</t>
  </si>
  <si>
    <t>Cost of running RTO / VET training are prohibitive and have excluded Ballarat Neighbourhood Centre from taking delivering accredited training.</t>
  </si>
  <si>
    <t>OTHER POINTS OF INTEREST / INNOVATION ACTIVITIES</t>
  </si>
  <si>
    <t>Researched and developed a Collective Impact model for whole of community which we will be implementing in 2015.  This is a model developed with consensus from the local residents group and other members from a local alliance in response to a gap left after the Renewal process wound up.</t>
  </si>
  <si>
    <t>LOCAL MARKET</t>
  </si>
  <si>
    <t>2015 Total funded places</t>
  </si>
  <si>
    <t>PRODUCTS AND SERVICES (pre-accredited learning)</t>
  </si>
  <si>
    <t>PRODUCTS AND SERVICES- OTHER</t>
  </si>
  <si>
    <t>Issue 1</t>
  </si>
  <si>
    <t>Issue 2</t>
  </si>
  <si>
    <t>Issue 3</t>
  </si>
  <si>
    <t>Issue 4</t>
  </si>
  <si>
    <t>Issue 5</t>
  </si>
  <si>
    <t>Issue 6</t>
  </si>
  <si>
    <r>
      <t xml:space="preserve">2015 No. of Digital Literacy </t>
    </r>
    <r>
      <rPr>
        <b/>
        <u/>
        <sz val="9"/>
        <color theme="1"/>
        <rFont val="Calibri"/>
        <family val="2"/>
        <scheme val="minor"/>
      </rPr>
      <t>courses</t>
    </r>
  </si>
  <si>
    <r>
      <t xml:space="preserve"> 2015 No. of Employment Skills </t>
    </r>
    <r>
      <rPr>
        <b/>
        <u/>
        <sz val="9"/>
        <color theme="1"/>
        <rFont val="Calibri"/>
        <family val="2"/>
        <scheme val="minor"/>
      </rPr>
      <t>courses</t>
    </r>
  </si>
  <si>
    <r>
      <t xml:space="preserve">2015 No. of Vocational </t>
    </r>
    <r>
      <rPr>
        <b/>
        <u/>
        <sz val="9"/>
        <color theme="1"/>
        <rFont val="Calibri"/>
        <family val="2"/>
        <scheme val="minor"/>
      </rPr>
      <t>courses</t>
    </r>
  </si>
  <si>
    <r>
      <t xml:space="preserve">2015 Adult Literacy &amp; Numeracy </t>
    </r>
    <r>
      <rPr>
        <b/>
        <u/>
        <sz val="9"/>
        <color theme="1"/>
        <rFont val="Calibri"/>
        <family val="2"/>
        <scheme val="minor"/>
      </rPr>
      <t>funded places</t>
    </r>
  </si>
  <si>
    <r>
      <t xml:space="preserve">2015 Digital Literacy </t>
    </r>
    <r>
      <rPr>
        <b/>
        <u/>
        <sz val="9"/>
        <color theme="1"/>
        <rFont val="Calibri"/>
        <family val="2"/>
        <scheme val="minor"/>
      </rPr>
      <t>funded places</t>
    </r>
  </si>
  <si>
    <r>
      <t xml:space="preserve">2015 Employment Skills </t>
    </r>
    <r>
      <rPr>
        <b/>
        <u/>
        <sz val="9"/>
        <color theme="1"/>
        <rFont val="Calibri"/>
        <family val="2"/>
        <scheme val="minor"/>
      </rPr>
      <t>funded places</t>
    </r>
  </si>
  <si>
    <r>
      <t xml:space="preserve">2015 Vocational </t>
    </r>
    <r>
      <rPr>
        <b/>
        <u/>
        <sz val="9"/>
        <color theme="1"/>
        <rFont val="Calibri"/>
        <family val="2"/>
        <scheme val="minor"/>
      </rPr>
      <t>funded places</t>
    </r>
  </si>
  <si>
    <t>FINANCE - REVENUE SOURCES</t>
  </si>
  <si>
    <r>
      <rPr>
        <sz val="11"/>
        <color theme="0"/>
        <rFont val="Calibri"/>
        <family val="2"/>
        <scheme val="minor"/>
      </rPr>
      <t>"</t>
    </r>
    <r>
      <rPr>
        <sz val="11"/>
        <color theme="1"/>
        <rFont val="Calibri"/>
        <family val="2"/>
        <scheme val="minor"/>
      </rPr>
      <t>= higher than Regional average</t>
    </r>
  </si>
  <si>
    <t>= rise in unemployment rate</t>
  </si>
  <si>
    <t>Total Government Revenue</t>
  </si>
  <si>
    <t>A network to develop and implement practical work placements</t>
  </si>
  <si>
    <t>Ballarat Neighbourhood Centre is lead agent in Ballarat Community Hub</t>
  </si>
  <si>
    <t>Ocean Grove Neighbourhood House</t>
  </si>
  <si>
    <r>
      <t xml:space="preserve">2015  Total </t>
    </r>
    <r>
      <rPr>
        <b/>
        <i/>
        <u/>
        <sz val="9"/>
        <color theme="1"/>
        <rFont val="Calibri"/>
        <family val="2"/>
        <scheme val="minor"/>
      </rPr>
      <t>courses</t>
    </r>
  </si>
  <si>
    <t>Cost. Distance. Unaware of programs or not interested . Competition. Childcare. Transport. Lack of access to online learning. Address these through monitoring and trial of new and innovative options.</t>
  </si>
  <si>
    <t>Cost. Distance. Not interested  in attending programs. Competition. Childcare. Transport. Need to look at using mobile technologies to engage.</t>
  </si>
  <si>
    <t>Unaware of programs being offered. Not interested . Competition. Childcare.</t>
  </si>
  <si>
    <t>Distance and lack of transport. Unaware of or not interested     in programs being offered.</t>
  </si>
  <si>
    <t>Cost. Distance. Unaware of programs being offered. Not interested     in attending programs. Address this by changing the arrangement of Centrelink referring all jobseekers to JSAs - this is destroying LLOs</t>
  </si>
  <si>
    <t>Unaware of programs being offered. Not interested     in attending programs</t>
  </si>
  <si>
    <t xml:space="preserve">Grampians Region </t>
  </si>
  <si>
    <t>Industry Employment Projections 2014-19</t>
  </si>
  <si>
    <t>Department of Employment, Labour Market Information Portal (Regional Projections, Interactive Tool)</t>
  </si>
  <si>
    <t>North West Victoria Region (SA4)* (includes Wimmera Sub Region)</t>
  </si>
  <si>
    <t>Ballarat Region (SA4)* (corresponds mostly to Central Highlands sub region)</t>
  </si>
  <si>
    <t>Marrar Woorn</t>
  </si>
  <si>
    <t>See Worksheet called 'Pre-Accred Learning by Category' for more information)</t>
  </si>
  <si>
    <t>Round 1 2009</t>
  </si>
  <si>
    <t>Round 2 2010</t>
  </si>
  <si>
    <t>Round 3 2011</t>
  </si>
  <si>
    <t>Round 4 2012</t>
  </si>
  <si>
    <t>Round 5 2013</t>
  </si>
  <si>
    <t>Round 6 2014</t>
  </si>
  <si>
    <t>Round 7 2015</t>
  </si>
  <si>
    <t>% of region</t>
  </si>
  <si>
    <t>Population as % of region</t>
  </si>
  <si>
    <t>Allocation of CAIF Projects, 2009-2015</t>
  </si>
  <si>
    <t>As a proportion of population:</t>
  </si>
  <si>
    <t>Greater Geelong is slightly under-represented</t>
  </si>
  <si>
    <t>Glenelg is slightly over-represented, though has not been allocated CAIF funding since 2012</t>
  </si>
  <si>
    <t>Ararat has never received CAIF funding</t>
  </si>
  <si>
    <t>Ballarat is significantly under-represented</t>
  </si>
  <si>
    <t>Hindmarsh and Horsham are slightly over-represented</t>
  </si>
  <si>
    <t xml:space="preserve"> Does the LLO share a committee of management with other organisations?</t>
  </si>
  <si>
    <t>Monthly hours per committee member</t>
  </si>
  <si>
    <t>Volunteer hours per month (approx.)</t>
  </si>
  <si>
    <t xml:space="preserve">Monthly hours per volunteer </t>
  </si>
  <si>
    <t>Projected employment change by industry 2014-19</t>
  </si>
  <si>
    <t>Warrnambool Region* SA4</t>
  </si>
  <si>
    <t>Geelong* Region SA4</t>
  </si>
  <si>
    <t>LGA Data available on Service System Map</t>
  </si>
  <si>
    <t>*NB Geelong Region SA4 is the smallest Geographic Area available for this analysis</t>
  </si>
  <si>
    <t>*NB Warrnambool Region SA4 is the smallest Geographic Area available for this analysis</t>
  </si>
  <si>
    <t>Source: Department of Employment,Labour Market Information Portal, 2015 Employment Projects</t>
  </si>
  <si>
    <t>All A-frames and Moderation documents shared. To access tried and tested programs, would save significant resources.</t>
  </si>
  <si>
    <t>Mutual participants - collaboration in their interests</t>
  </si>
  <si>
    <t xml:space="preserve">Partnership with Barwon Health to delivery Community Kitchen Facilitator training, by way of free venue hire, free use of kitchen.    We now have a program where Deakin University Students are involved in the Facilitator Training and working with carers, especially those with a mental health disability.   Our community kitchen now runs twice a week, with donations of food from Second Bite and awesome healthy food being produced.     Partnership with Geelong Rainbow Families to establish a playgroup for same sexed couples.   This has since grown too large for our facilities and is now conducted out of an indoor playground.   </t>
  </si>
  <si>
    <t>Cost. Distance to training venue. Unaware of programs being offered. Transport. Addressing this by using social media more to promote services, and engaging in marketing mentorships to improve marketing skills</t>
  </si>
  <si>
    <t>Cost. Unaware of programs being offered. Competition. Long waiting times for courses to start. Need to be able to  offer evening classes. Strong demand among older populations, unsatisfied with U3A offerings, but inelgible for ACFE.</t>
  </si>
  <si>
    <t>People with little prior experience of information technology</t>
  </si>
  <si>
    <t>Learn Local Organisations in Barwon South West and Grampians Region, 2015</t>
  </si>
  <si>
    <t>*NB North West Region SA4 is the smallest geographical unit that available for this analysis</t>
  </si>
  <si>
    <t>*NB Ballarat Region SA4 is the smallest geographical unit that available for this analysis</t>
  </si>
  <si>
    <t>It covers the Central Highlands subregion, as well as the local government area of Central Goldfields</t>
  </si>
  <si>
    <t>It covers the Wimmera subregion, as well as the local government areas of Buloke, Swan Hill and Mildura</t>
  </si>
  <si>
    <t>It roughly corresonds with the Barwon Subregion, except that it does not include the Colac-Otway local government area</t>
  </si>
  <si>
    <t>It roughly corresponds with the South West Subregion, except that it also includes the Colac-Otway local government area</t>
  </si>
  <si>
    <t>Source: 2011 ABS Census, Expanded Community Profile  X37 and X38</t>
  </si>
  <si>
    <t>Source: 2011 ABS Census, Expanded Community Profile X37 and X38</t>
  </si>
  <si>
    <t>ANHLC Annual Survey 2014</t>
  </si>
  <si>
    <t>Training.gov.au</t>
  </si>
  <si>
    <t>DET, LLO Delivery Plans 2015</t>
  </si>
  <si>
    <t>$ (ACFE 2015)</t>
  </si>
  <si>
    <t>Starfish Survey, 2014</t>
  </si>
  <si>
    <t>ANHLC Survey, 2014</t>
  </si>
  <si>
    <t>Starfish Survey, 2014 (unless otherwise indicated)</t>
  </si>
  <si>
    <t>See bottom row for data sources</t>
  </si>
  <si>
    <t>Data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</si>
</sst>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_-* #,##0_-;\-* #,##0_-;_-* &quot;-&quot;??_-;_-@_-"/>
    <numFmt numFmtId="166" formatCode="0.0"/>
  </numFmts>
  <fonts count="5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i/>
      <sz val="11"/>
      <color theme="1"/>
      <name val="Calibri"/>
      <family val="2"/>
      <scheme val="minor"/>
    </font>
    <font>
      <sz val="9"/>
      <name val="Calibri"/>
      <family val="2"/>
      <scheme val="minor"/>
    </font>
    <font>
      <b/>
      <sz val="9"/>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
      <b/>
      <i/>
      <sz val="18"/>
      <color theme="1"/>
      <name val="Calibri"/>
      <family val="2"/>
      <scheme val="minor"/>
    </font>
    <font>
      <sz val="11"/>
      <color theme="0" tint="-0.34998626667073579"/>
      <name val="Calibri"/>
      <family val="2"/>
      <scheme val="minor"/>
    </font>
    <font>
      <sz val="10"/>
      <name val="Arial"/>
      <family val="2"/>
    </font>
    <font>
      <u/>
      <sz val="11"/>
      <color theme="10"/>
      <name val="Calibri"/>
      <family val="2"/>
      <scheme val="minor"/>
    </font>
    <font>
      <b/>
      <i/>
      <sz val="11"/>
      <name val="Calibri"/>
      <family val="2"/>
      <scheme val="minor"/>
    </font>
    <font>
      <i/>
      <sz val="11"/>
      <color theme="1"/>
      <name val="Calibri"/>
      <family val="2"/>
      <scheme val="minor"/>
    </font>
    <font>
      <b/>
      <sz val="12"/>
      <color theme="1"/>
      <name val="Calibri"/>
      <family val="2"/>
      <scheme val="minor"/>
    </font>
    <font>
      <sz val="18"/>
      <color theme="1"/>
      <name val="Calibri"/>
      <family val="2"/>
      <scheme val="minor"/>
    </font>
    <font>
      <u/>
      <sz val="11"/>
      <color theme="11"/>
      <name val="Calibri"/>
      <family val="2"/>
      <scheme val="minor"/>
    </font>
    <font>
      <b/>
      <sz val="9"/>
      <color indexed="81"/>
      <name val="Tahoma"/>
      <family val="2"/>
    </font>
    <font>
      <sz val="9"/>
      <color indexed="81"/>
      <name val="Tahoma"/>
      <family val="2"/>
    </font>
    <font>
      <sz val="10"/>
      <name val="Microsoft Sans Serif"/>
      <family val="2"/>
    </font>
    <font>
      <sz val="9"/>
      <color indexed="81"/>
      <name val="Calibri"/>
      <family val="2"/>
    </font>
    <font>
      <b/>
      <sz val="9"/>
      <color indexed="81"/>
      <name val="Calibri"/>
      <family val="2"/>
    </font>
    <font>
      <b/>
      <i/>
      <sz val="10"/>
      <color theme="1"/>
      <name val="Calibri"/>
      <family val="2"/>
      <scheme val="minor"/>
    </font>
    <font>
      <b/>
      <sz val="10"/>
      <color theme="1"/>
      <name val="Calibri"/>
      <family val="2"/>
      <scheme val="minor"/>
    </font>
    <font>
      <sz val="10"/>
      <color theme="1"/>
      <name val="Calibri"/>
      <family val="2"/>
      <scheme val="minor"/>
    </font>
    <font>
      <b/>
      <i/>
      <sz val="9"/>
      <color theme="1"/>
      <name val="Calibri"/>
      <family val="2"/>
      <scheme val="minor"/>
    </font>
    <font>
      <b/>
      <sz val="9"/>
      <color theme="1"/>
      <name val="Calibri"/>
      <family val="2"/>
      <scheme val="minor"/>
    </font>
    <font>
      <sz val="9"/>
      <color theme="1"/>
      <name val="Calibri"/>
      <family val="2"/>
      <scheme val="minor"/>
    </font>
    <font>
      <b/>
      <u/>
      <sz val="9"/>
      <color theme="1"/>
      <name val="Calibri"/>
      <family val="2"/>
      <scheme val="minor"/>
    </font>
    <font>
      <sz val="10"/>
      <name val="Calibri"/>
      <family val="2"/>
      <scheme val="minor"/>
    </font>
    <font>
      <sz val="10"/>
      <color rgb="FF000000"/>
      <name val="Calibri"/>
      <family val="2"/>
      <scheme val="minor"/>
    </font>
    <font>
      <b/>
      <sz val="11"/>
      <color theme="0" tint="-0.34998626667073579"/>
      <name val="Calibri"/>
      <family val="2"/>
      <scheme val="minor"/>
    </font>
    <font>
      <sz val="11"/>
      <color theme="0" tint="-0.34998626667073579"/>
      <name val="Arial"/>
      <family val="2"/>
    </font>
    <font>
      <sz val="11"/>
      <color theme="1"/>
      <name val="Arial"/>
      <family val="2"/>
    </font>
    <font>
      <sz val="11"/>
      <name val="Arial"/>
      <family val="2"/>
    </font>
    <font>
      <sz val="11"/>
      <name val="Calibri"/>
      <family val="2"/>
      <scheme val="minor"/>
    </font>
    <font>
      <b/>
      <i/>
      <sz val="11"/>
      <color theme="0" tint="-0.34998626667073579"/>
      <name val="Arial"/>
      <family val="2"/>
    </font>
    <font>
      <b/>
      <i/>
      <sz val="11"/>
      <name val="Arial"/>
      <family val="2"/>
    </font>
    <font>
      <sz val="11"/>
      <color theme="0" tint="-0.499984740745262"/>
      <name val="Calibri"/>
      <family val="2"/>
      <scheme val="minor"/>
    </font>
    <font>
      <b/>
      <sz val="8"/>
      <color theme="1"/>
      <name val="Calibri"/>
      <family val="2"/>
      <scheme val="minor"/>
    </font>
    <font>
      <b/>
      <i/>
      <sz val="12"/>
      <color theme="1"/>
      <name val="Calibri"/>
      <family val="2"/>
      <scheme val="minor"/>
    </font>
    <font>
      <b/>
      <i/>
      <u/>
      <sz val="9"/>
      <color theme="1"/>
      <name val="Calibri"/>
      <family val="2"/>
      <scheme val="minor"/>
    </font>
    <font>
      <sz val="18"/>
      <name val="Arial"/>
      <family val="2"/>
    </font>
    <font>
      <sz val="10"/>
      <color rgb="FF000000"/>
      <name val="Calibri"/>
      <family val="2"/>
    </font>
    <font>
      <sz val="11"/>
      <color rgb="FF000000"/>
      <name val="Calibri"/>
      <family val="2"/>
    </font>
    <font>
      <sz val="10.5"/>
      <color rgb="FF000000"/>
      <name val="Calibri"/>
      <family val="2"/>
    </font>
    <font>
      <b/>
      <sz val="10"/>
      <color rgb="FF000000"/>
      <name val="Calibri"/>
      <family val="2"/>
    </font>
    <font>
      <b/>
      <i/>
      <sz val="11"/>
      <color rgb="FF000000"/>
      <name val="Calibri"/>
      <family val="2"/>
    </font>
    <font>
      <b/>
      <sz val="11"/>
      <color rgb="FF000000"/>
      <name val="Calibri"/>
      <family val="2"/>
    </font>
    <font>
      <b/>
      <sz val="14"/>
      <color rgb="FF595959"/>
      <name val="Calibri"/>
      <family val="2"/>
      <scheme val="minor"/>
    </font>
    <font>
      <sz val="10"/>
      <color rgb="FF595959"/>
      <name val="Calibri"/>
      <family val="2"/>
      <scheme val="minor"/>
    </font>
    <font>
      <b/>
      <i/>
      <sz val="16"/>
      <color theme="1"/>
      <name val="Calibri"/>
      <family val="2"/>
      <scheme val="minor"/>
    </font>
    <font>
      <b/>
      <i/>
      <sz val="8"/>
      <color theme="1"/>
      <name val="Calibri"/>
      <family val="2"/>
      <scheme val="minor"/>
    </font>
    <font>
      <sz val="8"/>
      <color theme="1"/>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rgb="FFFFFF00"/>
        <bgColor indexed="64"/>
      </patternFill>
    </fill>
    <fill>
      <patternFill patternType="solid">
        <fgColor theme="4" tint="0.39997558519241921"/>
        <bgColor indexed="64"/>
      </patternFill>
    </fill>
    <fill>
      <patternFill patternType="solid">
        <fgColor rgb="FF7030A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bgColor indexed="64"/>
      </patternFill>
    </fill>
    <fill>
      <patternFill patternType="solid">
        <fgColor theme="9" tint="0.59999389629810485"/>
        <bgColor indexed="64"/>
      </patternFill>
    </fill>
    <fill>
      <patternFill patternType="solid">
        <fgColor theme="7"/>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EAEFF7"/>
        <bgColor indexed="64"/>
      </patternFill>
    </fill>
    <fill>
      <patternFill patternType="solid">
        <fgColor theme="4" tint="0.59999389629810485"/>
        <bgColor indexed="64"/>
      </patternFill>
    </fill>
  </fills>
  <borders count="38">
    <border>
      <left/>
      <right/>
      <top/>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rgb="FFFFFFFF"/>
      </left>
      <right style="medium">
        <color rgb="FFFFFFFF"/>
      </right>
      <top style="medium">
        <color rgb="FFFFFFFF"/>
      </top>
      <bottom style="medium">
        <color rgb="FFFFFFFF"/>
      </bottom>
      <diagonal/>
    </border>
    <border>
      <left/>
      <right style="thin">
        <color auto="1"/>
      </right>
      <top/>
      <bottom/>
      <diagonal/>
    </border>
    <border>
      <left style="thin">
        <color auto="1"/>
      </left>
      <right style="thin">
        <color auto="1"/>
      </right>
      <top/>
      <bottom/>
      <diagonal/>
    </border>
  </borders>
  <cellStyleXfs count="32">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4" fillId="0" borderId="0"/>
    <xf numFmtId="0" fontId="14" fillId="0" borderId="0"/>
    <xf numFmtId="43" fontId="14" fillId="0" borderId="0" applyFont="0" applyFill="0" applyBorder="0" applyAlignment="0" applyProtection="0"/>
    <xf numFmtId="0" fontId="15" fillId="0" borderId="0" applyNumberFormat="0" applyFill="0" applyBorder="0" applyAlignment="0" applyProtection="0"/>
    <xf numFmtId="0" fontId="20" fillId="0" borderId="0" applyNumberFormat="0" applyFill="0" applyBorder="0" applyAlignment="0" applyProtection="0"/>
    <xf numFmtId="0" fontId="1" fillId="0" borderId="0"/>
    <xf numFmtId="44"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413">
    <xf numFmtId="0" fontId="0" fillId="0" borderId="0" xfId="0"/>
    <xf numFmtId="0" fontId="3" fillId="0" borderId="1" xfId="0" applyFont="1" applyBorder="1" applyAlignment="1">
      <alignment horizontal="left"/>
    </xf>
    <xf numFmtId="0" fontId="3" fillId="0" borderId="1" xfId="0" applyNumberFormat="1" applyFont="1" applyBorder="1"/>
    <xf numFmtId="0" fontId="0" fillId="0" borderId="0" xfId="0" applyFill="1"/>
    <xf numFmtId="0" fontId="0" fillId="3" borderId="0" xfId="0" applyFill="1"/>
    <xf numFmtId="1" fontId="0" fillId="3" borderId="0" xfId="0" applyNumberFormat="1" applyFill="1"/>
    <xf numFmtId="164" fontId="0" fillId="3" borderId="0" xfId="3" applyNumberFormat="1" applyFont="1" applyFill="1"/>
    <xf numFmtId="0" fontId="0" fillId="4" borderId="0" xfId="0" applyFill="1"/>
    <xf numFmtId="0" fontId="4" fillId="5" borderId="0" xfId="0" applyFont="1" applyFill="1"/>
    <xf numFmtId="1" fontId="4" fillId="5" borderId="0" xfId="0" applyNumberFormat="1" applyFont="1" applyFill="1"/>
    <xf numFmtId="164" fontId="4" fillId="5" borderId="0" xfId="3" applyNumberFormat="1" applyFont="1" applyFill="1"/>
    <xf numFmtId="1" fontId="0" fillId="0" borderId="0" xfId="0" applyNumberFormat="1"/>
    <xf numFmtId="164" fontId="0" fillId="0" borderId="0" xfId="3" applyNumberFormat="1" applyFont="1" applyFill="1"/>
    <xf numFmtId="0" fontId="0" fillId="6" borderId="0" xfId="0" applyFill="1"/>
    <xf numFmtId="0" fontId="0" fillId="7" borderId="0" xfId="0" applyFill="1"/>
    <xf numFmtId="1" fontId="0" fillId="7" borderId="0" xfId="0" applyNumberFormat="1" applyFill="1"/>
    <xf numFmtId="164" fontId="0" fillId="7" borderId="0" xfId="3" applyNumberFormat="1" applyFont="1" applyFill="1"/>
    <xf numFmtId="0" fontId="0" fillId="8" borderId="0" xfId="0" applyFill="1"/>
    <xf numFmtId="0" fontId="4" fillId="8" borderId="0" xfId="0" applyFont="1" applyFill="1"/>
    <xf numFmtId="1" fontId="4" fillId="8" borderId="0" xfId="0" applyNumberFormat="1" applyFont="1" applyFill="1"/>
    <xf numFmtId="164" fontId="4" fillId="8" borderId="0" xfId="3" applyNumberFormat="1" applyFont="1" applyFill="1"/>
    <xf numFmtId="1" fontId="0" fillId="6" borderId="0" xfId="0" applyNumberFormat="1" applyFill="1"/>
    <xf numFmtId="164" fontId="0" fillId="6" borderId="0" xfId="3" applyNumberFormat="1" applyFont="1" applyFill="1"/>
    <xf numFmtId="0" fontId="0" fillId="9" borderId="0" xfId="0" applyFill="1"/>
    <xf numFmtId="1" fontId="0" fillId="9" borderId="0" xfId="0" applyNumberFormat="1" applyFill="1"/>
    <xf numFmtId="164" fontId="0" fillId="9" borderId="0" xfId="3" applyNumberFormat="1" applyFont="1" applyFill="1"/>
    <xf numFmtId="0" fontId="0" fillId="10" borderId="0" xfId="0" applyFill="1"/>
    <xf numFmtId="1" fontId="0" fillId="4" borderId="0" xfId="0" applyNumberFormat="1" applyFill="1"/>
    <xf numFmtId="164" fontId="0" fillId="4" borderId="0" xfId="3" applyNumberFormat="1" applyFont="1" applyFill="1"/>
    <xf numFmtId="0" fontId="4" fillId="11" borderId="0" xfId="0" applyFont="1" applyFill="1"/>
    <xf numFmtId="1" fontId="4" fillId="11" borderId="0" xfId="0" applyNumberFormat="1" applyFont="1" applyFill="1"/>
    <xf numFmtId="0" fontId="0" fillId="12" borderId="0" xfId="0" applyFill="1"/>
    <xf numFmtId="164" fontId="4" fillId="11" borderId="0" xfId="3" applyNumberFormat="1" applyFont="1" applyFill="1"/>
    <xf numFmtId="164" fontId="0" fillId="0" borderId="0" xfId="3" applyNumberFormat="1" applyFont="1"/>
    <xf numFmtId="0" fontId="5" fillId="0" borderId="0" xfId="0" applyFont="1"/>
    <xf numFmtId="10" fontId="0" fillId="0" borderId="0" xfId="3" applyNumberFormat="1" applyFont="1"/>
    <xf numFmtId="0" fontId="6" fillId="0" borderId="3" xfId="0" applyFont="1" applyBorder="1" applyAlignment="1">
      <alignment horizontal="right"/>
    </xf>
    <xf numFmtId="0" fontId="0" fillId="0" borderId="3" xfId="0" applyBorder="1" applyAlignment="1"/>
    <xf numFmtId="0" fontId="0" fillId="0" borderId="3" xfId="0" applyBorder="1" applyAlignment="1">
      <alignment horizontal="right"/>
    </xf>
    <xf numFmtId="164" fontId="0" fillId="0" borderId="3" xfId="3" applyNumberFormat="1" applyFont="1" applyBorder="1" applyAlignment="1">
      <alignment wrapText="1"/>
    </xf>
    <xf numFmtId="0" fontId="0" fillId="0" borderId="3" xfId="0" applyFill="1" applyBorder="1" applyAlignment="1">
      <alignment horizontal="right"/>
    </xf>
    <xf numFmtId="0" fontId="7" fillId="0" borderId="3" xfId="0" applyFont="1" applyBorder="1" applyAlignment="1">
      <alignment wrapText="1"/>
    </xf>
    <xf numFmtId="0" fontId="8" fillId="13" borderId="3" xfId="0" applyFont="1" applyFill="1" applyBorder="1" applyAlignment="1">
      <alignment horizontal="right" wrapText="1"/>
    </xf>
    <xf numFmtId="0" fontId="0" fillId="14" borderId="0" xfId="0" applyFill="1"/>
    <xf numFmtId="164" fontId="0" fillId="14" borderId="3" xfId="3" applyNumberFormat="1" applyFont="1" applyFill="1" applyBorder="1" applyAlignment="1">
      <alignment wrapText="1"/>
    </xf>
    <xf numFmtId="0" fontId="7" fillId="14" borderId="3" xfId="0" applyFont="1" applyFill="1" applyBorder="1" applyAlignment="1">
      <alignment wrapText="1"/>
    </xf>
    <xf numFmtId="0" fontId="0" fillId="0" borderId="3" xfId="0" applyBorder="1" applyAlignment="1">
      <alignment horizontal="center" wrapText="1"/>
    </xf>
    <xf numFmtId="0" fontId="0" fillId="0" borderId="3" xfId="0" applyBorder="1" applyAlignment="1">
      <alignment wrapText="1"/>
    </xf>
    <xf numFmtId="44" fontId="0" fillId="0" borderId="3" xfId="2" applyFont="1" applyBorder="1" applyAlignment="1">
      <alignment horizontal="center" wrapText="1"/>
    </xf>
    <xf numFmtId="44" fontId="0" fillId="0" borderId="3" xfId="2" applyFont="1" applyBorder="1" applyAlignment="1">
      <alignment wrapText="1"/>
    </xf>
    <xf numFmtId="44" fontId="0" fillId="0" borderId="3" xfId="2" applyFont="1" applyFill="1" applyBorder="1" applyAlignment="1">
      <alignment wrapText="1"/>
    </xf>
    <xf numFmtId="44" fontId="7" fillId="0" borderId="3" xfId="2" applyFont="1" applyBorder="1" applyAlignment="1">
      <alignment horizontal="center" wrapText="1"/>
    </xf>
    <xf numFmtId="0" fontId="8" fillId="0" borderId="3" xfId="0" applyFont="1" applyFill="1" applyBorder="1" applyAlignment="1">
      <alignment horizontal="right" wrapText="1"/>
    </xf>
    <xf numFmtId="0" fontId="3" fillId="0" borderId="3" xfId="0" applyFont="1" applyBorder="1" applyAlignment="1">
      <alignment horizontal="right"/>
    </xf>
    <xf numFmtId="0" fontId="0" fillId="0" borderId="3" xfId="0" applyFont="1" applyBorder="1" applyAlignment="1">
      <alignment horizontal="right"/>
    </xf>
    <xf numFmtId="0" fontId="7" fillId="0" borderId="3" xfId="0" applyFont="1" applyFill="1" applyBorder="1" applyAlignment="1">
      <alignment horizontal="right" wrapText="1"/>
    </xf>
    <xf numFmtId="0" fontId="7" fillId="14" borderId="3" xfId="0" applyFont="1" applyFill="1" applyBorder="1" applyAlignment="1">
      <alignment horizontal="right" wrapText="1"/>
    </xf>
    <xf numFmtId="0" fontId="0" fillId="0" borderId="3" xfId="0" applyFont="1" applyFill="1" applyBorder="1" applyAlignment="1">
      <alignment horizontal="right"/>
    </xf>
    <xf numFmtId="0" fontId="0" fillId="0" borderId="3" xfId="0" applyBorder="1" applyAlignment="1">
      <alignment horizontal="center"/>
    </xf>
    <xf numFmtId="0" fontId="0" fillId="0" borderId="3" xfId="0" applyFill="1" applyBorder="1" applyAlignment="1">
      <alignment horizontal="center"/>
    </xf>
    <xf numFmtId="0" fontId="0" fillId="0" borderId="0" xfId="0" applyAlignment="1">
      <alignment horizontal="center"/>
    </xf>
    <xf numFmtId="0" fontId="0" fillId="14" borderId="3" xfId="0" applyFill="1" applyBorder="1" applyAlignment="1">
      <alignment horizontal="center"/>
    </xf>
    <xf numFmtId="0" fontId="3" fillId="0" borderId="3" xfId="0" applyFont="1" applyBorder="1" applyAlignment="1">
      <alignment horizontal="center"/>
    </xf>
    <xf numFmtId="0" fontId="3" fillId="0" borderId="3" xfId="0" applyFont="1" applyBorder="1" applyAlignment="1">
      <alignment wrapText="1"/>
    </xf>
    <xf numFmtId="0" fontId="3" fillId="0" borderId="3" xfId="0" applyFont="1" applyBorder="1" applyAlignment="1">
      <alignment horizontal="center" wrapText="1"/>
    </xf>
    <xf numFmtId="164" fontId="6" fillId="0" borderId="0" xfId="3" applyNumberFormat="1" applyFont="1"/>
    <xf numFmtId="10" fontId="6" fillId="0" borderId="0" xfId="3" applyNumberFormat="1" applyFont="1"/>
    <xf numFmtId="164" fontId="0" fillId="0" borderId="0" xfId="3" applyNumberFormat="1" applyFont="1" applyBorder="1" applyAlignment="1">
      <alignment wrapText="1"/>
    </xf>
    <xf numFmtId="0" fontId="3" fillId="15" borderId="1" xfId="0" applyFont="1" applyFill="1" applyBorder="1" applyAlignment="1">
      <alignment horizontal="left"/>
    </xf>
    <xf numFmtId="0" fontId="0" fillId="15" borderId="0" xfId="0" applyFill="1" applyAlignment="1">
      <alignment horizontal="left" indent="1"/>
    </xf>
    <xf numFmtId="0" fontId="3" fillId="16" borderId="1" xfId="0" applyFont="1" applyFill="1" applyBorder="1" applyAlignment="1">
      <alignment horizontal="left"/>
    </xf>
    <xf numFmtId="0" fontId="0" fillId="16" borderId="0" xfId="0" applyFill="1" applyAlignment="1">
      <alignment horizontal="left" indent="1"/>
    </xf>
    <xf numFmtId="9" fontId="3" fillId="16" borderId="1" xfId="3" applyFont="1" applyFill="1" applyBorder="1" applyAlignment="1">
      <alignment horizontal="center"/>
    </xf>
    <xf numFmtId="9" fontId="2" fillId="16" borderId="1" xfId="3" applyFont="1" applyFill="1" applyBorder="1" applyAlignment="1">
      <alignment horizontal="center"/>
    </xf>
    <xf numFmtId="9" fontId="0" fillId="16" borderId="1" xfId="3" applyFont="1" applyFill="1" applyBorder="1" applyAlignment="1">
      <alignment horizontal="center"/>
    </xf>
    <xf numFmtId="9" fontId="3" fillId="15" borderId="1" xfId="3" applyFont="1" applyFill="1" applyBorder="1" applyAlignment="1">
      <alignment horizontal="center"/>
    </xf>
    <xf numFmtId="9" fontId="2" fillId="15" borderId="1" xfId="3" applyFont="1" applyFill="1" applyBorder="1" applyAlignment="1">
      <alignment horizontal="center"/>
    </xf>
    <xf numFmtId="0" fontId="3" fillId="0" borderId="1"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Fill="1" applyAlignment="1">
      <alignment horizontal="center" wrapText="1"/>
    </xf>
    <xf numFmtId="0" fontId="3" fillId="0" borderId="2" xfId="0" applyFont="1" applyFill="1" applyBorder="1" applyAlignment="1">
      <alignment horizontal="left"/>
    </xf>
    <xf numFmtId="0" fontId="3" fillId="0" borderId="2" xfId="0" applyNumberFormat="1" applyFont="1" applyFill="1" applyBorder="1"/>
    <xf numFmtId="9" fontId="3" fillId="0" borderId="1" xfId="3" applyFont="1" applyFill="1" applyBorder="1" applyAlignment="1">
      <alignment horizontal="center"/>
    </xf>
    <xf numFmtId="165" fontId="3" fillId="16" borderId="1" xfId="1" applyNumberFormat="1" applyFont="1" applyFill="1" applyBorder="1" applyAlignment="1">
      <alignment horizontal="center"/>
    </xf>
    <xf numFmtId="165" fontId="2" fillId="16" borderId="1" xfId="1" applyNumberFormat="1" applyFont="1" applyFill="1" applyBorder="1" applyAlignment="1">
      <alignment horizontal="center"/>
    </xf>
    <xf numFmtId="165" fontId="0" fillId="16" borderId="1" xfId="1" applyNumberFormat="1" applyFont="1" applyFill="1" applyBorder="1" applyAlignment="1">
      <alignment horizontal="center"/>
    </xf>
    <xf numFmtId="165" fontId="3" fillId="15" borderId="1" xfId="1" applyNumberFormat="1" applyFont="1" applyFill="1" applyBorder="1" applyAlignment="1">
      <alignment horizontal="center"/>
    </xf>
    <xf numFmtId="165" fontId="2" fillId="15" borderId="1" xfId="1" applyNumberFormat="1" applyFont="1" applyFill="1" applyBorder="1" applyAlignment="1">
      <alignment horizontal="center"/>
    </xf>
    <xf numFmtId="165" fontId="3" fillId="0" borderId="1" xfId="1" applyNumberFormat="1" applyFont="1" applyFill="1" applyBorder="1" applyAlignment="1">
      <alignment horizontal="center"/>
    </xf>
    <xf numFmtId="0" fontId="3" fillId="0" borderId="1" xfId="0" applyFont="1" applyFill="1" applyBorder="1"/>
    <xf numFmtId="0" fontId="3" fillId="0" borderId="1" xfId="0" applyFont="1" applyFill="1" applyBorder="1" applyAlignment="1">
      <alignment horizontal="left"/>
    </xf>
    <xf numFmtId="0" fontId="3" fillId="0" borderId="1" xfId="0" applyNumberFormat="1" applyFont="1" applyFill="1" applyBorder="1"/>
    <xf numFmtId="0" fontId="3" fillId="2" borderId="1" xfId="0" applyFont="1" applyFill="1" applyBorder="1"/>
    <xf numFmtId="0" fontId="3" fillId="15" borderId="0" xfId="0" applyFont="1" applyFill="1" applyAlignment="1">
      <alignment horizontal="left" indent="1"/>
    </xf>
    <xf numFmtId="0" fontId="3" fillId="15" borderId="0" xfId="0" applyNumberFormat="1" applyFont="1" applyFill="1"/>
    <xf numFmtId="0" fontId="0" fillId="15" borderId="0" xfId="0" applyFill="1" applyAlignment="1">
      <alignment horizontal="left" indent="2"/>
    </xf>
    <xf numFmtId="0" fontId="0" fillId="15" borderId="0" xfId="0" applyNumberFormat="1" applyFill="1"/>
    <xf numFmtId="0" fontId="3" fillId="17" borderId="1" xfId="0" applyFont="1" applyFill="1" applyBorder="1" applyAlignment="1">
      <alignment horizontal="left"/>
    </xf>
    <xf numFmtId="0" fontId="3" fillId="17" borderId="1" xfId="0" applyNumberFormat="1" applyFont="1" applyFill="1" applyBorder="1"/>
    <xf numFmtId="0" fontId="3" fillId="17" borderId="0" xfId="0" applyFont="1" applyFill="1" applyAlignment="1">
      <alignment horizontal="left" indent="1"/>
    </xf>
    <xf numFmtId="0" fontId="3" fillId="17" borderId="0" xfId="0" applyNumberFormat="1" applyFont="1" applyFill="1"/>
    <xf numFmtId="0" fontId="0" fillId="17" borderId="0" xfId="0" applyFill="1" applyAlignment="1">
      <alignment horizontal="left" indent="2"/>
    </xf>
    <xf numFmtId="0" fontId="0" fillId="17" borderId="0" xfId="0" applyNumberFormat="1" applyFill="1"/>
    <xf numFmtId="9" fontId="3" fillId="0" borderId="1" xfId="3" applyFont="1" applyBorder="1"/>
    <xf numFmtId="9" fontId="3" fillId="15" borderId="1" xfId="3" applyFont="1" applyFill="1" applyBorder="1"/>
    <xf numFmtId="9" fontId="3" fillId="17" borderId="1" xfId="3" applyFont="1" applyFill="1" applyBorder="1"/>
    <xf numFmtId="0" fontId="11" fillId="0" borderId="0" xfId="0" applyFont="1"/>
    <xf numFmtId="0" fontId="9" fillId="0" borderId="0" xfId="0" applyFont="1"/>
    <xf numFmtId="0" fontId="0" fillId="0" borderId="0" xfId="0" applyAlignment="1"/>
    <xf numFmtId="0" fontId="0" fillId="0" borderId="0" xfId="0" applyFont="1" applyAlignment="1">
      <alignment horizontal="center"/>
    </xf>
    <xf numFmtId="0" fontId="3" fillId="2" borderId="3" xfId="0" applyFont="1" applyFill="1" applyBorder="1"/>
    <xf numFmtId="0" fontId="0" fillId="0" borderId="3" xfId="0" applyFont="1" applyBorder="1" applyAlignment="1">
      <alignment horizontal="center" wrapText="1"/>
    </xf>
    <xf numFmtId="0" fontId="3" fillId="15" borderId="3" xfId="0" applyFont="1" applyFill="1" applyBorder="1" applyAlignment="1">
      <alignment horizontal="left"/>
    </xf>
    <xf numFmtId="166" fontId="9" fillId="15" borderId="3" xfId="0" applyNumberFormat="1" applyFont="1" applyFill="1" applyBorder="1" applyAlignment="1">
      <alignment horizontal="center"/>
    </xf>
    <xf numFmtId="44" fontId="3" fillId="15" borderId="3" xfId="2" applyFont="1" applyFill="1" applyBorder="1" applyAlignment="1">
      <alignment horizontal="center"/>
    </xf>
    <xf numFmtId="165" fontId="3" fillId="15" borderId="3" xfId="1" applyNumberFormat="1" applyFont="1" applyFill="1" applyBorder="1" applyAlignment="1"/>
    <xf numFmtId="44" fontId="3" fillId="15" borderId="3" xfId="2" applyFont="1" applyFill="1" applyBorder="1" applyAlignment="1"/>
    <xf numFmtId="0" fontId="0" fillId="15" borderId="3" xfId="0" applyFill="1" applyBorder="1" applyAlignment="1">
      <alignment horizontal="left" indent="1"/>
    </xf>
    <xf numFmtId="166" fontId="10" fillId="15" borderId="3" xfId="0" applyNumberFormat="1" applyFont="1" applyFill="1" applyBorder="1" applyAlignment="1">
      <alignment horizontal="center"/>
    </xf>
    <xf numFmtId="44" fontId="0" fillId="15" borderId="3" xfId="2" applyFont="1" applyFill="1" applyBorder="1" applyAlignment="1">
      <alignment horizontal="center"/>
    </xf>
    <xf numFmtId="0" fontId="0" fillId="15" borderId="3" xfId="0" applyFill="1" applyBorder="1" applyAlignment="1"/>
    <xf numFmtId="44" fontId="3" fillId="15" borderId="3" xfId="2" applyFont="1" applyFill="1" applyBorder="1"/>
    <xf numFmtId="0" fontId="0" fillId="15" borderId="3" xfId="0" applyNumberFormat="1" applyFill="1" applyBorder="1" applyAlignment="1"/>
    <xf numFmtId="0" fontId="3" fillId="16" borderId="3" xfId="0" applyFont="1" applyFill="1" applyBorder="1" applyAlignment="1">
      <alignment horizontal="left"/>
    </xf>
    <xf numFmtId="166" fontId="9" fillId="16" borderId="3" xfId="0" applyNumberFormat="1" applyFont="1" applyFill="1" applyBorder="1" applyAlignment="1">
      <alignment horizontal="center"/>
    </xf>
    <xf numFmtId="44" fontId="0" fillId="16" borderId="3" xfId="2" applyFont="1" applyFill="1" applyBorder="1" applyAlignment="1">
      <alignment horizontal="center"/>
    </xf>
    <xf numFmtId="165" fontId="3" fillId="16" borderId="3" xfId="1" applyNumberFormat="1" applyFont="1" applyFill="1" applyBorder="1" applyAlignment="1"/>
    <xf numFmtId="44" fontId="3" fillId="16" borderId="3" xfId="2" applyFont="1" applyFill="1" applyBorder="1" applyAlignment="1"/>
    <xf numFmtId="0" fontId="0" fillId="16" borderId="3" xfId="0" applyFill="1" applyBorder="1" applyAlignment="1">
      <alignment horizontal="left" indent="1"/>
    </xf>
    <xf numFmtId="166" fontId="10" fillId="16" borderId="3" xfId="0" applyNumberFormat="1" applyFont="1" applyFill="1" applyBorder="1" applyAlignment="1">
      <alignment horizontal="center"/>
    </xf>
    <xf numFmtId="0" fontId="0" fillId="16" borderId="3" xfId="0" applyFill="1" applyBorder="1" applyAlignment="1"/>
    <xf numFmtId="44" fontId="3" fillId="16" borderId="3" xfId="2" applyFont="1" applyFill="1" applyBorder="1"/>
    <xf numFmtId="3" fontId="0" fillId="16" borderId="3" xfId="0" applyNumberFormat="1" applyFill="1" applyBorder="1" applyAlignment="1"/>
    <xf numFmtId="44" fontId="0" fillId="16" borderId="3" xfId="2" applyFont="1" applyFill="1" applyBorder="1"/>
    <xf numFmtId="0" fontId="0" fillId="16" borderId="3" xfId="0" applyNumberFormat="1" applyFill="1" applyBorder="1" applyAlignment="1"/>
    <xf numFmtId="0" fontId="3" fillId="0" borderId="3" xfId="0" applyFont="1" applyFill="1" applyBorder="1" applyAlignment="1">
      <alignment horizontal="left"/>
    </xf>
    <xf numFmtId="166" fontId="10" fillId="0" borderId="3" xfId="0" applyNumberFormat="1" applyFont="1" applyBorder="1" applyAlignment="1">
      <alignment horizontal="center"/>
    </xf>
    <xf numFmtId="44" fontId="0" fillId="0" borderId="3" xfId="2" applyFont="1" applyFill="1" applyBorder="1" applyAlignment="1">
      <alignment horizontal="center"/>
    </xf>
    <xf numFmtId="165" fontId="0" fillId="0" borderId="3" xfId="0" applyNumberFormat="1" applyBorder="1" applyAlignment="1"/>
    <xf numFmtId="44" fontId="0" fillId="0" borderId="3" xfId="2" applyFont="1" applyBorder="1" applyAlignment="1"/>
    <xf numFmtId="0" fontId="15" fillId="0" borderId="0" xfId="7"/>
    <xf numFmtId="0" fontId="3" fillId="0" borderId="0" xfId="0" applyFont="1" applyAlignment="1">
      <alignment horizontal="center"/>
    </xf>
    <xf numFmtId="0" fontId="0" fillId="0" borderId="0" xfId="0" applyNumberFormat="1" applyAlignment="1">
      <alignment horizontal="center"/>
    </xf>
    <xf numFmtId="0" fontId="17" fillId="0" borderId="0" xfId="0" applyFont="1"/>
    <xf numFmtId="0" fontId="0" fillId="0" borderId="0" xfId="0" applyAlignment="1">
      <alignment horizontal="left"/>
    </xf>
    <xf numFmtId="0" fontId="23" fillId="0" borderId="3" xfId="0" applyFont="1" applyFill="1" applyBorder="1" applyAlignment="1">
      <alignment vertical="center" wrapText="1"/>
    </xf>
    <xf numFmtId="0" fontId="1" fillId="0" borderId="0" xfId="9" applyFill="1" applyAlignment="1">
      <alignment vertical="center" wrapText="1"/>
    </xf>
    <xf numFmtId="0" fontId="1" fillId="0" borderId="0" xfId="9" applyFill="1" applyAlignment="1">
      <alignment vertical="center"/>
    </xf>
    <xf numFmtId="0" fontId="6" fillId="0" borderId="3" xfId="9" applyFont="1" applyFill="1" applyBorder="1" applyAlignment="1">
      <alignment horizontal="center" vertical="center" wrapText="1"/>
    </xf>
    <xf numFmtId="0" fontId="27" fillId="0" borderId="3" xfId="9" applyFont="1" applyFill="1" applyBorder="1" applyAlignment="1">
      <alignment horizontal="center" vertical="center" wrapText="1"/>
    </xf>
    <xf numFmtId="0" fontId="28" fillId="0" borderId="3" xfId="9" applyFont="1" applyFill="1" applyBorder="1" applyAlignment="1">
      <alignment vertical="center" wrapText="1"/>
    </xf>
    <xf numFmtId="0" fontId="30" fillId="0" borderId="3" xfId="9" applyFont="1" applyFill="1" applyBorder="1" applyAlignment="1">
      <alignment horizontal="center" vertical="center" wrapText="1"/>
    </xf>
    <xf numFmtId="0" fontId="30" fillId="0" borderId="4" xfId="9" applyFont="1" applyFill="1" applyBorder="1" applyAlignment="1">
      <alignment horizontal="center" vertical="center" wrapText="1"/>
    </xf>
    <xf numFmtId="0" fontId="30" fillId="0" borderId="25" xfId="0" applyFont="1" applyFill="1" applyBorder="1" applyAlignment="1">
      <alignment horizontal="center" vertical="center" wrapText="1"/>
    </xf>
    <xf numFmtId="0" fontId="30" fillId="0" borderId="25" xfId="0" applyFont="1" applyFill="1" applyBorder="1" applyAlignment="1">
      <alignment horizontal="center" wrapText="1"/>
    </xf>
    <xf numFmtId="0" fontId="30" fillId="0" borderId="25" xfId="9" applyFont="1" applyFill="1" applyBorder="1" applyAlignment="1">
      <alignment horizontal="center" vertical="center" wrapText="1"/>
    </xf>
    <xf numFmtId="0" fontId="30" fillId="0" borderId="25" xfId="9" applyFont="1" applyFill="1" applyBorder="1" applyAlignment="1">
      <alignment vertical="center" wrapText="1"/>
    </xf>
    <xf numFmtId="0" fontId="30" fillId="0" borderId="3" xfId="9" applyFont="1" applyFill="1" applyBorder="1" applyAlignment="1">
      <alignment horizontal="center" vertical="center"/>
    </xf>
    <xf numFmtId="0" fontId="28" fillId="0" borderId="3" xfId="9" applyFont="1" applyFill="1" applyBorder="1" applyAlignment="1">
      <alignment horizontal="center" vertical="center" wrapText="1"/>
    </xf>
    <xf numFmtId="0" fontId="28" fillId="0" borderId="4" xfId="9" applyFont="1" applyFill="1" applyBorder="1" applyAlignment="1">
      <alignment horizontal="center" vertical="center" wrapText="1"/>
    </xf>
    <xf numFmtId="0" fontId="28" fillId="0" borderId="3" xfId="0" applyFont="1" applyFill="1" applyBorder="1" applyAlignment="1">
      <alignment vertical="center" wrapText="1"/>
    </xf>
    <xf numFmtId="0" fontId="28" fillId="0" borderId="3" xfId="0" applyNumberFormat="1" applyFont="1" applyFill="1" applyBorder="1" applyAlignment="1">
      <alignment horizontal="center" wrapText="1"/>
    </xf>
    <xf numFmtId="0" fontId="28" fillId="0" borderId="3"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33" fillId="0" borderId="4" xfId="9" applyFont="1" applyFill="1" applyBorder="1" applyAlignment="1">
      <alignment horizontal="center" vertical="center" wrapText="1"/>
    </xf>
    <xf numFmtId="0" fontId="33" fillId="0" borderId="3" xfId="9" applyFont="1" applyFill="1" applyBorder="1" applyAlignment="1">
      <alignment horizontal="center" vertical="center" wrapText="1"/>
    </xf>
    <xf numFmtId="0" fontId="28" fillId="0" borderId="0" xfId="9" applyFont="1" applyFill="1" applyAlignment="1">
      <alignment vertical="center" wrapText="1"/>
    </xf>
    <xf numFmtId="0" fontId="28" fillId="0" borderId="0" xfId="9" applyFont="1" applyFill="1" applyAlignment="1">
      <alignment vertical="center"/>
    </xf>
    <xf numFmtId="0" fontId="27" fillId="0" borderId="3" xfId="0" applyFont="1" applyFill="1" applyBorder="1" applyAlignment="1">
      <alignment horizontal="center" vertical="center" wrapText="1"/>
    </xf>
    <xf numFmtId="0" fontId="28" fillId="0" borderId="3" xfId="9" applyNumberFormat="1" applyFont="1" applyFill="1" applyBorder="1" applyAlignment="1">
      <alignment horizontal="center" vertical="center" wrapText="1"/>
    </xf>
    <xf numFmtId="44" fontId="28" fillId="0" borderId="3" xfId="10" applyFont="1" applyFill="1" applyBorder="1" applyAlignment="1">
      <alignment horizontal="center" vertical="center" wrapText="1"/>
    </xf>
    <xf numFmtId="49" fontId="28" fillId="0" borderId="0" xfId="10" applyNumberFormat="1" applyFont="1" applyFill="1" applyBorder="1" applyAlignment="1">
      <alignment horizontal="center" vertical="center" wrapText="1"/>
    </xf>
    <xf numFmtId="0" fontId="34" fillId="0" borderId="3" xfId="9" applyFont="1" applyFill="1" applyBorder="1" applyAlignment="1">
      <alignment horizontal="center" vertical="center" wrapText="1"/>
    </xf>
    <xf numFmtId="0" fontId="28" fillId="0" borderId="3" xfId="9" applyFont="1" applyFill="1" applyBorder="1" applyAlignment="1">
      <alignment horizontal="right" vertical="center" wrapText="1"/>
    </xf>
    <xf numFmtId="0" fontId="16" fillId="0" borderId="3" xfId="9" applyFont="1" applyFill="1" applyBorder="1" applyAlignment="1">
      <alignment horizontal="right" vertical="center" wrapText="1"/>
    </xf>
    <xf numFmtId="0" fontId="6" fillId="0" borderId="3" xfId="9" applyFont="1" applyFill="1" applyBorder="1" applyAlignment="1">
      <alignment horizontal="right" vertical="center" wrapText="1"/>
    </xf>
    <xf numFmtId="0" fontId="16" fillId="0" borderId="3" xfId="9" applyFont="1" applyFill="1" applyBorder="1" applyAlignment="1" applyProtection="1">
      <alignment horizontal="right" vertical="center" wrapText="1"/>
      <protection locked="0"/>
    </xf>
    <xf numFmtId="0" fontId="30" fillId="0" borderId="24"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8" fillId="0" borderId="20" xfId="0" applyFont="1" applyFill="1" applyBorder="1" applyAlignment="1">
      <alignment vertical="center" wrapText="1"/>
    </xf>
    <xf numFmtId="0" fontId="30" fillId="0" borderId="3" xfId="9" applyFont="1" applyFill="1" applyBorder="1" applyAlignment="1">
      <alignment vertical="center" wrapText="1"/>
    </xf>
    <xf numFmtId="0" fontId="0" fillId="0" borderId="0" xfId="0" applyFont="1" applyFill="1" applyBorder="1"/>
    <xf numFmtId="0" fontId="13" fillId="0" borderId="0" xfId="0" applyFont="1" applyFill="1" applyBorder="1"/>
    <xf numFmtId="0" fontId="13"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Fill="1" applyBorder="1" applyAlignment="1">
      <alignment horizontal="center" wrapText="1"/>
    </xf>
    <xf numFmtId="0" fontId="0" fillId="0" borderId="8" xfId="0" applyFont="1" applyFill="1" applyBorder="1" applyAlignment="1">
      <alignment horizontal="right"/>
    </xf>
    <xf numFmtId="0" fontId="0" fillId="0" borderId="9" xfId="0" applyFont="1" applyFill="1" applyBorder="1"/>
    <xf numFmtId="164" fontId="0" fillId="0" borderId="9" xfId="3" applyNumberFormat="1" applyFont="1" applyFill="1" applyBorder="1" applyAlignment="1">
      <alignment horizontal="center"/>
    </xf>
    <xf numFmtId="164" fontId="0" fillId="0" borderId="10" xfId="3" applyNumberFormat="1" applyFont="1" applyFill="1" applyBorder="1" applyAlignment="1">
      <alignment horizontal="center"/>
    </xf>
    <xf numFmtId="164" fontId="39" fillId="0" borderId="9" xfId="3" applyNumberFormat="1" applyFont="1" applyFill="1" applyBorder="1" applyAlignment="1">
      <alignment horizontal="center"/>
    </xf>
    <xf numFmtId="3" fontId="13" fillId="0" borderId="8" xfId="4" applyNumberFormat="1" applyFont="1" applyFill="1" applyBorder="1" applyAlignment="1">
      <alignment horizontal="center"/>
    </xf>
    <xf numFmtId="3" fontId="39" fillId="0" borderId="10" xfId="4" applyNumberFormat="1" applyFont="1" applyFill="1" applyBorder="1" applyAlignment="1">
      <alignment horizontal="right"/>
    </xf>
    <xf numFmtId="3" fontId="0" fillId="0" borderId="0" xfId="0" applyNumberFormat="1" applyFont="1" applyFill="1" applyBorder="1"/>
    <xf numFmtId="0" fontId="0" fillId="0" borderId="0" xfId="0" applyFont="1"/>
    <xf numFmtId="166" fontId="0" fillId="0" borderId="0" xfId="0" applyNumberFormat="1" applyFont="1" applyFill="1" applyBorder="1"/>
    <xf numFmtId="164" fontId="0" fillId="0" borderId="0" xfId="3" applyNumberFormat="1" applyFont="1" applyFill="1" applyBorder="1"/>
    <xf numFmtId="0" fontId="0" fillId="0" borderId="11" xfId="0" applyFont="1" applyFill="1" applyBorder="1" applyAlignment="1">
      <alignment horizontal="right"/>
    </xf>
    <xf numFmtId="0" fontId="0" fillId="0" borderId="12" xfId="0" applyFont="1" applyFill="1" applyBorder="1"/>
    <xf numFmtId="3" fontId="36" fillId="0" borderId="11" xfId="4" applyNumberFormat="1" applyFont="1" applyFill="1" applyBorder="1" applyAlignment="1">
      <alignment horizontal="center"/>
    </xf>
    <xf numFmtId="3" fontId="37" fillId="0" borderId="0" xfId="0" applyNumberFormat="1" applyFont="1" applyFill="1" applyBorder="1" applyAlignment="1">
      <alignment horizontal="right"/>
    </xf>
    <xf numFmtId="3" fontId="38" fillId="0" borderId="0" xfId="4" applyNumberFormat="1" applyFont="1" applyFill="1" applyBorder="1"/>
    <xf numFmtId="3" fontId="38" fillId="0" borderId="0" xfId="4" applyNumberFormat="1" applyFont="1" applyFill="1" applyBorder="1" applyAlignment="1">
      <alignment horizontal="center"/>
    </xf>
    <xf numFmtId="164" fontId="0" fillId="0" borderId="0" xfId="3" applyNumberFormat="1" applyFont="1" applyFill="1" applyBorder="1" applyAlignment="1">
      <alignment horizontal="center"/>
    </xf>
    <xf numFmtId="3" fontId="38" fillId="0" borderId="0" xfId="5" applyNumberFormat="1" applyFont="1" applyFill="1" applyBorder="1"/>
    <xf numFmtId="164" fontId="39" fillId="0" borderId="12" xfId="3" applyNumberFormat="1" applyFont="1" applyFill="1" applyBorder="1" applyAlignment="1">
      <alignment horizontal="center"/>
    </xf>
    <xf numFmtId="3" fontId="13" fillId="0" borderId="11" xfId="4" applyNumberFormat="1" applyFont="1" applyFill="1" applyBorder="1" applyAlignment="1">
      <alignment horizontal="center"/>
    </xf>
    <xf numFmtId="3" fontId="39" fillId="0" borderId="0" xfId="4" applyNumberFormat="1" applyFont="1" applyFill="1" applyBorder="1" applyAlignment="1">
      <alignment horizontal="right"/>
    </xf>
    <xf numFmtId="3" fontId="36" fillId="0" borderId="0" xfId="4" applyNumberFormat="1" applyFont="1" applyFill="1" applyBorder="1" applyAlignment="1">
      <alignment horizontal="center"/>
    </xf>
    <xf numFmtId="3" fontId="38" fillId="0" borderId="0" xfId="4" applyNumberFormat="1" applyFont="1" applyFill="1" applyBorder="1" applyAlignment="1">
      <alignment horizontal="right"/>
    </xf>
    <xf numFmtId="164" fontId="38" fillId="0" borderId="0" xfId="3" applyNumberFormat="1" applyFont="1" applyFill="1" applyBorder="1" applyAlignment="1">
      <alignment horizontal="center"/>
    </xf>
    <xf numFmtId="164" fontId="38" fillId="0" borderId="11" xfId="3" applyNumberFormat="1" applyFont="1" applyFill="1" applyBorder="1" applyAlignment="1">
      <alignment horizontal="center"/>
    </xf>
    <xf numFmtId="164" fontId="38" fillId="0" borderId="12" xfId="3" applyNumberFormat="1" applyFont="1" applyFill="1" applyBorder="1" applyAlignment="1">
      <alignment horizontal="center"/>
    </xf>
    <xf numFmtId="0" fontId="6" fillId="0" borderId="16" xfId="0" applyFont="1" applyFill="1" applyBorder="1" applyAlignment="1">
      <alignment horizontal="right"/>
    </xf>
    <xf numFmtId="0" fontId="6" fillId="0" borderId="17" xfId="0" applyFont="1" applyFill="1" applyBorder="1"/>
    <xf numFmtId="3" fontId="40" fillId="0" borderId="16" xfId="4" applyNumberFormat="1" applyFont="1" applyFill="1" applyBorder="1" applyAlignment="1">
      <alignment horizontal="center"/>
    </xf>
    <xf numFmtId="3" fontId="41" fillId="0" borderId="18" xfId="4" applyNumberFormat="1" applyFont="1" applyFill="1" applyBorder="1" applyAlignment="1">
      <alignment horizontal="center"/>
    </xf>
    <xf numFmtId="164" fontId="6" fillId="0" borderId="17" xfId="3" applyNumberFormat="1" applyFont="1" applyFill="1" applyBorder="1" applyAlignment="1">
      <alignment horizontal="center"/>
    </xf>
    <xf numFmtId="164" fontId="6" fillId="0" borderId="18" xfId="3" applyNumberFormat="1" applyFont="1" applyFill="1" applyBorder="1" applyAlignment="1">
      <alignment horizontal="center"/>
    </xf>
    <xf numFmtId="3" fontId="41" fillId="0" borderId="18" xfId="5" applyNumberFormat="1" applyFont="1" applyFill="1" applyBorder="1"/>
    <xf numFmtId="164" fontId="41" fillId="0" borderId="17" xfId="3" applyNumberFormat="1" applyFont="1" applyFill="1" applyBorder="1" applyAlignment="1">
      <alignment horizontal="center"/>
    </xf>
    <xf numFmtId="3" fontId="40" fillId="0" borderId="18" xfId="4" applyNumberFormat="1" applyFont="1" applyFill="1" applyBorder="1" applyAlignment="1">
      <alignment horizontal="center"/>
    </xf>
    <xf numFmtId="164" fontId="41" fillId="0" borderId="18" xfId="3" applyNumberFormat="1" applyFont="1" applyFill="1" applyBorder="1" applyAlignment="1">
      <alignment horizontal="center"/>
    </xf>
    <xf numFmtId="164" fontId="41" fillId="0" borderId="16" xfId="3" applyNumberFormat="1" applyFont="1" applyFill="1" applyBorder="1" applyAlignment="1">
      <alignment horizontal="center"/>
    </xf>
    <xf numFmtId="0" fontId="6" fillId="0" borderId="0" xfId="0" applyFont="1" applyFill="1" applyBorder="1"/>
    <xf numFmtId="0" fontId="0" fillId="0" borderId="0" xfId="0" applyFont="1" applyFill="1" applyBorder="1" applyAlignment="1">
      <alignment horizontal="right"/>
    </xf>
    <xf numFmtId="3" fontId="36" fillId="0" borderId="0" xfId="5" applyNumberFormat="1" applyFont="1" applyFill="1" applyBorder="1" applyAlignment="1">
      <alignment horizontal="center"/>
    </xf>
    <xf numFmtId="3" fontId="0" fillId="0" borderId="10" xfId="0" applyNumberFormat="1" applyFont="1" applyFill="1" applyBorder="1" applyAlignment="1">
      <alignment horizontal="right"/>
    </xf>
    <xf numFmtId="3" fontId="39" fillId="0" borderId="10" xfId="4" applyNumberFormat="1" applyFont="1" applyFill="1" applyBorder="1"/>
    <xf numFmtId="3" fontId="39" fillId="0" borderId="10" xfId="4" applyNumberFormat="1" applyFont="1" applyFill="1" applyBorder="1" applyAlignment="1">
      <alignment horizontal="center"/>
    </xf>
    <xf numFmtId="3" fontId="39" fillId="0" borderId="10" xfId="5" applyNumberFormat="1" applyFont="1" applyFill="1" applyBorder="1"/>
    <xf numFmtId="3" fontId="13" fillId="0" borderId="10" xfId="4" applyNumberFormat="1" applyFont="1" applyFill="1" applyBorder="1" applyAlignment="1">
      <alignment horizontal="center"/>
    </xf>
    <xf numFmtId="164" fontId="39" fillId="0" borderId="10" xfId="3" applyNumberFormat="1" applyFont="1" applyFill="1" applyBorder="1" applyAlignment="1">
      <alignment horizontal="center"/>
    </xf>
    <xf numFmtId="164" fontId="39" fillId="0" borderId="8" xfId="3" applyNumberFormat="1" applyFont="1" applyFill="1" applyBorder="1" applyAlignment="1">
      <alignment horizontal="center"/>
    </xf>
    <xf numFmtId="3" fontId="0" fillId="0" borderId="0" xfId="0" applyNumberFormat="1" applyFont="1" applyFill="1" applyBorder="1" applyAlignment="1">
      <alignment horizontal="right"/>
    </xf>
    <xf numFmtId="3" fontId="39" fillId="0" borderId="0" xfId="4" applyNumberFormat="1" applyFont="1" applyFill="1" applyBorder="1"/>
    <xf numFmtId="164" fontId="0" fillId="0" borderId="12" xfId="3" applyNumberFormat="1" applyFont="1" applyFill="1" applyBorder="1" applyAlignment="1">
      <alignment horizontal="center"/>
    </xf>
    <xf numFmtId="3" fontId="39" fillId="0" borderId="0" xfId="4" applyNumberFormat="1" applyFont="1" applyFill="1" applyBorder="1" applyAlignment="1">
      <alignment horizontal="center"/>
    </xf>
    <xf numFmtId="3" fontId="39" fillId="0" borderId="0" xfId="5" applyNumberFormat="1" applyFont="1" applyFill="1" applyBorder="1"/>
    <xf numFmtId="3" fontId="13" fillId="0" borderId="0" xfId="4" applyNumberFormat="1" applyFont="1" applyFill="1" applyBorder="1" applyAlignment="1">
      <alignment horizontal="center"/>
    </xf>
    <xf numFmtId="164" fontId="39" fillId="0" borderId="0" xfId="3" applyNumberFormat="1" applyFont="1" applyFill="1" applyBorder="1" applyAlignment="1">
      <alignment horizontal="center"/>
    </xf>
    <xf numFmtId="164" fontId="39" fillId="0" borderId="11" xfId="3" applyNumberFormat="1" applyFont="1" applyFill="1" applyBorder="1" applyAlignment="1">
      <alignment horizontal="center"/>
    </xf>
    <xf numFmtId="0" fontId="16" fillId="0" borderId="5" xfId="0" applyFont="1" applyFill="1" applyBorder="1" applyAlignment="1">
      <alignment horizontal="right"/>
    </xf>
    <xf numFmtId="3" fontId="40" fillId="0" borderId="5" xfId="4" applyNumberFormat="1" applyFont="1" applyFill="1" applyBorder="1" applyAlignment="1">
      <alignment horizontal="center"/>
    </xf>
    <xf numFmtId="3" fontId="41" fillId="0" borderId="7" xfId="0" applyNumberFormat="1" applyFont="1" applyFill="1" applyBorder="1"/>
    <xf numFmtId="164" fontId="16" fillId="0" borderId="6" xfId="3" applyNumberFormat="1" applyFont="1" applyFill="1" applyBorder="1" applyAlignment="1">
      <alignment horizontal="center"/>
    </xf>
    <xf numFmtId="3" fontId="40" fillId="0" borderId="5" xfId="1" applyNumberFormat="1" applyFont="1" applyFill="1" applyBorder="1" applyAlignment="1">
      <alignment horizontal="center"/>
    </xf>
    <xf numFmtId="3" fontId="41" fillId="0" borderId="7" xfId="1" applyNumberFormat="1" applyFont="1" applyFill="1" applyBorder="1"/>
    <xf numFmtId="3" fontId="41" fillId="0" borderId="7" xfId="6" applyNumberFormat="1" applyFont="1" applyFill="1" applyBorder="1" applyAlignment="1">
      <alignment horizontal="center"/>
    </xf>
    <xf numFmtId="164" fontId="16" fillId="0" borderId="7" xfId="3" applyNumberFormat="1" applyFont="1" applyFill="1" applyBorder="1" applyAlignment="1">
      <alignment horizontal="center"/>
    </xf>
    <xf numFmtId="3" fontId="41" fillId="0" borderId="7" xfId="6" applyNumberFormat="1" applyFont="1" applyFill="1" applyBorder="1"/>
    <xf numFmtId="164" fontId="41" fillId="0" borderId="6" xfId="3" applyNumberFormat="1" applyFont="1" applyFill="1" applyBorder="1" applyAlignment="1">
      <alignment horizontal="center"/>
    </xf>
    <xf numFmtId="3" fontId="40" fillId="0" borderId="5" xfId="0" applyNumberFormat="1" applyFont="1" applyFill="1" applyBorder="1" applyAlignment="1">
      <alignment horizontal="center"/>
    </xf>
    <xf numFmtId="3" fontId="41" fillId="0" borderId="7" xfId="0" applyNumberFormat="1" applyFont="1" applyFill="1" applyBorder="1" applyAlignment="1">
      <alignment horizontal="right"/>
    </xf>
    <xf numFmtId="3" fontId="40" fillId="0" borderId="7" xfId="0" applyNumberFormat="1" applyFont="1" applyFill="1" applyBorder="1" applyAlignment="1">
      <alignment horizontal="center"/>
    </xf>
    <xf numFmtId="164" fontId="41" fillId="0" borderId="7" xfId="3" applyNumberFormat="1" applyFont="1" applyFill="1" applyBorder="1" applyAlignment="1">
      <alignment horizontal="center"/>
    </xf>
    <xf numFmtId="164" fontId="41" fillId="0" borderId="5" xfId="3" applyNumberFormat="1" applyFont="1" applyFill="1" applyBorder="1" applyAlignment="1">
      <alignment horizontal="center"/>
    </xf>
    <xf numFmtId="0" fontId="16" fillId="0" borderId="0" xfId="0" applyFont="1" applyFill="1" applyBorder="1"/>
    <xf numFmtId="0" fontId="42" fillId="0" borderId="0" xfId="0" applyFont="1" applyFill="1" applyBorder="1" applyAlignment="1">
      <alignment vertical="center" wrapText="1"/>
    </xf>
    <xf numFmtId="0" fontId="42" fillId="0" borderId="0" xfId="0" applyFont="1" applyFill="1" applyBorder="1" applyAlignment="1">
      <alignment horizontal="center" vertical="center" wrapText="1"/>
    </xf>
    <xf numFmtId="0" fontId="0" fillId="0" borderId="0" xfId="0" applyFont="1" applyFill="1" applyBorder="1" applyAlignment="1">
      <alignment wrapText="1"/>
    </xf>
    <xf numFmtId="0" fontId="13" fillId="0" borderId="0" xfId="0" applyFont="1" applyFill="1" applyBorder="1" applyAlignment="1">
      <alignment wrapText="1"/>
    </xf>
    <xf numFmtId="0" fontId="13" fillId="0" borderId="0" xfId="0" applyFont="1" applyFill="1" applyBorder="1" applyAlignment="1">
      <alignment horizontal="center" wrapText="1"/>
    </xf>
    <xf numFmtId="0" fontId="0" fillId="0" borderId="0" xfId="0" quotePrefix="1" applyFont="1" applyFill="1" applyBorder="1"/>
    <xf numFmtId="0" fontId="18" fillId="0" borderId="15" xfId="9" applyFont="1" applyFill="1" applyBorder="1" applyAlignment="1">
      <alignment horizontal="center" vertical="center" wrapText="1"/>
    </xf>
    <xf numFmtId="0" fontId="18" fillId="0" borderId="14" xfId="9" applyFont="1" applyFill="1" applyBorder="1" applyAlignment="1">
      <alignment horizontal="center" vertical="center" wrapText="1"/>
    </xf>
    <xf numFmtId="0" fontId="18" fillId="0" borderId="24" xfId="9" applyFont="1" applyFill="1" applyBorder="1" applyAlignment="1">
      <alignment horizontal="center" vertical="center" wrapText="1"/>
    </xf>
    <xf numFmtId="0" fontId="30" fillId="0" borderId="25" xfId="0" applyFont="1" applyFill="1" applyBorder="1" applyAlignment="1">
      <alignment vertical="center" wrapText="1"/>
    </xf>
    <xf numFmtId="0" fontId="29" fillId="0" borderId="25" xfId="0" applyFont="1" applyFill="1" applyBorder="1" applyAlignment="1">
      <alignment vertical="center" wrapText="1"/>
    </xf>
    <xf numFmtId="164" fontId="28" fillId="0" borderId="3" xfId="3" applyNumberFormat="1" applyFont="1" applyFill="1" applyBorder="1" applyAlignment="1">
      <alignment vertical="center" wrapText="1"/>
    </xf>
    <xf numFmtId="164" fontId="26" fillId="0" borderId="3" xfId="3" applyNumberFormat="1" applyFont="1" applyFill="1" applyBorder="1" applyAlignment="1">
      <alignment vertical="center" wrapText="1"/>
    </xf>
    <xf numFmtId="0" fontId="26" fillId="0" borderId="3" xfId="0" applyFont="1" applyFill="1" applyBorder="1" applyAlignment="1">
      <alignment vertical="center" wrapText="1"/>
    </xf>
    <xf numFmtId="0" fontId="30" fillId="0" borderId="26" xfId="0" applyFont="1" applyFill="1" applyBorder="1" applyAlignment="1">
      <alignment horizontal="center" vertical="center" wrapText="1"/>
    </xf>
    <xf numFmtId="0" fontId="30" fillId="0" borderId="27" xfId="0" applyFont="1" applyFill="1" applyBorder="1" applyAlignment="1">
      <alignment horizontal="center" vertical="center" wrapText="1"/>
    </xf>
    <xf numFmtId="0" fontId="27" fillId="0" borderId="28"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8" fillId="0" borderId="28" xfId="0" applyFont="1" applyFill="1" applyBorder="1" applyAlignment="1">
      <alignment vertical="center" wrapText="1"/>
    </xf>
    <xf numFmtId="0" fontId="28" fillId="0" borderId="29" xfId="0" applyFont="1" applyFill="1" applyBorder="1" applyAlignment="1">
      <alignment vertical="center" wrapText="1"/>
    </xf>
    <xf numFmtId="0" fontId="28" fillId="0" borderId="30" xfId="0" applyFont="1" applyFill="1" applyBorder="1" applyAlignment="1">
      <alignment vertical="center" wrapText="1"/>
    </xf>
    <xf numFmtId="0" fontId="28" fillId="0" borderId="31" xfId="0" applyFont="1" applyFill="1" applyBorder="1" applyAlignment="1">
      <alignment vertical="center" wrapText="1"/>
    </xf>
    <xf numFmtId="0" fontId="44" fillId="0" borderId="0" xfId="9" applyFont="1" applyFill="1" applyAlignment="1">
      <alignment vertical="center" wrapText="1"/>
    </xf>
    <xf numFmtId="0" fontId="29" fillId="0" borderId="25" xfId="0" applyFont="1" applyFill="1" applyBorder="1" applyAlignment="1">
      <alignment horizontal="center" wrapText="1"/>
    </xf>
    <xf numFmtId="0" fontId="26" fillId="0" borderId="3" xfId="0" applyNumberFormat="1" applyFont="1" applyFill="1" applyBorder="1" applyAlignment="1">
      <alignment horizontal="center" wrapText="1"/>
    </xf>
    <xf numFmtId="0" fontId="26" fillId="0" borderId="0" xfId="9" applyFont="1" applyFill="1" applyAlignment="1">
      <alignment vertical="center" wrapText="1"/>
    </xf>
    <xf numFmtId="0" fontId="3" fillId="0" borderId="0" xfId="0" applyFont="1"/>
    <xf numFmtId="0" fontId="3" fillId="0" borderId="0" xfId="0" applyFont="1" applyFill="1"/>
    <xf numFmtId="0" fontId="5" fillId="0" borderId="0" xfId="0" applyFont="1" applyFill="1" applyBorder="1"/>
    <xf numFmtId="3" fontId="13" fillId="0" borderId="0" xfId="5" applyNumberFormat="1" applyFont="1" applyFill="1" applyBorder="1" applyAlignment="1">
      <alignment horizontal="center"/>
    </xf>
    <xf numFmtId="164" fontId="0" fillId="0" borderId="17" xfId="3" applyNumberFormat="1" applyFont="1" applyFill="1" applyBorder="1" applyAlignment="1">
      <alignment horizontal="center"/>
    </xf>
    <xf numFmtId="3" fontId="40" fillId="0" borderId="18" xfId="5" applyNumberFormat="1" applyFont="1" applyFill="1" applyBorder="1" applyAlignment="1">
      <alignment horizontal="center"/>
    </xf>
    <xf numFmtId="0" fontId="3" fillId="0" borderId="32" xfId="0" applyFont="1" applyFill="1" applyBorder="1" applyAlignment="1">
      <alignment horizontal="center" wrapText="1"/>
    </xf>
    <xf numFmtId="0" fontId="3" fillId="0" borderId="33" xfId="0" applyFont="1" applyFill="1" applyBorder="1" applyAlignment="1">
      <alignment horizontal="center" wrapText="1"/>
    </xf>
    <xf numFmtId="0" fontId="35" fillId="0" borderId="32" xfId="0" applyFont="1" applyFill="1" applyBorder="1" applyAlignment="1">
      <alignment horizontal="center" wrapText="1"/>
    </xf>
    <xf numFmtId="0" fontId="3" fillId="0" borderId="34" xfId="0" applyFont="1" applyFill="1" applyBorder="1" applyAlignment="1">
      <alignment horizontal="center" wrapText="1"/>
    </xf>
    <xf numFmtId="0" fontId="35" fillId="0" borderId="34" xfId="0" applyFont="1" applyFill="1" applyBorder="1" applyAlignment="1">
      <alignment horizontal="center" wrapText="1"/>
    </xf>
    <xf numFmtId="0" fontId="43" fillId="0" borderId="32" xfId="0" applyFont="1" applyFill="1" applyBorder="1" applyAlignment="1">
      <alignment horizontal="center" wrapText="1"/>
    </xf>
    <xf numFmtId="0" fontId="18" fillId="0" borderId="33" xfId="0" applyFont="1" applyFill="1" applyBorder="1" applyAlignment="1">
      <alignment horizontal="center" wrapText="1"/>
    </xf>
    <xf numFmtId="3" fontId="13" fillId="0" borderId="10" xfId="5" applyNumberFormat="1" applyFont="1" applyFill="1" applyBorder="1" applyAlignment="1">
      <alignment horizontal="center"/>
    </xf>
    <xf numFmtId="0" fontId="16" fillId="0" borderId="6" xfId="0" applyFont="1" applyFill="1" applyBorder="1"/>
    <xf numFmtId="3" fontId="40" fillId="0" borderId="5" xfId="6" applyNumberFormat="1" applyFont="1" applyFill="1" applyBorder="1" applyAlignment="1">
      <alignment horizontal="center"/>
    </xf>
    <xf numFmtId="3" fontId="40" fillId="0" borderId="7" xfId="4" applyNumberFormat="1" applyFont="1" applyFill="1" applyBorder="1" applyAlignment="1">
      <alignment horizontal="center"/>
    </xf>
    <xf numFmtId="3" fontId="40" fillId="0" borderId="7" xfId="5" applyNumberFormat="1" applyFont="1" applyFill="1" applyBorder="1" applyAlignment="1">
      <alignment horizontal="center"/>
    </xf>
    <xf numFmtId="0" fontId="46" fillId="18" borderId="35" xfId="0" applyFont="1" applyFill="1" applyBorder="1" applyAlignment="1">
      <alignment wrapText="1"/>
    </xf>
    <xf numFmtId="0" fontId="47" fillId="18" borderId="35" xfId="0" applyFont="1" applyFill="1" applyBorder="1" applyAlignment="1">
      <alignment horizontal="center" wrapText="1" readingOrder="1"/>
    </xf>
    <xf numFmtId="0" fontId="48" fillId="18" borderId="35" xfId="0" applyFont="1" applyFill="1" applyBorder="1" applyAlignment="1">
      <alignment horizontal="left" wrapText="1" readingOrder="1"/>
    </xf>
    <xf numFmtId="0" fontId="48" fillId="18" borderId="35" xfId="0" applyFont="1" applyFill="1" applyBorder="1" applyAlignment="1">
      <alignment horizontal="center" wrapText="1" readingOrder="1"/>
    </xf>
    <xf numFmtId="0" fontId="49" fillId="18" borderId="35" xfId="0" applyFont="1" applyFill="1" applyBorder="1" applyAlignment="1">
      <alignment horizontal="center" wrapText="1" readingOrder="1"/>
    </xf>
    <xf numFmtId="0" fontId="6" fillId="0" borderId="0" xfId="0" applyFont="1"/>
    <xf numFmtId="0" fontId="52" fillId="18" borderId="35" xfId="0" applyFont="1" applyFill="1" applyBorder="1" applyAlignment="1">
      <alignment horizontal="center" wrapText="1" readingOrder="1"/>
    </xf>
    <xf numFmtId="49" fontId="28" fillId="0" borderId="3" xfId="10" applyNumberFormat="1" applyFont="1" applyFill="1" applyBorder="1" applyAlignment="1">
      <alignment horizontal="center" vertical="center" wrapText="1"/>
    </xf>
    <xf numFmtId="49" fontId="28" fillId="0" borderId="3" xfId="9" applyNumberFormat="1" applyFont="1" applyFill="1" applyBorder="1" applyAlignment="1">
      <alignment vertical="center" wrapText="1"/>
    </xf>
    <xf numFmtId="9" fontId="0" fillId="0" borderId="0" xfId="3" applyFont="1"/>
    <xf numFmtId="49" fontId="30" fillId="0" borderId="25" xfId="9" applyNumberFormat="1" applyFont="1" applyFill="1" applyBorder="1" applyAlignment="1">
      <alignment horizontal="center" vertical="center" wrapText="1"/>
    </xf>
    <xf numFmtId="9" fontId="28" fillId="0" borderId="3" xfId="3" applyFont="1" applyFill="1" applyBorder="1" applyAlignment="1">
      <alignment vertical="center" wrapText="1"/>
    </xf>
    <xf numFmtId="9" fontId="26" fillId="0" borderId="3" xfId="3" applyFont="1" applyFill="1" applyBorder="1" applyAlignment="1">
      <alignment vertical="center" wrapText="1"/>
    </xf>
    <xf numFmtId="9" fontId="28" fillId="0" borderId="3" xfId="0" applyNumberFormat="1" applyFont="1" applyFill="1" applyBorder="1" applyAlignment="1">
      <alignment vertical="center" wrapText="1"/>
    </xf>
    <xf numFmtId="0" fontId="53" fillId="0" borderId="0" xfId="0" applyFont="1" applyAlignment="1">
      <alignment horizontal="left" vertical="center" readingOrder="1"/>
    </xf>
    <xf numFmtId="0" fontId="54" fillId="0" borderId="0" xfId="0" applyFont="1" applyAlignment="1">
      <alignment horizontal="left" vertical="center" readingOrder="1"/>
    </xf>
    <xf numFmtId="0" fontId="18" fillId="0" borderId="0" xfId="0" applyFont="1"/>
    <xf numFmtId="0" fontId="15" fillId="0" borderId="0" xfId="7" applyAlignment="1">
      <alignment horizontal="left"/>
    </xf>
    <xf numFmtId="49" fontId="28" fillId="0" borderId="36" xfId="10" applyNumberFormat="1" applyFont="1" applyFill="1" applyBorder="1" applyAlignment="1">
      <alignment horizontal="center" vertical="center" wrapText="1"/>
    </xf>
    <xf numFmtId="0" fontId="28" fillId="0" borderId="0" xfId="0" applyFont="1" applyFill="1" applyBorder="1" applyAlignment="1">
      <alignment vertical="center" wrapText="1"/>
    </xf>
    <xf numFmtId="0" fontId="28" fillId="0" borderId="0" xfId="0" applyFont="1" applyFill="1" applyBorder="1" applyAlignment="1">
      <alignment horizontal="center" vertical="center" wrapText="1"/>
    </xf>
    <xf numFmtId="0" fontId="18" fillId="0" borderId="20" xfId="9" applyFont="1" applyFill="1" applyBorder="1" applyAlignment="1">
      <alignment horizontal="center" vertical="center" wrapText="1"/>
    </xf>
    <xf numFmtId="0" fontId="18" fillId="0" borderId="3" xfId="9" applyFont="1" applyFill="1" applyBorder="1" applyAlignment="1">
      <alignment horizontal="center" vertical="center" wrapText="1"/>
    </xf>
    <xf numFmtId="0" fontId="18" fillId="0" borderId="4" xfId="9" applyFont="1" applyFill="1" applyBorder="1" applyAlignment="1">
      <alignment horizontal="center" vertical="center" wrapText="1"/>
    </xf>
    <xf numFmtId="0" fontId="5" fillId="0" borderId="19" xfId="9"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15" fillId="0" borderId="0" xfId="7" applyFont="1" applyFill="1" applyBorder="1" applyAlignment="1">
      <alignment horizontal="center" vertical="center" wrapText="1"/>
    </xf>
    <xf numFmtId="0" fontId="0" fillId="0" borderId="0" xfId="0" applyFill="1" applyAlignment="1">
      <alignment horizontal="center" wrapText="1"/>
    </xf>
    <xf numFmtId="0" fontId="55" fillId="0" borderId="0" xfId="9" applyFont="1" applyFill="1" applyAlignment="1">
      <alignment vertical="center"/>
    </xf>
    <xf numFmtId="0" fontId="1" fillId="0" borderId="0" xfId="9" applyFill="1" applyAlignment="1">
      <alignment horizontal="center" vertical="center"/>
    </xf>
    <xf numFmtId="0" fontId="5" fillId="0" borderId="21" xfId="9" applyFont="1" applyFill="1" applyBorder="1" applyAlignment="1">
      <alignment horizontal="center" vertical="center"/>
    </xf>
    <xf numFmtId="0" fontId="5" fillId="0" borderId="22" xfId="9" applyFont="1" applyFill="1" applyBorder="1" applyAlignment="1">
      <alignment horizontal="center" vertical="center"/>
    </xf>
    <xf numFmtId="0" fontId="5" fillId="0" borderId="23" xfId="9" applyFont="1" applyFill="1" applyBorder="1" applyAlignment="1">
      <alignment horizontal="center" vertical="center"/>
    </xf>
    <xf numFmtId="0" fontId="5" fillId="0" borderId="22" xfId="9" applyFont="1" applyFill="1" applyBorder="1" applyAlignment="1">
      <alignment horizontal="center" vertical="center" wrapText="1"/>
    </xf>
    <xf numFmtId="0" fontId="5" fillId="0" borderId="23" xfId="9" applyFont="1" applyFill="1" applyBorder="1" applyAlignment="1">
      <alignment horizontal="center" vertical="center" wrapText="1"/>
    </xf>
    <xf numFmtId="0" fontId="5" fillId="0" borderId="21" xfId="9" applyFont="1" applyFill="1" applyBorder="1" applyAlignment="1">
      <alignment horizontal="center" vertical="center" wrapText="1"/>
    </xf>
    <xf numFmtId="0" fontId="12" fillId="0" borderId="22" xfId="9" applyFont="1" applyFill="1" applyBorder="1" applyAlignment="1">
      <alignment horizontal="center" vertical="center"/>
    </xf>
    <xf numFmtId="0" fontId="5" fillId="0" borderId="4" xfId="9" applyFont="1" applyFill="1" applyBorder="1" applyAlignment="1">
      <alignment horizontal="center" vertical="center"/>
    </xf>
    <xf numFmtId="0" fontId="5" fillId="0" borderId="19" xfId="9" applyFont="1" applyFill="1" applyBorder="1" applyAlignment="1">
      <alignment horizontal="center" vertical="center"/>
    </xf>
    <xf numFmtId="0" fontId="5" fillId="0" borderId="21" xfId="0" applyFont="1" applyFill="1" applyBorder="1" applyAlignment="1">
      <alignment horizontal="center" vertical="center"/>
    </xf>
    <xf numFmtId="0" fontId="5" fillId="0" borderId="22" xfId="0" applyFont="1" applyFill="1" applyBorder="1" applyAlignment="1">
      <alignment horizontal="center" vertical="center"/>
    </xf>
    <xf numFmtId="0" fontId="19" fillId="0" borderId="0" xfId="9" applyFont="1" applyFill="1" applyAlignment="1">
      <alignment vertical="center"/>
    </xf>
    <xf numFmtId="0" fontId="3" fillId="0" borderId="0" xfId="9" applyFont="1" applyFill="1" applyAlignment="1">
      <alignment horizontal="center" vertical="center" wrapText="1"/>
    </xf>
    <xf numFmtId="0" fontId="30" fillId="0" borderId="15" xfId="9" applyFont="1" applyFill="1" applyBorder="1" applyAlignment="1">
      <alignment horizontal="center" vertical="center" wrapText="1"/>
    </xf>
    <xf numFmtId="0" fontId="30" fillId="0" borderId="14" xfId="9" applyFont="1" applyFill="1" applyBorder="1" applyAlignment="1">
      <alignment horizontal="center" vertical="center" wrapText="1"/>
    </xf>
    <xf numFmtId="0" fontId="30" fillId="0" borderId="24" xfId="9" applyFont="1" applyFill="1" applyBorder="1" applyAlignment="1">
      <alignment horizontal="center" vertical="center" wrapText="1"/>
    </xf>
    <xf numFmtId="0" fontId="18" fillId="0" borderId="0" xfId="9" applyFont="1" applyFill="1" applyBorder="1" applyAlignment="1">
      <alignment horizontal="center" vertical="center" wrapText="1"/>
    </xf>
    <xf numFmtId="0" fontId="18" fillId="0" borderId="13" xfId="9" applyFont="1" applyFill="1" applyBorder="1" applyAlignment="1">
      <alignment horizontal="center" vertical="center" wrapText="1"/>
    </xf>
    <xf numFmtId="0" fontId="18" fillId="0" borderId="0" xfId="9" applyFont="1" applyFill="1" applyAlignment="1">
      <alignment horizontal="center" vertical="center" wrapText="1"/>
    </xf>
    <xf numFmtId="0" fontId="28" fillId="0" borderId="25" xfId="9" applyFont="1" applyFill="1" applyBorder="1" applyAlignment="1">
      <alignment horizontal="center" vertical="center" wrapText="1"/>
    </xf>
    <xf numFmtId="0" fontId="29" fillId="0" borderId="25" xfId="0" applyFont="1" applyFill="1" applyBorder="1" applyAlignment="1">
      <alignment horizontal="center" vertical="center" wrapText="1"/>
    </xf>
    <xf numFmtId="0" fontId="29" fillId="0" borderId="15" xfId="0" applyFont="1" applyFill="1" applyBorder="1" applyAlignment="1">
      <alignment horizontal="center" vertical="center" wrapText="1"/>
    </xf>
    <xf numFmtId="0" fontId="30" fillId="0" borderId="15" xfId="0" applyFont="1" applyFill="1" applyBorder="1" applyAlignment="1">
      <alignment horizontal="center" vertical="center" wrapText="1"/>
    </xf>
    <xf numFmtId="0" fontId="31" fillId="0" borderId="0" xfId="9" applyFont="1" applyFill="1" applyAlignment="1">
      <alignment vertical="center"/>
    </xf>
    <xf numFmtId="166" fontId="33" fillId="0" borderId="3" xfId="9" applyNumberFormat="1" applyFont="1" applyFill="1" applyBorder="1" applyAlignment="1">
      <alignment horizontal="center" vertical="center" wrapText="1"/>
    </xf>
    <xf numFmtId="0" fontId="33" fillId="0" borderId="3" xfId="9" applyFont="1" applyFill="1" applyBorder="1" applyAlignment="1">
      <alignment vertical="center" wrapText="1"/>
    </xf>
    <xf numFmtId="0" fontId="33" fillId="0" borderId="3" xfId="0" applyFont="1" applyFill="1" applyBorder="1" applyAlignment="1">
      <alignment vertical="center" wrapText="1"/>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28" fillId="0" borderId="3" xfId="9" applyFont="1" applyFill="1" applyBorder="1" applyAlignment="1">
      <alignment horizontal="left" vertical="center" wrapText="1"/>
    </xf>
    <xf numFmtId="0" fontId="28" fillId="0" borderId="37" xfId="9" applyFont="1" applyFill="1" applyBorder="1" applyAlignment="1">
      <alignment horizontal="center" vertical="center" wrapText="1"/>
    </xf>
    <xf numFmtId="0" fontId="28" fillId="0" borderId="37" xfId="9" applyFont="1" applyFill="1" applyBorder="1" applyAlignment="1">
      <alignment vertical="center" wrapText="1"/>
    </xf>
    <xf numFmtId="0" fontId="28" fillId="0" borderId="13" xfId="9" applyFont="1" applyFill="1" applyBorder="1" applyAlignment="1">
      <alignment horizontal="center" vertical="center" wrapText="1"/>
    </xf>
    <xf numFmtId="166" fontId="28" fillId="0" borderId="3" xfId="9" applyNumberFormat="1" applyFont="1" applyFill="1" applyBorder="1" applyAlignment="1">
      <alignment horizontal="center" vertical="center" wrapText="1"/>
    </xf>
    <xf numFmtId="0" fontId="33" fillId="0" borderId="37" xfId="9" applyFont="1" applyFill="1" applyBorder="1" applyAlignment="1">
      <alignment horizontal="center" vertical="center" wrapText="1"/>
    </xf>
    <xf numFmtId="166" fontId="33" fillId="0" borderId="37" xfId="9" applyNumberFormat="1" applyFont="1" applyFill="1" applyBorder="1" applyAlignment="1">
      <alignment horizontal="center" vertical="center" wrapText="1"/>
    </xf>
    <xf numFmtId="166" fontId="33" fillId="0" borderId="13" xfId="9" applyNumberFormat="1" applyFont="1" applyFill="1" applyBorder="1" applyAlignment="1">
      <alignment horizontal="center" vertical="center" wrapText="1"/>
    </xf>
    <xf numFmtId="0" fontId="33" fillId="0" borderId="0" xfId="0" applyFont="1" applyFill="1" applyBorder="1" applyAlignment="1">
      <alignment vertical="center" wrapText="1"/>
    </xf>
    <xf numFmtId="0" fontId="33" fillId="0" borderId="0" xfId="0" applyFont="1" applyFill="1" applyBorder="1" applyAlignment="1">
      <alignment horizontal="center" vertical="center" wrapText="1"/>
    </xf>
    <xf numFmtId="0" fontId="28" fillId="0" borderId="0" xfId="9" applyFont="1" applyFill="1" applyBorder="1" applyAlignment="1">
      <alignment vertical="center" wrapText="1"/>
    </xf>
    <xf numFmtId="0" fontId="28" fillId="0" borderId="0" xfId="9" applyFont="1" applyFill="1" applyBorder="1" applyAlignment="1">
      <alignment horizontal="center" vertical="center" wrapText="1"/>
    </xf>
    <xf numFmtId="0" fontId="28" fillId="0" borderId="4" xfId="9" applyFont="1" applyFill="1" applyBorder="1" applyAlignment="1">
      <alignment vertical="center" wrapText="1"/>
    </xf>
    <xf numFmtId="0" fontId="6" fillId="0" borderId="0" xfId="9" applyFont="1" applyFill="1" applyAlignment="1">
      <alignment vertical="center" wrapText="1"/>
    </xf>
    <xf numFmtId="0" fontId="28" fillId="0" borderId="0" xfId="9" applyFont="1" applyFill="1" applyAlignment="1">
      <alignment horizontal="center" vertical="center"/>
    </xf>
    <xf numFmtId="1" fontId="0" fillId="3" borderId="0" xfId="0" applyNumberFormat="1" applyFill="1" applyAlignment="1">
      <alignment horizontal="center"/>
    </xf>
    <xf numFmtId="164" fontId="0" fillId="3" borderId="0" xfId="3" applyNumberFormat="1" applyFont="1" applyFill="1" applyAlignment="1">
      <alignment horizontal="center"/>
    </xf>
    <xf numFmtId="1" fontId="4" fillId="5" borderId="0" xfId="0" applyNumberFormat="1" applyFont="1" applyFill="1" applyAlignment="1">
      <alignment horizontal="center"/>
    </xf>
    <xf numFmtId="164" fontId="4" fillId="5" borderId="0" xfId="3" applyNumberFormat="1" applyFont="1" applyFill="1" applyAlignment="1">
      <alignment horizontal="center"/>
    </xf>
    <xf numFmtId="1" fontId="4" fillId="8" borderId="0" xfId="0" applyNumberFormat="1" applyFont="1" applyFill="1" applyAlignment="1">
      <alignment horizontal="center"/>
    </xf>
    <xf numFmtId="164" fontId="4" fillId="8" borderId="0" xfId="3" applyNumberFormat="1" applyFont="1" applyFill="1" applyAlignment="1">
      <alignment horizontal="center"/>
    </xf>
    <xf numFmtId="1" fontId="4" fillId="11" borderId="0" xfId="0" applyNumberFormat="1" applyFont="1" applyFill="1" applyAlignment="1">
      <alignment horizontal="center"/>
    </xf>
    <xf numFmtId="164" fontId="4" fillId="11" borderId="0" xfId="3" applyNumberFormat="1" applyFont="1" applyFill="1" applyAlignment="1">
      <alignment horizontal="center"/>
    </xf>
    <xf numFmtId="1" fontId="0" fillId="0" borderId="0" xfId="0" applyNumberFormat="1" applyAlignment="1">
      <alignment horizontal="center"/>
    </xf>
    <xf numFmtId="164" fontId="0" fillId="0" borderId="0" xfId="3" applyNumberFormat="1" applyFont="1" applyAlignment="1">
      <alignment horizontal="center"/>
    </xf>
    <xf numFmtId="1" fontId="0" fillId="7" borderId="0" xfId="0" applyNumberFormat="1" applyFill="1" applyAlignment="1">
      <alignment horizontal="center"/>
    </xf>
    <xf numFmtId="164" fontId="0" fillId="7" borderId="0" xfId="3" applyNumberFormat="1" applyFont="1" applyFill="1" applyAlignment="1">
      <alignment horizontal="center"/>
    </xf>
    <xf numFmtId="1" fontId="0" fillId="4" borderId="0" xfId="0" applyNumberFormat="1" applyFill="1" applyAlignment="1">
      <alignment horizontal="center"/>
    </xf>
    <xf numFmtId="164" fontId="0" fillId="4" borderId="0" xfId="3" applyNumberFormat="1" applyFont="1" applyFill="1" applyAlignment="1">
      <alignment horizontal="center"/>
    </xf>
    <xf numFmtId="1" fontId="0" fillId="6" borderId="0" xfId="0" applyNumberFormat="1" applyFill="1" applyAlignment="1">
      <alignment horizontal="center"/>
    </xf>
    <xf numFmtId="164" fontId="0" fillId="6" borderId="0" xfId="3" applyNumberFormat="1" applyFont="1" applyFill="1" applyAlignment="1">
      <alignment horizontal="center"/>
    </xf>
    <xf numFmtId="1" fontId="0" fillId="12" borderId="0" xfId="0" applyNumberFormat="1" applyFill="1" applyAlignment="1">
      <alignment horizontal="center"/>
    </xf>
    <xf numFmtId="164" fontId="4" fillId="0" borderId="0" xfId="3" applyNumberFormat="1" applyFont="1" applyFill="1" applyAlignment="1">
      <alignment horizontal="center"/>
    </xf>
    <xf numFmtId="164" fontId="0" fillId="0" borderId="0" xfId="3" applyNumberFormat="1" applyFont="1" applyFill="1" applyAlignment="1">
      <alignment horizontal="center"/>
    </xf>
    <xf numFmtId="0" fontId="57" fillId="0" borderId="0" xfId="9" applyFont="1" applyFill="1" applyAlignment="1">
      <alignment horizontal="center" vertical="center" wrapText="1"/>
    </xf>
    <xf numFmtId="0" fontId="51" fillId="15" borderId="35" xfId="0" applyFont="1" applyFill="1" applyBorder="1" applyAlignment="1">
      <alignment horizontal="left" wrapText="1" readingOrder="1"/>
    </xf>
    <xf numFmtId="0" fontId="51" fillId="15" borderId="35" xfId="0" applyFont="1" applyFill="1" applyBorder="1" applyAlignment="1">
      <alignment horizontal="center" wrapText="1" readingOrder="1"/>
    </xf>
    <xf numFmtId="9" fontId="51" fillId="15" borderId="35" xfId="0" applyNumberFormat="1" applyFont="1" applyFill="1" applyBorder="1" applyAlignment="1">
      <alignment horizontal="center" wrapText="1" readingOrder="1"/>
    </xf>
    <xf numFmtId="0" fontId="47" fillId="15" borderId="35" xfId="0" applyFont="1" applyFill="1" applyBorder="1" applyAlignment="1">
      <alignment horizontal="left" wrapText="1" indent="2" readingOrder="1"/>
    </xf>
    <xf numFmtId="0" fontId="47" fillId="15" borderId="35" xfId="0" applyFont="1" applyFill="1" applyBorder="1" applyAlignment="1">
      <alignment horizontal="center" wrapText="1" readingOrder="1"/>
    </xf>
    <xf numFmtId="0" fontId="50" fillId="15" borderId="35" xfId="0" applyFont="1" applyFill="1" applyBorder="1" applyAlignment="1">
      <alignment horizontal="center" wrapText="1" readingOrder="1"/>
    </xf>
    <xf numFmtId="9" fontId="47" fillId="15" borderId="35" xfId="0" applyNumberFormat="1" applyFont="1" applyFill="1" applyBorder="1" applyAlignment="1">
      <alignment horizontal="center" wrapText="1" readingOrder="1"/>
    </xf>
    <xf numFmtId="0" fontId="51" fillId="19" borderId="35" xfId="0" applyFont="1" applyFill="1" applyBorder="1" applyAlignment="1">
      <alignment horizontal="left" wrapText="1" readingOrder="1"/>
    </xf>
    <xf numFmtId="0" fontId="51" fillId="19" borderId="35" xfId="0" applyFont="1" applyFill="1" applyBorder="1" applyAlignment="1">
      <alignment horizontal="center" wrapText="1" readingOrder="1"/>
    </xf>
    <xf numFmtId="9" fontId="51" fillId="19" borderId="35" xfId="0" applyNumberFormat="1" applyFont="1" applyFill="1" applyBorder="1" applyAlignment="1">
      <alignment horizontal="center" wrapText="1" readingOrder="1"/>
    </xf>
    <xf numFmtId="0" fontId="47" fillId="19" borderId="35" xfId="0" applyFont="1" applyFill="1" applyBorder="1" applyAlignment="1">
      <alignment horizontal="left" wrapText="1" indent="2" readingOrder="1"/>
    </xf>
    <xf numFmtId="0" fontId="47" fillId="19" borderId="35" xfId="0" applyFont="1" applyFill="1" applyBorder="1" applyAlignment="1">
      <alignment horizontal="center" wrapText="1" readingOrder="1"/>
    </xf>
    <xf numFmtId="0" fontId="50" fillId="19" borderId="35" xfId="0" applyFont="1" applyFill="1" applyBorder="1" applyAlignment="1">
      <alignment horizontal="center" wrapText="1" readingOrder="1"/>
    </xf>
    <xf numFmtId="9" fontId="47" fillId="19" borderId="35" xfId="0" applyNumberFormat="1" applyFont="1" applyFill="1" applyBorder="1" applyAlignment="1">
      <alignment horizontal="center" wrapText="1" readingOrder="1"/>
    </xf>
    <xf numFmtId="0" fontId="56" fillId="0" borderId="0" xfId="9" applyFont="1" applyFill="1" applyAlignment="1">
      <alignment horizontal="right" vertical="center" wrapText="1"/>
    </xf>
  </cellXfs>
  <cellStyles count="32">
    <cellStyle name="Comma" xfId="1" builtinId="3"/>
    <cellStyle name="Comma 2" xfId="6"/>
    <cellStyle name="Currency" xfId="2" builtinId="4"/>
    <cellStyle name="Currency 2" xfId="10"/>
    <cellStyle name="Followed Hyperlink" xfId="8"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Hyperlink" xfId="7" builtinId="8"/>
    <cellStyle name="Microsoft Excel found an error in the formula you entered. Do you want to accept the correction proposed below?_x000a__x000a_|_x000a__x000a_• To accept the correction, click Yes._x000a_• To close this message and correct the formula yourself, click No. 10" xfId="4"/>
    <cellStyle name="Normal" xfId="0" builtinId="0"/>
    <cellStyle name="Normal 2" xfId="9"/>
    <cellStyle name="Normal 2 5" xfId="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Grampians, Industry of Employment, by Qualification level</a:t>
            </a:r>
          </a:p>
          <a:p>
            <a:pPr algn="l">
              <a:defRPr/>
            </a:pPr>
            <a:r>
              <a:rPr lang="en-AU" sz="1100" b="0"/>
              <a:t>ABS Census 2011</a:t>
            </a:r>
            <a:r>
              <a:rPr lang="en-AU" sz="1100" b="0" baseline="0"/>
              <a:t> </a:t>
            </a:r>
            <a:endParaRPr lang="en-AU" sz="1100" b="0"/>
          </a:p>
        </c:rich>
      </c:tx>
      <c:layout>
        <c:manualLayout>
          <c:xMode val="edge"/>
          <c:yMode val="edge"/>
          <c:x val="1.3604404913172399E-2"/>
          <c:y val="2.168021944576679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896613939776001"/>
          <c:y val="0.173441755566134"/>
          <c:w val="0.70321597347980802"/>
          <c:h val="0.68966850968854598"/>
        </c:manualLayout>
      </c:layout>
      <c:barChart>
        <c:barDir val="bar"/>
        <c:grouping val="stacked"/>
        <c:varyColors val="0"/>
        <c:ser>
          <c:idx val="0"/>
          <c:order val="0"/>
          <c:tx>
            <c:strRef>
              <c:f>'Grampians Industry Data'!$B$5</c:f>
              <c:strCache>
                <c:ptCount val="1"/>
                <c:pt idx="0">
                  <c:v>No quals</c:v>
                </c:pt>
              </c:strCache>
            </c:strRef>
          </c:tx>
          <c:spPr>
            <a:solidFill>
              <a:srgbClr val="006666"/>
            </a:solidFill>
            <a:ln>
              <a:noFill/>
            </a:ln>
            <a:effectLst/>
          </c:spPr>
          <c:invertIfNegative val="0"/>
          <c:cat>
            <c:strRef>
              <c:f>'Grampians Industry Data'!$A$6:$A$14</c:f>
              <c:strCache>
                <c:ptCount val="9"/>
                <c:pt idx="0">
                  <c:v>Education and training</c:v>
                </c:pt>
                <c:pt idx="1">
                  <c:v>Public administration and safety</c:v>
                </c:pt>
                <c:pt idx="2">
                  <c:v>Transport, postal, warehousing</c:v>
                </c:pt>
                <c:pt idx="3">
                  <c:v>Health care and social services</c:v>
                </c:pt>
                <c:pt idx="4">
                  <c:v>Construction</c:v>
                </c:pt>
                <c:pt idx="5">
                  <c:v>Accommodation and food services</c:v>
                </c:pt>
                <c:pt idx="6">
                  <c:v>Agriculture</c:v>
                </c:pt>
                <c:pt idx="7">
                  <c:v>Manufacturing</c:v>
                </c:pt>
                <c:pt idx="8">
                  <c:v>Retail trade</c:v>
                </c:pt>
              </c:strCache>
            </c:strRef>
          </c:cat>
          <c:val>
            <c:numRef>
              <c:f>'Grampians Industry Data'!$B$6:$B$14</c:f>
              <c:numCache>
                <c:formatCode>General</c:formatCode>
                <c:ptCount val="9"/>
                <c:pt idx="0">
                  <c:v>1260</c:v>
                </c:pt>
                <c:pt idx="1">
                  <c:v>1919</c:v>
                </c:pt>
                <c:pt idx="2">
                  <c:v>2592</c:v>
                </c:pt>
                <c:pt idx="3">
                  <c:v>3142</c:v>
                </c:pt>
                <c:pt idx="4">
                  <c:v>3212</c:v>
                </c:pt>
                <c:pt idx="5">
                  <c:v>4027</c:v>
                </c:pt>
                <c:pt idx="6">
                  <c:v>4235</c:v>
                </c:pt>
                <c:pt idx="7">
                  <c:v>4653</c:v>
                </c:pt>
                <c:pt idx="8">
                  <c:v>7271</c:v>
                </c:pt>
              </c:numCache>
            </c:numRef>
          </c:val>
        </c:ser>
        <c:ser>
          <c:idx val="1"/>
          <c:order val="1"/>
          <c:tx>
            <c:strRef>
              <c:f>'Grampians Industry Data'!$C$5</c:f>
              <c:strCache>
                <c:ptCount val="1"/>
                <c:pt idx="0">
                  <c:v>Certificate</c:v>
                </c:pt>
              </c:strCache>
            </c:strRef>
          </c:tx>
          <c:spPr>
            <a:solidFill>
              <a:srgbClr val="FF5050"/>
            </a:solidFill>
            <a:ln>
              <a:noFill/>
            </a:ln>
            <a:effectLst/>
          </c:spPr>
          <c:invertIfNegative val="0"/>
          <c:cat>
            <c:strRef>
              <c:f>'Grampians Industry Data'!$A$6:$A$14</c:f>
              <c:strCache>
                <c:ptCount val="9"/>
                <c:pt idx="0">
                  <c:v>Education and training</c:v>
                </c:pt>
                <c:pt idx="1">
                  <c:v>Public administration and safety</c:v>
                </c:pt>
                <c:pt idx="2">
                  <c:v>Transport, postal, warehousing</c:v>
                </c:pt>
                <c:pt idx="3">
                  <c:v>Health care and social services</c:v>
                </c:pt>
                <c:pt idx="4">
                  <c:v>Construction</c:v>
                </c:pt>
                <c:pt idx="5">
                  <c:v>Accommodation and food services</c:v>
                </c:pt>
                <c:pt idx="6">
                  <c:v>Agriculture</c:v>
                </c:pt>
                <c:pt idx="7">
                  <c:v>Manufacturing</c:v>
                </c:pt>
                <c:pt idx="8">
                  <c:v>Retail trade</c:v>
                </c:pt>
              </c:strCache>
            </c:strRef>
          </c:cat>
          <c:val>
            <c:numRef>
              <c:f>'Grampians Industry Data'!$C$6:$C$14</c:f>
              <c:numCache>
                <c:formatCode>General</c:formatCode>
                <c:ptCount val="9"/>
                <c:pt idx="0">
                  <c:v>856</c:v>
                </c:pt>
                <c:pt idx="1">
                  <c:v>1599</c:v>
                </c:pt>
                <c:pt idx="2">
                  <c:v>1167</c:v>
                </c:pt>
                <c:pt idx="3">
                  <c:v>3273</c:v>
                </c:pt>
                <c:pt idx="4">
                  <c:v>4444</c:v>
                </c:pt>
                <c:pt idx="5">
                  <c:v>1380</c:v>
                </c:pt>
                <c:pt idx="6">
                  <c:v>1778</c:v>
                </c:pt>
                <c:pt idx="7">
                  <c:v>3436</c:v>
                </c:pt>
                <c:pt idx="8">
                  <c:v>2177</c:v>
                </c:pt>
              </c:numCache>
            </c:numRef>
          </c:val>
        </c:ser>
        <c:ser>
          <c:idx val="2"/>
          <c:order val="2"/>
          <c:tx>
            <c:strRef>
              <c:f>'Grampians Industry Data'!$D$5</c:f>
              <c:strCache>
                <c:ptCount val="1"/>
                <c:pt idx="0">
                  <c:v>More than certificate</c:v>
                </c:pt>
              </c:strCache>
            </c:strRef>
          </c:tx>
          <c:spPr>
            <a:solidFill>
              <a:schemeClr val="accent6">
                <a:lumMod val="60000"/>
                <a:lumOff val="40000"/>
              </a:schemeClr>
            </a:solidFill>
            <a:ln>
              <a:noFill/>
            </a:ln>
            <a:effectLst/>
          </c:spPr>
          <c:invertIfNegative val="0"/>
          <c:cat>
            <c:strRef>
              <c:f>'Grampians Industry Data'!$A$6:$A$14</c:f>
              <c:strCache>
                <c:ptCount val="9"/>
                <c:pt idx="0">
                  <c:v>Education and training</c:v>
                </c:pt>
                <c:pt idx="1">
                  <c:v>Public administration and safety</c:v>
                </c:pt>
                <c:pt idx="2">
                  <c:v>Transport, postal, warehousing</c:v>
                </c:pt>
                <c:pt idx="3">
                  <c:v>Health care and social services</c:v>
                </c:pt>
                <c:pt idx="4">
                  <c:v>Construction</c:v>
                </c:pt>
                <c:pt idx="5">
                  <c:v>Accommodation and food services</c:v>
                </c:pt>
                <c:pt idx="6">
                  <c:v>Agriculture</c:v>
                </c:pt>
                <c:pt idx="7">
                  <c:v>Manufacturing</c:v>
                </c:pt>
                <c:pt idx="8">
                  <c:v>Retail trade</c:v>
                </c:pt>
              </c:strCache>
            </c:strRef>
          </c:cat>
          <c:val>
            <c:numRef>
              <c:f>'Grampians Industry Data'!$D$6:$D$14</c:f>
              <c:numCache>
                <c:formatCode>General</c:formatCode>
                <c:ptCount val="9"/>
                <c:pt idx="0">
                  <c:v>6008</c:v>
                </c:pt>
                <c:pt idx="1">
                  <c:v>2533</c:v>
                </c:pt>
                <c:pt idx="2">
                  <c:v>523</c:v>
                </c:pt>
                <c:pt idx="3">
                  <c:v>6841</c:v>
                </c:pt>
                <c:pt idx="4">
                  <c:v>649</c:v>
                </c:pt>
                <c:pt idx="5">
                  <c:v>814</c:v>
                </c:pt>
                <c:pt idx="6">
                  <c:v>1250</c:v>
                </c:pt>
                <c:pt idx="7">
                  <c:v>1377</c:v>
                </c:pt>
                <c:pt idx="8">
                  <c:v>1319</c:v>
                </c:pt>
              </c:numCache>
            </c:numRef>
          </c:val>
        </c:ser>
        <c:ser>
          <c:idx val="3"/>
          <c:order val="3"/>
          <c:tx>
            <c:strRef>
              <c:f>'Grampians Industry Data'!$E$5</c:f>
              <c:strCache>
                <c:ptCount val="1"/>
                <c:pt idx="0">
                  <c:v>Unknown</c:v>
                </c:pt>
              </c:strCache>
            </c:strRef>
          </c:tx>
          <c:spPr>
            <a:solidFill>
              <a:schemeClr val="accent2">
                <a:lumMod val="20000"/>
                <a:lumOff val="80000"/>
              </a:schemeClr>
            </a:solidFill>
            <a:ln>
              <a:noFill/>
            </a:ln>
            <a:effectLst/>
          </c:spPr>
          <c:invertIfNegative val="0"/>
          <c:cat>
            <c:strRef>
              <c:f>'Grampians Industry Data'!$A$6:$A$14</c:f>
              <c:strCache>
                <c:ptCount val="9"/>
                <c:pt idx="0">
                  <c:v>Education and training</c:v>
                </c:pt>
                <c:pt idx="1">
                  <c:v>Public administration and safety</c:v>
                </c:pt>
                <c:pt idx="2">
                  <c:v>Transport, postal, warehousing</c:v>
                </c:pt>
                <c:pt idx="3">
                  <c:v>Health care and social services</c:v>
                </c:pt>
                <c:pt idx="4">
                  <c:v>Construction</c:v>
                </c:pt>
                <c:pt idx="5">
                  <c:v>Accommodation and food services</c:v>
                </c:pt>
                <c:pt idx="6">
                  <c:v>Agriculture</c:v>
                </c:pt>
                <c:pt idx="7">
                  <c:v>Manufacturing</c:v>
                </c:pt>
                <c:pt idx="8">
                  <c:v>Retail trade</c:v>
                </c:pt>
              </c:strCache>
            </c:strRef>
          </c:cat>
          <c:val>
            <c:numRef>
              <c:f>'Grampians Industry Data'!$E$6:$E$14</c:f>
              <c:numCache>
                <c:formatCode>General</c:formatCode>
                <c:ptCount val="9"/>
                <c:pt idx="0">
                  <c:v>180</c:v>
                </c:pt>
                <c:pt idx="1">
                  <c:v>242</c:v>
                </c:pt>
                <c:pt idx="2">
                  <c:v>269</c:v>
                </c:pt>
                <c:pt idx="3">
                  <c:v>726</c:v>
                </c:pt>
                <c:pt idx="4">
                  <c:v>272</c:v>
                </c:pt>
                <c:pt idx="5">
                  <c:v>272</c:v>
                </c:pt>
                <c:pt idx="6">
                  <c:v>367</c:v>
                </c:pt>
                <c:pt idx="7">
                  <c:v>370</c:v>
                </c:pt>
                <c:pt idx="8">
                  <c:v>434</c:v>
                </c:pt>
              </c:numCache>
            </c:numRef>
          </c:val>
        </c:ser>
        <c:dLbls>
          <c:showLegendKey val="0"/>
          <c:showVal val="0"/>
          <c:showCatName val="0"/>
          <c:showSerName val="0"/>
          <c:showPercent val="0"/>
          <c:showBubbleSize val="0"/>
        </c:dLbls>
        <c:gapWidth val="150"/>
        <c:overlap val="100"/>
        <c:axId val="201397216"/>
        <c:axId val="277690240"/>
      </c:barChart>
      <c:catAx>
        <c:axId val="20139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90240"/>
        <c:crosses val="autoZero"/>
        <c:auto val="1"/>
        <c:lblAlgn val="ctr"/>
        <c:lblOffset val="100"/>
        <c:noMultiLvlLbl val="0"/>
      </c:catAx>
      <c:valAx>
        <c:axId val="277690240"/>
        <c:scaling>
          <c:orientation val="minMax"/>
          <c:max val="2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216"/>
        <c:crosses val="autoZero"/>
        <c:crossBetween val="between"/>
      </c:valAx>
      <c:spPr>
        <a:noFill/>
        <a:ln>
          <a:noFill/>
        </a:ln>
        <a:effectLst/>
      </c:spPr>
    </c:plotArea>
    <c:legend>
      <c:legendPos val="r"/>
      <c:layout>
        <c:manualLayout>
          <c:xMode val="edge"/>
          <c:yMode val="edge"/>
          <c:x val="0.138116039179982"/>
          <c:y val="0.90650338299217303"/>
          <c:w val="0.71957138140451604"/>
          <c:h val="8.2076579705168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Projected employment</a:t>
            </a:r>
            <a:r>
              <a:rPr lang="en-AU" b="1" baseline="0"/>
              <a:t> change by industry 2014-19</a:t>
            </a:r>
          </a:p>
          <a:p>
            <a:pPr algn="l">
              <a:defRPr/>
            </a:pPr>
            <a:r>
              <a:rPr lang="en-AU" sz="1000" baseline="0">
                <a:solidFill>
                  <a:srgbClr val="FF0000"/>
                </a:solidFill>
              </a:rPr>
              <a:t>North West Region SA4 </a:t>
            </a:r>
            <a:r>
              <a:rPr lang="en-AU" sz="1000" baseline="0"/>
              <a:t>(includes Wimmera sub region)</a:t>
            </a:r>
            <a:endParaRPr lang="en-AU" sz="1000"/>
          </a:p>
        </c:rich>
      </c:tx>
      <c:layout>
        <c:manualLayout>
          <c:xMode val="edge"/>
          <c:yMode val="edge"/>
          <c:x val="1.54367403103738E-2"/>
          <c:y val="2.777777777777780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'Grampians Industry Data'!$E$20</c:f>
              <c:strCache>
                <c:ptCount val="1"/>
                <c:pt idx="0">
                  <c:v>Projected employment growth ('000)</c:v>
                </c:pt>
              </c:strCache>
            </c:strRef>
          </c:tx>
          <c:spPr>
            <a:solidFill>
              <a:schemeClr val="accent1"/>
            </a:solidFill>
            <a:ln>
              <a:noFill/>
            </a:ln>
            <a:effectLst/>
          </c:spPr>
          <c:invertIfNegative val="0"/>
          <c:dLbls>
            <c:dLbl>
              <c:idx val="6"/>
              <c:layout>
                <c:manualLayout>
                  <c:x val="0"/>
                  <c:y val="0.155455904334828"/>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56192702644424E-16"/>
                  <c:y val="0.2600896860986550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('Grampians Industry Data'!$A$21:$A$22,'Grampians Industry Data'!$A$24,'Grampians Industry Data'!$A$26:$A$27,'Grampians Industry Data'!$A$36,'Grampians Industry Data'!$A$38:$A$39)</c:f>
              <c:strCache>
                <c:ptCount val="8"/>
                <c:pt idx="0">
                  <c:v> Health Care  &amp; Social</c:v>
                </c:pt>
                <c:pt idx="1">
                  <c:v> Ed. &amp; Training</c:v>
                </c:pt>
                <c:pt idx="2">
                  <c:v> Accom &amp; Food</c:v>
                </c:pt>
                <c:pt idx="3">
                  <c:v> Construction</c:v>
                </c:pt>
                <c:pt idx="4">
                  <c:v> Manufacturing</c:v>
                </c:pt>
                <c:pt idx="5">
                  <c:v> Retail </c:v>
                </c:pt>
                <c:pt idx="6">
                  <c:v> Mining</c:v>
                </c:pt>
                <c:pt idx="7">
                  <c:v> Agriculture</c:v>
                </c:pt>
              </c:strCache>
            </c:strRef>
          </c:cat>
          <c:val>
            <c:numRef>
              <c:f>('Grampians Industry Data'!$E$21:$E$22,'Grampians Industry Data'!$E$24,'Grampians Industry Data'!$E$26:$E$27,'Grampians Industry Data'!$E$36,'Grampians Industry Data'!$E$38:$E$39)</c:f>
              <c:numCache>
                <c:formatCode>0</c:formatCode>
                <c:ptCount val="8"/>
                <c:pt idx="0">
                  <c:v>1767.4511961015362</c:v>
                </c:pt>
                <c:pt idx="1">
                  <c:v>560.38673529784023</c:v>
                </c:pt>
                <c:pt idx="2">
                  <c:v>431.69861838726706</c:v>
                </c:pt>
                <c:pt idx="3">
                  <c:v>270.49129988432964</c:v>
                </c:pt>
                <c:pt idx="4">
                  <c:v>247.70390646850694</c:v>
                </c:pt>
                <c:pt idx="5">
                  <c:v>20.584210767962574</c:v>
                </c:pt>
                <c:pt idx="6">
                  <c:v>-343.5758112783779</c:v>
                </c:pt>
                <c:pt idx="7">
                  <c:v>-749.61179245539711</c:v>
                </c:pt>
              </c:numCache>
            </c:numRef>
          </c:val>
        </c:ser>
        <c:dLbls>
          <c:showLegendKey val="0"/>
          <c:showVal val="1"/>
          <c:showCatName val="0"/>
          <c:showSerName val="0"/>
          <c:showPercent val="0"/>
          <c:showBubbleSize val="0"/>
        </c:dLbls>
        <c:gapWidth val="219"/>
        <c:overlap val="-27"/>
        <c:axId val="277691024"/>
        <c:axId val="277691416"/>
      </c:barChart>
      <c:catAx>
        <c:axId val="2776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effectLst/>
                <a:latin typeface="+mn-lt"/>
                <a:ea typeface="+mn-ea"/>
                <a:cs typeface="+mn-cs"/>
              </a:defRPr>
            </a:pPr>
            <a:endParaRPr lang="en-US"/>
          </a:p>
        </c:txPr>
        <c:crossAx val="277691416"/>
        <c:crosses val="autoZero"/>
        <c:auto val="0"/>
        <c:lblAlgn val="ctr"/>
        <c:lblOffset val="100"/>
        <c:noMultiLvlLbl val="0"/>
      </c:catAx>
      <c:valAx>
        <c:axId val="277691416"/>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7769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Projected employment</a:t>
            </a:r>
            <a:r>
              <a:rPr lang="en-AU" b="1" baseline="0"/>
              <a:t> growth by industry 2014-19</a:t>
            </a:r>
          </a:p>
          <a:p>
            <a:pPr algn="l">
              <a:defRPr/>
            </a:pPr>
            <a:r>
              <a:rPr lang="en-AU" sz="1000" baseline="0">
                <a:solidFill>
                  <a:srgbClr val="FF0000"/>
                </a:solidFill>
              </a:rPr>
              <a:t>Ballarat Region SA4* </a:t>
            </a:r>
            <a:r>
              <a:rPr lang="en-AU" sz="1000" baseline="0"/>
              <a:t>(corresponds with Central Highlands sub region)</a:t>
            </a:r>
            <a:endParaRPr lang="en-AU" sz="1000"/>
          </a:p>
        </c:rich>
      </c:tx>
      <c:layout>
        <c:manualLayout>
          <c:xMode val="edge"/>
          <c:yMode val="edge"/>
          <c:x val="1.54367403103738E-2"/>
          <c:y val="2.777777777777780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'Grampians Industry Data'!$E$45</c:f>
              <c:strCache>
                <c:ptCount val="1"/>
                <c:pt idx="0">
                  <c:v>Projected employment growth ('000)</c:v>
                </c:pt>
              </c:strCache>
            </c:strRef>
          </c:tx>
          <c:spPr>
            <a:solidFill>
              <a:schemeClr val="accent1"/>
            </a:solidFill>
            <a:ln>
              <a:noFill/>
            </a:ln>
            <a:effectLst/>
          </c:spPr>
          <c:invertIfNegative val="0"/>
          <c:dLbls>
            <c:dLbl>
              <c:idx val="7"/>
              <c:layout>
                <c:manualLayout>
                  <c:x val="0"/>
                  <c:y val="6.857142857142860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
                  <c:y val="8.380952380952390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9.6808542501327301E-17"/>
                  <c:y val="9.523809523809530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1.93617085002655E-16"/>
                  <c:y val="0.11809523809523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('Grampians Industry Data'!$A$46:$A$52,'Grampians Industry Data'!$A$60,'Grampians Industry Data'!$A$62:$A$64)</c:f>
              <c:strCache>
                <c:ptCount val="11"/>
                <c:pt idx="0">
                  <c:v> Health Care &amp; Social</c:v>
                </c:pt>
                <c:pt idx="1">
                  <c:v> Retail Trade</c:v>
                </c:pt>
                <c:pt idx="2">
                  <c:v> Accom. &amp; Food </c:v>
                </c:pt>
                <c:pt idx="3">
                  <c:v> Ed. &amp; Training</c:v>
                </c:pt>
                <c:pt idx="4">
                  <c:v> Construction</c:v>
                </c:pt>
                <c:pt idx="5">
                  <c:v> Arts and Rec.</c:v>
                </c:pt>
                <c:pt idx="6">
                  <c:v> Public Admin.</c:v>
                </c:pt>
                <c:pt idx="7">
                  <c:v> Mining</c:v>
                </c:pt>
                <c:pt idx="8">
                  <c:v> Info Media</c:v>
                </c:pt>
                <c:pt idx="9">
                  <c:v>Agriculture</c:v>
                </c:pt>
                <c:pt idx="10">
                  <c:v> Manufacturing</c:v>
                </c:pt>
              </c:strCache>
            </c:strRef>
          </c:cat>
          <c:val>
            <c:numRef>
              <c:f>('Grampians Industry Data'!$E$46:$E$52,'Grampians Industry Data'!$E$60,'Grampians Industry Data'!$E$62:$E$64)</c:f>
              <c:numCache>
                <c:formatCode>0</c:formatCode>
                <c:ptCount val="11"/>
                <c:pt idx="0">
                  <c:v>2544.2052157373973</c:v>
                </c:pt>
                <c:pt idx="1">
                  <c:v>929.39046966136198</c:v>
                </c:pt>
                <c:pt idx="2">
                  <c:v>655.12661865349969</c:v>
                </c:pt>
                <c:pt idx="3">
                  <c:v>632.22968495601867</c:v>
                </c:pt>
                <c:pt idx="4">
                  <c:v>616.38834542715063</c:v>
                </c:pt>
                <c:pt idx="5">
                  <c:v>422.3404191356297</c:v>
                </c:pt>
                <c:pt idx="6">
                  <c:v>411.07558922396993</c:v>
                </c:pt>
                <c:pt idx="7">
                  <c:v>-23.887805974035171</c:v>
                </c:pt>
                <c:pt idx="8">
                  <c:v>-75.742544681677288</c:v>
                </c:pt>
                <c:pt idx="9">
                  <c:v>-178.80828269858995</c:v>
                </c:pt>
                <c:pt idx="10">
                  <c:v>-298.36857071944144</c:v>
                </c:pt>
              </c:numCache>
            </c:numRef>
          </c:val>
        </c:ser>
        <c:dLbls>
          <c:dLblPos val="inBase"/>
          <c:showLegendKey val="0"/>
          <c:showVal val="1"/>
          <c:showCatName val="0"/>
          <c:showSerName val="0"/>
          <c:showPercent val="0"/>
          <c:showBubbleSize val="0"/>
        </c:dLbls>
        <c:gapWidth val="219"/>
        <c:overlap val="-27"/>
        <c:axId val="277692200"/>
        <c:axId val="277692592"/>
      </c:barChart>
      <c:catAx>
        <c:axId val="27769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effectLst/>
                <a:latin typeface="+mn-lt"/>
                <a:ea typeface="+mn-ea"/>
                <a:cs typeface="+mn-cs"/>
              </a:defRPr>
            </a:pPr>
            <a:endParaRPr lang="en-US"/>
          </a:p>
        </c:txPr>
        <c:crossAx val="277692592"/>
        <c:crosses val="autoZero"/>
        <c:auto val="0"/>
        <c:lblAlgn val="ctr"/>
        <c:lblOffset val="100"/>
        <c:noMultiLvlLbl val="0"/>
      </c:catAx>
      <c:valAx>
        <c:axId val="277692592"/>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77692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Barwon South West, Industry of Employment, by Qualification level</a:t>
            </a:r>
          </a:p>
          <a:p>
            <a:pPr algn="l">
              <a:defRPr/>
            </a:pPr>
            <a:r>
              <a:rPr lang="en-AU" sz="1100" b="0"/>
              <a:t>ABS Census 2011</a:t>
            </a:r>
            <a:r>
              <a:rPr lang="en-AU" sz="1100" b="0" baseline="0"/>
              <a:t> </a:t>
            </a:r>
            <a:endParaRPr lang="en-AU" sz="1100" b="0"/>
          </a:p>
        </c:rich>
      </c:tx>
      <c:layout>
        <c:manualLayout>
          <c:xMode val="edge"/>
          <c:yMode val="edge"/>
          <c:x val="1.3604404913172399E-2"/>
          <c:y val="2.168021944576679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896613939776001"/>
          <c:y val="0.173441755566134"/>
          <c:w val="0.70321597347980802"/>
          <c:h val="0.68966850968854598"/>
        </c:manualLayout>
      </c:layout>
      <c:barChart>
        <c:barDir val="bar"/>
        <c:grouping val="stacked"/>
        <c:varyColors val="0"/>
        <c:ser>
          <c:idx val="0"/>
          <c:order val="0"/>
          <c:tx>
            <c:strRef>
              <c:f>'Barwon South West Industry Data'!$B$6</c:f>
              <c:strCache>
                <c:ptCount val="1"/>
                <c:pt idx="0">
                  <c:v>No quals</c:v>
                </c:pt>
              </c:strCache>
            </c:strRef>
          </c:tx>
          <c:spPr>
            <a:solidFill>
              <a:srgbClr val="006666"/>
            </a:solidFill>
            <a:ln>
              <a:noFill/>
            </a:ln>
            <a:effectLst/>
          </c:spPr>
          <c:invertIfNegative val="0"/>
          <c:cat>
            <c:strRef>
              <c:f>'Barwon South West Industry Data'!$A$7:$A$15</c:f>
              <c:strCache>
                <c:ptCount val="9"/>
                <c:pt idx="0">
                  <c:v>Education and training</c:v>
                </c:pt>
                <c:pt idx="1">
                  <c:v>Public administration and safety</c:v>
                </c:pt>
                <c:pt idx="2">
                  <c:v>Transport, postal, warehousing</c:v>
                </c:pt>
                <c:pt idx="3">
                  <c:v>Health care and social services</c:v>
                </c:pt>
                <c:pt idx="4">
                  <c:v>Construction</c:v>
                </c:pt>
                <c:pt idx="5">
                  <c:v>Agriculture</c:v>
                </c:pt>
                <c:pt idx="6">
                  <c:v>Accommodation and food services</c:v>
                </c:pt>
                <c:pt idx="7">
                  <c:v>Manufacturing</c:v>
                </c:pt>
                <c:pt idx="8">
                  <c:v>Retail trade</c:v>
                </c:pt>
              </c:strCache>
            </c:strRef>
          </c:cat>
          <c:val>
            <c:numRef>
              <c:f>'Barwon South West Industry Data'!$B$7:$B$15</c:f>
              <c:numCache>
                <c:formatCode>General</c:formatCode>
                <c:ptCount val="9"/>
                <c:pt idx="0">
                  <c:v>2044</c:v>
                </c:pt>
                <c:pt idx="1">
                  <c:v>3004</c:v>
                </c:pt>
                <c:pt idx="2">
                  <c:v>3795</c:v>
                </c:pt>
                <c:pt idx="3">
                  <c:v>4456</c:v>
                </c:pt>
                <c:pt idx="4">
                  <c:v>5163</c:v>
                </c:pt>
                <c:pt idx="5">
                  <c:v>5480</c:v>
                </c:pt>
                <c:pt idx="6">
                  <c:v>7153</c:v>
                </c:pt>
                <c:pt idx="7">
                  <c:v>7655</c:v>
                </c:pt>
                <c:pt idx="8">
                  <c:v>12148</c:v>
                </c:pt>
              </c:numCache>
            </c:numRef>
          </c:val>
        </c:ser>
        <c:ser>
          <c:idx val="1"/>
          <c:order val="1"/>
          <c:tx>
            <c:strRef>
              <c:f>'Barwon South West Industry Data'!$C$6</c:f>
              <c:strCache>
                <c:ptCount val="1"/>
                <c:pt idx="0">
                  <c:v>Certificate</c:v>
                </c:pt>
              </c:strCache>
            </c:strRef>
          </c:tx>
          <c:spPr>
            <a:solidFill>
              <a:srgbClr val="FF5050"/>
            </a:solidFill>
            <a:ln>
              <a:noFill/>
            </a:ln>
            <a:effectLst/>
          </c:spPr>
          <c:invertIfNegative val="0"/>
          <c:cat>
            <c:strRef>
              <c:f>'Barwon South West Industry Data'!$A$7:$A$15</c:f>
              <c:strCache>
                <c:ptCount val="9"/>
                <c:pt idx="0">
                  <c:v>Education and training</c:v>
                </c:pt>
                <c:pt idx="1">
                  <c:v>Public administration and safety</c:v>
                </c:pt>
                <c:pt idx="2">
                  <c:v>Transport, postal, warehousing</c:v>
                </c:pt>
                <c:pt idx="3">
                  <c:v>Health care and social services</c:v>
                </c:pt>
                <c:pt idx="4">
                  <c:v>Construction</c:v>
                </c:pt>
                <c:pt idx="5">
                  <c:v>Agriculture</c:v>
                </c:pt>
                <c:pt idx="6">
                  <c:v>Accommodation and food services</c:v>
                </c:pt>
                <c:pt idx="7">
                  <c:v>Manufacturing</c:v>
                </c:pt>
                <c:pt idx="8">
                  <c:v>Retail trade</c:v>
                </c:pt>
              </c:strCache>
            </c:strRef>
          </c:cat>
          <c:val>
            <c:numRef>
              <c:f>'Barwon South West Industry Data'!$C$7:$C$15</c:f>
              <c:numCache>
                <c:formatCode>General</c:formatCode>
                <c:ptCount val="9"/>
                <c:pt idx="0">
                  <c:v>1514</c:v>
                </c:pt>
                <c:pt idx="1">
                  <c:v>2020</c:v>
                </c:pt>
                <c:pt idx="2">
                  <c:v>1754</c:v>
                </c:pt>
                <c:pt idx="3">
                  <c:v>5044</c:v>
                </c:pt>
                <c:pt idx="4">
                  <c:v>8146</c:v>
                </c:pt>
                <c:pt idx="5">
                  <c:v>2237</c:v>
                </c:pt>
                <c:pt idx="6">
                  <c:v>2534</c:v>
                </c:pt>
                <c:pt idx="7">
                  <c:v>6285</c:v>
                </c:pt>
                <c:pt idx="8">
                  <c:v>3723</c:v>
                </c:pt>
              </c:numCache>
            </c:numRef>
          </c:val>
        </c:ser>
        <c:ser>
          <c:idx val="2"/>
          <c:order val="2"/>
          <c:tx>
            <c:strRef>
              <c:f>'Barwon South West Industry Data'!$D$6</c:f>
              <c:strCache>
                <c:ptCount val="1"/>
                <c:pt idx="0">
                  <c:v>More than certificate</c:v>
                </c:pt>
              </c:strCache>
            </c:strRef>
          </c:tx>
          <c:spPr>
            <a:solidFill>
              <a:schemeClr val="accent6">
                <a:lumMod val="60000"/>
                <a:lumOff val="40000"/>
              </a:schemeClr>
            </a:solidFill>
            <a:ln>
              <a:noFill/>
            </a:ln>
            <a:effectLst/>
          </c:spPr>
          <c:invertIfNegative val="0"/>
          <c:cat>
            <c:strRef>
              <c:f>'Barwon South West Industry Data'!$A$7:$A$15</c:f>
              <c:strCache>
                <c:ptCount val="9"/>
                <c:pt idx="0">
                  <c:v>Education and training</c:v>
                </c:pt>
                <c:pt idx="1">
                  <c:v>Public administration and safety</c:v>
                </c:pt>
                <c:pt idx="2">
                  <c:v>Transport, postal, warehousing</c:v>
                </c:pt>
                <c:pt idx="3">
                  <c:v>Health care and social services</c:v>
                </c:pt>
                <c:pt idx="4">
                  <c:v>Construction</c:v>
                </c:pt>
                <c:pt idx="5">
                  <c:v>Agriculture</c:v>
                </c:pt>
                <c:pt idx="6">
                  <c:v>Accommodation and food services</c:v>
                </c:pt>
                <c:pt idx="7">
                  <c:v>Manufacturing</c:v>
                </c:pt>
                <c:pt idx="8">
                  <c:v>Retail trade</c:v>
                </c:pt>
              </c:strCache>
            </c:strRef>
          </c:cat>
          <c:val>
            <c:numRef>
              <c:f>'Barwon South West Industry Data'!$D$7:$D$15</c:f>
              <c:numCache>
                <c:formatCode>General</c:formatCode>
                <c:ptCount val="9"/>
                <c:pt idx="0">
                  <c:v>10395</c:v>
                </c:pt>
                <c:pt idx="1">
                  <c:v>3921</c:v>
                </c:pt>
                <c:pt idx="2">
                  <c:v>923</c:v>
                </c:pt>
                <c:pt idx="3">
                  <c:v>11235</c:v>
                </c:pt>
                <c:pt idx="4">
                  <c:v>1425</c:v>
                </c:pt>
                <c:pt idx="5">
                  <c:v>1755</c:v>
                </c:pt>
                <c:pt idx="6">
                  <c:v>1537</c:v>
                </c:pt>
                <c:pt idx="7">
                  <c:v>3028</c:v>
                </c:pt>
                <c:pt idx="8">
                  <c:v>2923</c:v>
                </c:pt>
              </c:numCache>
            </c:numRef>
          </c:val>
        </c:ser>
        <c:ser>
          <c:idx val="3"/>
          <c:order val="3"/>
          <c:tx>
            <c:strRef>
              <c:f>'Barwon South West Industry Data'!$E$6</c:f>
              <c:strCache>
                <c:ptCount val="1"/>
                <c:pt idx="0">
                  <c:v>Unknown</c:v>
                </c:pt>
              </c:strCache>
            </c:strRef>
          </c:tx>
          <c:spPr>
            <a:solidFill>
              <a:schemeClr val="accent2">
                <a:lumMod val="20000"/>
                <a:lumOff val="80000"/>
              </a:schemeClr>
            </a:solidFill>
            <a:ln>
              <a:noFill/>
            </a:ln>
            <a:effectLst/>
          </c:spPr>
          <c:invertIfNegative val="0"/>
          <c:cat>
            <c:strRef>
              <c:f>'Barwon South West Industry Data'!$A$7:$A$15</c:f>
              <c:strCache>
                <c:ptCount val="9"/>
                <c:pt idx="0">
                  <c:v>Education and training</c:v>
                </c:pt>
                <c:pt idx="1">
                  <c:v>Public administration and safety</c:v>
                </c:pt>
                <c:pt idx="2">
                  <c:v>Transport, postal, warehousing</c:v>
                </c:pt>
                <c:pt idx="3">
                  <c:v>Health care and social services</c:v>
                </c:pt>
                <c:pt idx="4">
                  <c:v>Construction</c:v>
                </c:pt>
                <c:pt idx="5">
                  <c:v>Agriculture</c:v>
                </c:pt>
                <c:pt idx="6">
                  <c:v>Accommodation and food services</c:v>
                </c:pt>
                <c:pt idx="7">
                  <c:v>Manufacturing</c:v>
                </c:pt>
                <c:pt idx="8">
                  <c:v>Retail trade</c:v>
                </c:pt>
              </c:strCache>
            </c:strRef>
          </c:cat>
          <c:val>
            <c:numRef>
              <c:f>'Barwon South West Industry Data'!$E$7:$E$15</c:f>
              <c:numCache>
                <c:formatCode>General</c:formatCode>
                <c:ptCount val="9"/>
                <c:pt idx="0">
                  <c:v>310</c:v>
                </c:pt>
                <c:pt idx="1">
                  <c:v>360</c:v>
                </c:pt>
                <c:pt idx="2">
                  <c:v>361</c:v>
                </c:pt>
                <c:pt idx="3">
                  <c:v>1151</c:v>
                </c:pt>
                <c:pt idx="4">
                  <c:v>477</c:v>
                </c:pt>
                <c:pt idx="5">
                  <c:v>487</c:v>
                </c:pt>
                <c:pt idx="6">
                  <c:v>477</c:v>
                </c:pt>
                <c:pt idx="7">
                  <c:v>680</c:v>
                </c:pt>
                <c:pt idx="8">
                  <c:v>753</c:v>
                </c:pt>
              </c:numCache>
            </c:numRef>
          </c:val>
        </c:ser>
        <c:dLbls>
          <c:showLegendKey val="0"/>
          <c:showVal val="0"/>
          <c:showCatName val="0"/>
          <c:showSerName val="0"/>
          <c:showPercent val="0"/>
          <c:showBubbleSize val="0"/>
        </c:dLbls>
        <c:gapWidth val="150"/>
        <c:overlap val="100"/>
        <c:axId val="277693376"/>
        <c:axId val="277693768"/>
      </c:barChart>
      <c:catAx>
        <c:axId val="27769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93768"/>
        <c:crosses val="autoZero"/>
        <c:auto val="1"/>
        <c:lblAlgn val="ctr"/>
        <c:lblOffset val="100"/>
        <c:noMultiLvlLbl val="0"/>
      </c:catAx>
      <c:valAx>
        <c:axId val="27769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93376"/>
        <c:crosses val="autoZero"/>
        <c:crossBetween val="between"/>
      </c:valAx>
      <c:spPr>
        <a:noFill/>
        <a:ln>
          <a:noFill/>
        </a:ln>
        <a:effectLst/>
      </c:spPr>
    </c:plotArea>
    <c:legend>
      <c:legendPos val="r"/>
      <c:layout>
        <c:manualLayout>
          <c:xMode val="edge"/>
          <c:yMode val="edge"/>
          <c:x val="0.138116039179982"/>
          <c:y val="0.90650338299217303"/>
          <c:w val="0.71957138140451604"/>
          <c:h val="8.2076579705168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Projected employment</a:t>
            </a:r>
            <a:r>
              <a:rPr lang="en-AU" b="1" baseline="0"/>
              <a:t> change by industry 2014-19</a:t>
            </a:r>
          </a:p>
          <a:p>
            <a:pPr algn="l">
              <a:defRPr/>
            </a:pPr>
            <a:r>
              <a:rPr lang="en-AU" sz="1000" baseline="0">
                <a:solidFill>
                  <a:srgbClr val="FF0000"/>
                </a:solidFill>
              </a:rPr>
              <a:t>Geelong Region SA4*</a:t>
            </a:r>
            <a:endParaRPr lang="en-AU" sz="1000">
              <a:solidFill>
                <a:srgbClr val="FF0000"/>
              </a:solidFill>
            </a:endParaRPr>
          </a:p>
        </c:rich>
      </c:tx>
      <c:layout>
        <c:manualLayout>
          <c:xMode val="edge"/>
          <c:yMode val="edge"/>
          <c:x val="1.54367403103738E-2"/>
          <c:y val="2.777777777777780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150986009947299E-2"/>
          <c:y val="0.18779062617172901"/>
          <c:w val="0.94369802798010505"/>
          <c:h val="0.81220937382827196"/>
        </c:manualLayout>
      </c:layout>
      <c:barChart>
        <c:barDir val="col"/>
        <c:grouping val="clustered"/>
        <c:varyColors val="0"/>
        <c:ser>
          <c:idx val="0"/>
          <c:order val="0"/>
          <c:tx>
            <c:strRef>
              <c:f>'Barwon South West Industry Data'!$D$21</c:f>
              <c:strCache>
                <c:ptCount val="1"/>
                <c:pt idx="0">
                  <c:v>Projected employment growth ('000)</c:v>
                </c:pt>
              </c:strCache>
            </c:strRef>
          </c:tx>
          <c:spPr>
            <a:solidFill>
              <a:schemeClr val="accent1"/>
            </a:solidFill>
            <a:ln>
              <a:noFill/>
            </a:ln>
            <a:effectLst/>
          </c:spPr>
          <c:invertIfNegative val="0"/>
          <c:dLbls>
            <c:dLbl>
              <c:idx val="9"/>
              <c:layout>
                <c:manualLayout>
                  <c:x val="-9.7193467043256931E-17"/>
                  <c:y val="7.619047619047619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
                  <c:y val="0.3885714285714286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('Barwon South West Industry Data'!$A$22:$A$29,'Barwon South West Industry Data'!$A$33,'Barwon South West Industry Data'!$A$39:$A$40)</c:f>
              <c:strCache>
                <c:ptCount val="11"/>
                <c:pt idx="0">
                  <c:v> Health Care &amp; Social</c:v>
                </c:pt>
                <c:pt idx="1">
                  <c:v> Retail Trade</c:v>
                </c:pt>
                <c:pt idx="2">
                  <c:v> Construction</c:v>
                </c:pt>
                <c:pt idx="3">
                  <c:v> Ed. &amp; Training</c:v>
                </c:pt>
                <c:pt idx="4">
                  <c:v>Scientific and Tech.</c:v>
                </c:pt>
                <c:pt idx="5">
                  <c:v> Public Admin.</c:v>
                </c:pt>
                <c:pt idx="6">
                  <c:v>Support Services</c:v>
                </c:pt>
                <c:pt idx="7">
                  <c:v> Accom. &amp; Food </c:v>
                </c:pt>
                <c:pt idx="8">
                  <c:v> Agriculture</c:v>
                </c:pt>
                <c:pt idx="9">
                  <c:v> Mining</c:v>
                </c:pt>
                <c:pt idx="10">
                  <c:v> Manufacturing</c:v>
                </c:pt>
              </c:strCache>
            </c:strRef>
          </c:cat>
          <c:val>
            <c:numRef>
              <c:f>('Barwon South West Industry Data'!$D$22:$D$29,'Barwon South West Industry Data'!$D$33,'Barwon South West Industry Data'!$D$39:$D$40)</c:f>
              <c:numCache>
                <c:formatCode>0</c:formatCode>
                <c:ptCount val="11"/>
                <c:pt idx="0">
                  <c:v>3166.9444116403724</c:v>
                </c:pt>
                <c:pt idx="1">
                  <c:v>2200.4503604728534</c:v>
                </c:pt>
                <c:pt idx="2">
                  <c:v>1824.0247560097025</c:v>
                </c:pt>
                <c:pt idx="3">
                  <c:v>1390.4272923126211</c:v>
                </c:pt>
                <c:pt idx="4">
                  <c:v>1200.7975416302204</c:v>
                </c:pt>
                <c:pt idx="5">
                  <c:v>1167.8511534443653</c:v>
                </c:pt>
                <c:pt idx="6">
                  <c:v>913.81438541181217</c:v>
                </c:pt>
                <c:pt idx="7">
                  <c:v>888.8909570935599</c:v>
                </c:pt>
                <c:pt idx="8">
                  <c:v>182.49013158911697</c:v>
                </c:pt>
                <c:pt idx="9">
                  <c:v>-51.349750713880042</c:v>
                </c:pt>
                <c:pt idx="10">
                  <c:v>-3024.2348359255161</c:v>
                </c:pt>
              </c:numCache>
            </c:numRef>
          </c:val>
          <c:extLst/>
        </c:ser>
        <c:dLbls>
          <c:dLblPos val="inBase"/>
          <c:showLegendKey val="0"/>
          <c:showVal val="1"/>
          <c:showCatName val="0"/>
          <c:showSerName val="0"/>
          <c:showPercent val="0"/>
          <c:showBubbleSize val="0"/>
        </c:dLbls>
        <c:gapWidth val="219"/>
        <c:overlap val="-27"/>
        <c:axId val="276710576"/>
        <c:axId val="276710968"/>
      </c:barChart>
      <c:catAx>
        <c:axId val="2767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effectLst/>
                <a:latin typeface="+mn-lt"/>
                <a:ea typeface="+mn-ea"/>
                <a:cs typeface="+mn-cs"/>
              </a:defRPr>
            </a:pPr>
            <a:endParaRPr lang="en-US"/>
          </a:p>
        </c:txPr>
        <c:crossAx val="276710968"/>
        <c:crosses val="autoZero"/>
        <c:auto val="0"/>
        <c:lblAlgn val="ctr"/>
        <c:lblOffset val="100"/>
        <c:noMultiLvlLbl val="0"/>
      </c:catAx>
      <c:valAx>
        <c:axId val="27671096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7671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Projected employment change by industry 2014-19</a:t>
            </a:r>
          </a:p>
          <a:p>
            <a:pPr algn="l">
              <a:defRPr/>
            </a:pPr>
            <a:r>
              <a:rPr lang="en-AU" sz="1000">
                <a:solidFill>
                  <a:srgbClr val="FF0000"/>
                </a:solidFill>
              </a:rPr>
              <a:t>Warrnambool Region SA4*</a:t>
            </a:r>
          </a:p>
        </c:rich>
      </c:tx>
      <c:layout>
        <c:manualLayout>
          <c:xMode val="edge"/>
          <c:yMode val="edge"/>
          <c:x val="4.0821727728802444E-3"/>
          <c:y val="1.523809523809523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82594676296598E-2"/>
          <c:y val="0.17055688038995126"/>
          <c:w val="0.94348106474068005"/>
          <c:h val="0.49122399700037495"/>
        </c:manualLayout>
      </c:layout>
      <c:barChart>
        <c:barDir val="col"/>
        <c:grouping val="clustered"/>
        <c:varyColors val="0"/>
        <c:ser>
          <c:idx val="0"/>
          <c:order val="0"/>
          <c:tx>
            <c:strRef>
              <c:f>'Barwon South West Industry Data'!$A$47:$A$49</c:f>
              <c:strCache>
                <c:ptCount val="3"/>
                <c:pt idx="0">
                  <c:v> Health Care &amp; Social</c:v>
                </c:pt>
                <c:pt idx="1">
                  <c:v> Ed. &amp; Training</c:v>
                </c:pt>
                <c:pt idx="2">
                  <c:v> Accom. &amp; Food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('Barwon South West Industry Data'!$A$47:$A$53,'Barwon South West Industry Data'!$A$63:$A$65)</c:f>
              <c:strCache>
                <c:ptCount val="10"/>
                <c:pt idx="0">
                  <c:v> Health Care &amp; Social</c:v>
                </c:pt>
                <c:pt idx="1">
                  <c:v> Ed. &amp; Training</c:v>
                </c:pt>
                <c:pt idx="2">
                  <c:v> Accom. &amp; Food </c:v>
                </c:pt>
                <c:pt idx="3">
                  <c:v> Public Admin.</c:v>
                </c:pt>
                <c:pt idx="4">
                  <c:v>Support Services</c:v>
                </c:pt>
                <c:pt idx="5">
                  <c:v> Agriculture</c:v>
                </c:pt>
                <c:pt idx="6">
                  <c:v> Retail </c:v>
                </c:pt>
                <c:pt idx="7">
                  <c:v> Rental, Hiring and Real Estate Services</c:v>
                </c:pt>
                <c:pt idx="8">
                  <c:v> Transport, Postal and Warehousing</c:v>
                </c:pt>
                <c:pt idx="9">
                  <c:v> Mining</c:v>
                </c:pt>
              </c:strCache>
            </c:strRef>
          </c:cat>
          <c:val>
            <c:numRef>
              <c:f>('Barwon South West Industry Data'!$D$47:$D$53,'Barwon South West Industry Data'!$D$63:$D$65)</c:f>
              <c:numCache>
                <c:formatCode>0</c:formatCode>
                <c:ptCount val="10"/>
                <c:pt idx="0">
                  <c:v>1751.5795550902985</c:v>
                </c:pt>
                <c:pt idx="1">
                  <c:v>753.59604187549235</c:v>
                </c:pt>
                <c:pt idx="2">
                  <c:v>651.27252822273988</c:v>
                </c:pt>
                <c:pt idx="3">
                  <c:v>546.32187388840862</c:v>
                </c:pt>
                <c:pt idx="4">
                  <c:v>467.48408390175666</c:v>
                </c:pt>
                <c:pt idx="5">
                  <c:v>446.6221540613393</c:v>
                </c:pt>
                <c:pt idx="6">
                  <c:v>277.34129241512665</c:v>
                </c:pt>
                <c:pt idx="7">
                  <c:v>-25.96330845279482</c:v>
                </c:pt>
                <c:pt idx="8">
                  <c:v>-30.836602097929379</c:v>
                </c:pt>
                <c:pt idx="9">
                  <c:v>-60.069931833640652</c:v>
                </c:pt>
              </c:numCache>
            </c:numRef>
          </c:val>
          <c:extLst/>
        </c:ser>
        <c:dLbls>
          <c:dLblPos val="outEnd"/>
          <c:showLegendKey val="0"/>
          <c:showVal val="1"/>
          <c:showCatName val="0"/>
          <c:showSerName val="0"/>
          <c:showPercent val="0"/>
          <c:showBubbleSize val="0"/>
        </c:dLbls>
        <c:gapWidth val="219"/>
        <c:overlap val="-27"/>
        <c:axId val="276711752"/>
        <c:axId val="277248608"/>
      </c:barChart>
      <c:catAx>
        <c:axId val="27671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effectLst/>
                <a:latin typeface="+mn-lt"/>
                <a:ea typeface="+mn-ea"/>
                <a:cs typeface="+mn-cs"/>
              </a:defRPr>
            </a:pPr>
            <a:endParaRPr lang="en-US"/>
          </a:p>
        </c:txPr>
        <c:crossAx val="277248608"/>
        <c:crosses val="autoZero"/>
        <c:auto val="0"/>
        <c:lblAlgn val="ctr"/>
        <c:lblOffset val="100"/>
        <c:noMultiLvlLbl val="0"/>
      </c:catAx>
      <c:valAx>
        <c:axId val="277248608"/>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76711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AU" b="1"/>
              <a:t>Number of CAIF Projects 2009-2015</a:t>
            </a:r>
          </a:p>
          <a:p>
            <a:pPr algn="l">
              <a:defRPr/>
            </a:pPr>
            <a:r>
              <a:rPr lang="en-AU" sz="1100"/>
              <a:t>Barwon South West and Grampians Region</a:t>
            </a:r>
          </a:p>
        </c:rich>
      </c:tx>
      <c:layout>
        <c:manualLayout>
          <c:xMode val="edge"/>
          <c:yMode val="edge"/>
          <c:x val="1.8139797371744901E-2"/>
          <c:y val="1.7676767676767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81714785651799"/>
          <c:y val="0.14636801081683001"/>
          <c:w val="0.80564260717410296"/>
          <c:h val="0.72999741509584004"/>
        </c:manualLayout>
      </c:layout>
      <c:areaChart>
        <c:grouping val="stacked"/>
        <c:varyColors val="0"/>
        <c:ser>
          <c:idx val="0"/>
          <c:order val="0"/>
          <c:tx>
            <c:strRef>
              <c:f>'CAIF funding 2009-2015 '!$A$19</c:f>
              <c:strCache>
                <c:ptCount val="1"/>
                <c:pt idx="0">
                  <c:v>Grampians</c:v>
                </c:pt>
              </c:strCache>
            </c:strRef>
          </c:tx>
          <c:spPr>
            <a:solidFill>
              <a:schemeClr val="accent1"/>
            </a:solidFill>
            <a:ln w="25400">
              <a:noFill/>
            </a:ln>
            <a:effectLst/>
          </c:spPr>
          <c:cat>
            <c:strRef>
              <c:f>'CAIF funding 2009-2015 '!$B$8:$H$8</c:f>
              <c:strCache>
                <c:ptCount val="7"/>
                <c:pt idx="0">
                  <c:v>Round 1 2009</c:v>
                </c:pt>
                <c:pt idx="1">
                  <c:v>Round 2 2010</c:v>
                </c:pt>
                <c:pt idx="2">
                  <c:v>Round 3 2011</c:v>
                </c:pt>
                <c:pt idx="3">
                  <c:v>Round 4 2012</c:v>
                </c:pt>
                <c:pt idx="4">
                  <c:v>Round 5 2013</c:v>
                </c:pt>
                <c:pt idx="5">
                  <c:v>Round 6 2014</c:v>
                </c:pt>
                <c:pt idx="6">
                  <c:v>Round 7 2015</c:v>
                </c:pt>
              </c:strCache>
            </c:strRef>
          </c:cat>
          <c:val>
            <c:numRef>
              <c:f>'CAIF funding 2009-2015 '!$B$19:$H$19</c:f>
              <c:numCache>
                <c:formatCode>General</c:formatCode>
                <c:ptCount val="7"/>
                <c:pt idx="0">
                  <c:v>13</c:v>
                </c:pt>
                <c:pt idx="1">
                  <c:v>5</c:v>
                </c:pt>
                <c:pt idx="2">
                  <c:v>4</c:v>
                </c:pt>
                <c:pt idx="3">
                  <c:v>4</c:v>
                </c:pt>
                <c:pt idx="4">
                  <c:v>2</c:v>
                </c:pt>
                <c:pt idx="5">
                  <c:v>3</c:v>
                </c:pt>
                <c:pt idx="6">
                  <c:v>4</c:v>
                </c:pt>
              </c:numCache>
            </c:numRef>
          </c:val>
        </c:ser>
        <c:ser>
          <c:idx val="1"/>
          <c:order val="1"/>
          <c:tx>
            <c:strRef>
              <c:f>'CAIF funding 2009-2015 '!$A$9</c:f>
              <c:strCache>
                <c:ptCount val="1"/>
                <c:pt idx="0">
                  <c:v>Barwon South West</c:v>
                </c:pt>
              </c:strCache>
            </c:strRef>
          </c:tx>
          <c:spPr>
            <a:solidFill>
              <a:schemeClr val="accent2"/>
            </a:solidFill>
            <a:ln w="25400">
              <a:noFill/>
            </a:ln>
            <a:effectLst/>
          </c:spPr>
          <c:cat>
            <c:strRef>
              <c:f>'CAIF funding 2009-2015 '!$B$8:$H$8</c:f>
              <c:strCache>
                <c:ptCount val="7"/>
                <c:pt idx="0">
                  <c:v>Round 1 2009</c:v>
                </c:pt>
                <c:pt idx="1">
                  <c:v>Round 2 2010</c:v>
                </c:pt>
                <c:pt idx="2">
                  <c:v>Round 3 2011</c:v>
                </c:pt>
                <c:pt idx="3">
                  <c:v>Round 4 2012</c:v>
                </c:pt>
                <c:pt idx="4">
                  <c:v>Round 5 2013</c:v>
                </c:pt>
                <c:pt idx="5">
                  <c:v>Round 6 2014</c:v>
                </c:pt>
                <c:pt idx="6">
                  <c:v>Round 7 2015</c:v>
                </c:pt>
              </c:strCache>
            </c:strRef>
          </c:cat>
          <c:val>
            <c:numRef>
              <c:f>'CAIF funding 2009-2015 '!$B$9:$H$9</c:f>
              <c:numCache>
                <c:formatCode>General</c:formatCode>
                <c:ptCount val="7"/>
                <c:pt idx="0">
                  <c:v>21</c:v>
                </c:pt>
                <c:pt idx="1">
                  <c:v>11</c:v>
                </c:pt>
                <c:pt idx="2">
                  <c:v>5</c:v>
                </c:pt>
                <c:pt idx="3">
                  <c:v>5</c:v>
                </c:pt>
                <c:pt idx="4">
                  <c:v>5</c:v>
                </c:pt>
                <c:pt idx="5">
                  <c:v>4</c:v>
                </c:pt>
                <c:pt idx="6">
                  <c:v>9</c:v>
                </c:pt>
              </c:numCache>
            </c:numRef>
          </c:val>
        </c:ser>
        <c:dLbls>
          <c:showLegendKey val="0"/>
          <c:showVal val="0"/>
          <c:showCatName val="0"/>
          <c:showSerName val="0"/>
          <c:showPercent val="0"/>
          <c:showBubbleSize val="0"/>
        </c:dLbls>
        <c:axId val="277249392"/>
        <c:axId val="277249784"/>
      </c:areaChart>
      <c:catAx>
        <c:axId val="2772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CAIF funding round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49784"/>
        <c:crosses val="autoZero"/>
        <c:auto val="1"/>
        <c:lblAlgn val="ctr"/>
        <c:lblOffset val="100"/>
        <c:noMultiLvlLbl val="0"/>
      </c:catAx>
      <c:valAx>
        <c:axId val="277249784"/>
        <c:scaling>
          <c:orientation val="minMax"/>
          <c:max val="35"/>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dirty="0"/>
                  <a:t>No. of </a:t>
                </a:r>
                <a:r>
                  <a:rPr lang="en-AU" dirty="0" smtClean="0"/>
                  <a:t>CAIF </a:t>
                </a:r>
                <a:r>
                  <a:rPr lang="en-AU" dirty="0"/>
                  <a:t>projects funded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49392"/>
        <c:crosses val="autoZero"/>
        <c:crossBetween val="midCat"/>
      </c:valAx>
      <c:spPr>
        <a:noFill/>
        <a:ln>
          <a:noFill/>
        </a:ln>
        <a:effectLst/>
      </c:spPr>
    </c:plotArea>
    <c:legend>
      <c:legendPos val="r"/>
      <c:layout>
        <c:manualLayout>
          <c:xMode val="edge"/>
          <c:yMode val="edge"/>
          <c:x val="0.58283106249943994"/>
          <c:y val="0.39917800047721302"/>
          <c:w val="0.246074803149606"/>
          <c:h val="0.1244821809851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1635169</xdr:colOff>
      <xdr:row>3</xdr:row>
      <xdr:rowOff>29624</xdr:rowOff>
    </xdr:from>
    <xdr:to>
      <xdr:col>0</xdr:col>
      <xdr:colOff>1851169</xdr:colOff>
      <xdr:row>3</xdr:row>
      <xdr:rowOff>190574</xdr:rowOff>
    </xdr:to>
    <xdr:sp macro="" textlink="">
      <xdr:nvSpPr>
        <xdr:cNvPr id="2" name="Up Arrow 1"/>
        <xdr:cNvSpPr/>
      </xdr:nvSpPr>
      <xdr:spPr>
        <a:xfrm rot="3341335">
          <a:off x="1662694" y="624399"/>
          <a:ext cx="160950" cy="216000"/>
        </a:xfrm>
        <a:prstGeom prst="upArrow">
          <a:avLst/>
        </a:prstGeom>
        <a:ln>
          <a:solidFill>
            <a:schemeClr val="accent2"/>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789525</xdr:colOff>
      <xdr:row>1</xdr:row>
      <xdr:rowOff>175675</xdr:rowOff>
    </xdr:from>
    <xdr:to>
      <xdr:col>26</xdr:col>
      <xdr:colOff>950475</xdr:colOff>
      <xdr:row>3</xdr:row>
      <xdr:rowOff>10675</xdr:rowOff>
    </xdr:to>
    <xdr:sp macro="" textlink="">
      <xdr:nvSpPr>
        <xdr:cNvPr id="3" name="Up Arrow 2"/>
        <xdr:cNvSpPr/>
      </xdr:nvSpPr>
      <xdr:spPr>
        <a:xfrm>
          <a:off x="21427025" y="416975"/>
          <a:ext cx="160950" cy="216000"/>
        </a:xfrm>
        <a:prstGeom prst="upArrow">
          <a:avLst/>
        </a:prstGeom>
        <a:solidFill>
          <a:schemeClr val="bg1">
            <a:lumMod val="65000"/>
          </a:schemeClr>
        </a:solidFill>
        <a:ln>
          <a:solidFill>
            <a:schemeClr val="tx1"/>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366224</xdr:colOff>
      <xdr:row>39</xdr:row>
      <xdr:rowOff>17373</xdr:rowOff>
    </xdr:from>
    <xdr:to>
      <xdr:col>24</xdr:col>
      <xdr:colOff>419100</xdr:colOff>
      <xdr:row>87</xdr:row>
      <xdr:rowOff>88900</xdr:rowOff>
    </xdr:to>
    <xdr:grpSp>
      <xdr:nvGrpSpPr>
        <xdr:cNvPr id="199" name="Group 198"/>
        <xdr:cNvGrpSpPr/>
      </xdr:nvGrpSpPr>
      <xdr:grpSpPr>
        <a:xfrm>
          <a:off x="3452324" y="9643973"/>
          <a:ext cx="14937276" cy="9215527"/>
          <a:chOff x="86824" y="9351873"/>
          <a:chExt cx="14937276" cy="9215527"/>
        </a:xfrm>
      </xdr:grpSpPr>
      <xdr:sp macro="" textlink="">
        <xdr:nvSpPr>
          <xdr:cNvPr id="198" name="Rectangle 197"/>
          <xdr:cNvSpPr/>
        </xdr:nvSpPr>
        <xdr:spPr>
          <a:xfrm>
            <a:off x="86824" y="9351873"/>
            <a:ext cx="14937276" cy="92155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197" name="Picture 196"/>
          <xdr:cNvPicPr>
            <a:picLocks noChangeAspect="1"/>
          </xdr:cNvPicPr>
        </xdr:nvPicPr>
        <xdr:blipFill>
          <a:blip xmlns:r="http://schemas.openxmlformats.org/officeDocument/2006/relationships" r:embed="rId1"/>
          <a:stretch>
            <a:fillRect/>
          </a:stretch>
        </xdr:blipFill>
        <xdr:spPr>
          <a:xfrm>
            <a:off x="86824" y="9351873"/>
            <a:ext cx="14632476" cy="861716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0</xdr:row>
      <xdr:rowOff>57150</xdr:rowOff>
    </xdr:from>
    <xdr:to>
      <xdr:col>22</xdr:col>
      <xdr:colOff>85725</xdr:colOff>
      <xdr:row>39</xdr:row>
      <xdr:rowOff>180975</xdr:rowOff>
    </xdr:to>
    <xdr:sp macro="" textlink="">
      <xdr:nvSpPr>
        <xdr:cNvPr id="124" name="Rectangle 123"/>
        <xdr:cNvSpPr/>
      </xdr:nvSpPr>
      <xdr:spPr>
        <a:xfrm>
          <a:off x="361950" y="57150"/>
          <a:ext cx="13134975" cy="75533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9</xdr:col>
      <xdr:colOff>467860</xdr:colOff>
      <xdr:row>1</xdr:row>
      <xdr:rowOff>175454</xdr:rowOff>
    </xdr:from>
    <xdr:to>
      <xdr:col>20</xdr:col>
      <xdr:colOff>379666</xdr:colOff>
      <xdr:row>35</xdr:row>
      <xdr:rowOff>55011</xdr:rowOff>
    </xdr:to>
    <xdr:pic>
      <xdr:nvPicPr>
        <xdr:cNvPr id="100" name="Picture 99" descr="http://s.dropcanvas.com/1000000/558000/557648/big/tm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54260" y="365954"/>
          <a:ext cx="6617406" cy="635655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102562</xdr:colOff>
      <xdr:row>15</xdr:row>
      <xdr:rowOff>37599</xdr:rowOff>
    </xdr:from>
    <xdr:to>
      <xdr:col>11</xdr:col>
      <xdr:colOff>219373</xdr:colOff>
      <xdr:row>17</xdr:row>
      <xdr:rowOff>66675</xdr:rowOff>
    </xdr:to>
    <xdr:pic>
      <xdr:nvPicPr>
        <xdr:cNvPr id="101" name="table"/>
        <xdr:cNvPicPr>
          <a:picLocks noChangeAspect="1"/>
        </xdr:cNvPicPr>
      </xdr:nvPicPr>
      <xdr:blipFill>
        <a:blip xmlns:r="http://schemas.openxmlformats.org/officeDocument/2006/relationships" r:embed="rId2"/>
        <a:stretch>
          <a:fillRect/>
        </a:stretch>
      </xdr:blipFill>
      <xdr:spPr>
        <a:xfrm>
          <a:off x="6198562" y="2895099"/>
          <a:ext cx="726411" cy="410076"/>
        </a:xfrm>
        <a:prstGeom prst="rect">
          <a:avLst/>
        </a:prstGeom>
      </xdr:spPr>
    </xdr:pic>
    <xdr:clientData/>
  </xdr:twoCellAnchor>
  <xdr:twoCellAnchor editAs="oneCell">
    <xdr:from>
      <xdr:col>11</xdr:col>
      <xdr:colOff>228064</xdr:colOff>
      <xdr:row>7</xdr:row>
      <xdr:rowOff>32333</xdr:rowOff>
    </xdr:from>
    <xdr:to>
      <xdr:col>12</xdr:col>
      <xdr:colOff>323849</xdr:colOff>
      <xdr:row>9</xdr:row>
      <xdr:rowOff>165000</xdr:rowOff>
    </xdr:to>
    <xdr:pic>
      <xdr:nvPicPr>
        <xdr:cNvPr id="102" name="table"/>
        <xdr:cNvPicPr>
          <a:picLocks noChangeAspect="1"/>
        </xdr:cNvPicPr>
      </xdr:nvPicPr>
      <xdr:blipFill>
        <a:blip xmlns:r="http://schemas.openxmlformats.org/officeDocument/2006/relationships" r:embed="rId3"/>
        <a:stretch>
          <a:fillRect/>
        </a:stretch>
      </xdr:blipFill>
      <xdr:spPr>
        <a:xfrm>
          <a:off x="6933664" y="1365833"/>
          <a:ext cx="705385" cy="513667"/>
        </a:xfrm>
        <a:prstGeom prst="rect">
          <a:avLst/>
        </a:prstGeom>
      </xdr:spPr>
    </xdr:pic>
    <xdr:clientData/>
  </xdr:twoCellAnchor>
  <xdr:twoCellAnchor editAs="oneCell">
    <xdr:from>
      <xdr:col>13</xdr:col>
      <xdr:colOff>544618</xdr:colOff>
      <xdr:row>8</xdr:row>
      <xdr:rowOff>69702</xdr:rowOff>
    </xdr:from>
    <xdr:to>
      <xdr:col>15</xdr:col>
      <xdr:colOff>141657</xdr:colOff>
      <xdr:row>11</xdr:row>
      <xdr:rowOff>28575</xdr:rowOff>
    </xdr:to>
    <xdr:pic>
      <xdr:nvPicPr>
        <xdr:cNvPr id="103" name="table"/>
        <xdr:cNvPicPr>
          <a:picLocks noChangeAspect="1"/>
        </xdr:cNvPicPr>
      </xdr:nvPicPr>
      <xdr:blipFill>
        <a:blip xmlns:r="http://schemas.openxmlformats.org/officeDocument/2006/relationships" r:embed="rId4"/>
        <a:stretch>
          <a:fillRect/>
        </a:stretch>
      </xdr:blipFill>
      <xdr:spPr>
        <a:xfrm>
          <a:off x="8469418" y="1593702"/>
          <a:ext cx="816239" cy="530373"/>
        </a:xfrm>
        <a:prstGeom prst="rect">
          <a:avLst/>
        </a:prstGeom>
      </xdr:spPr>
    </xdr:pic>
    <xdr:clientData/>
  </xdr:twoCellAnchor>
  <xdr:twoCellAnchor editAs="oneCell">
    <xdr:from>
      <xdr:col>12</xdr:col>
      <xdr:colOff>373344</xdr:colOff>
      <xdr:row>15</xdr:row>
      <xdr:rowOff>125386</xdr:rowOff>
    </xdr:from>
    <xdr:to>
      <xdr:col>13</xdr:col>
      <xdr:colOff>388092</xdr:colOff>
      <xdr:row>17</xdr:row>
      <xdr:rowOff>190499</xdr:rowOff>
    </xdr:to>
    <xdr:pic>
      <xdr:nvPicPr>
        <xdr:cNvPr id="104" name="table"/>
        <xdr:cNvPicPr>
          <a:picLocks noChangeAspect="1"/>
        </xdr:cNvPicPr>
      </xdr:nvPicPr>
      <xdr:blipFill>
        <a:blip xmlns:r="http://schemas.openxmlformats.org/officeDocument/2006/relationships" r:embed="rId5"/>
        <a:stretch>
          <a:fillRect/>
        </a:stretch>
      </xdr:blipFill>
      <xdr:spPr>
        <a:xfrm>
          <a:off x="7688544" y="2982886"/>
          <a:ext cx="624348" cy="446113"/>
        </a:xfrm>
        <a:prstGeom prst="rect">
          <a:avLst/>
        </a:prstGeom>
      </xdr:spPr>
    </xdr:pic>
    <xdr:clientData/>
  </xdr:twoCellAnchor>
  <xdr:twoCellAnchor editAs="oneCell">
    <xdr:from>
      <xdr:col>14</xdr:col>
      <xdr:colOff>553741</xdr:colOff>
      <xdr:row>14</xdr:row>
      <xdr:rowOff>66675</xdr:rowOff>
    </xdr:from>
    <xdr:to>
      <xdr:col>16</xdr:col>
      <xdr:colOff>135173</xdr:colOff>
      <xdr:row>17</xdr:row>
      <xdr:rowOff>14930</xdr:rowOff>
    </xdr:to>
    <xdr:pic>
      <xdr:nvPicPr>
        <xdr:cNvPr id="105" name="table"/>
        <xdr:cNvPicPr>
          <a:picLocks noChangeAspect="1"/>
        </xdr:cNvPicPr>
      </xdr:nvPicPr>
      <xdr:blipFill>
        <a:blip xmlns:r="http://schemas.openxmlformats.org/officeDocument/2006/relationships" r:embed="rId6"/>
        <a:stretch>
          <a:fillRect/>
        </a:stretch>
      </xdr:blipFill>
      <xdr:spPr>
        <a:xfrm>
          <a:off x="9088141" y="2733675"/>
          <a:ext cx="800632" cy="519755"/>
        </a:xfrm>
        <a:prstGeom prst="rect">
          <a:avLst/>
        </a:prstGeom>
      </xdr:spPr>
    </xdr:pic>
    <xdr:clientData/>
  </xdr:twoCellAnchor>
  <xdr:twoCellAnchor editAs="oneCell">
    <xdr:from>
      <xdr:col>14</xdr:col>
      <xdr:colOff>458220</xdr:colOff>
      <xdr:row>20</xdr:row>
      <xdr:rowOff>85725</xdr:rowOff>
    </xdr:from>
    <xdr:to>
      <xdr:col>15</xdr:col>
      <xdr:colOff>530764</xdr:colOff>
      <xdr:row>22</xdr:row>
      <xdr:rowOff>166113</xdr:rowOff>
    </xdr:to>
    <xdr:pic>
      <xdr:nvPicPr>
        <xdr:cNvPr id="106" name="table"/>
        <xdr:cNvPicPr>
          <a:picLocks noChangeAspect="1"/>
        </xdr:cNvPicPr>
      </xdr:nvPicPr>
      <xdr:blipFill>
        <a:blip xmlns:r="http://schemas.openxmlformats.org/officeDocument/2006/relationships" r:embed="rId7"/>
        <a:stretch>
          <a:fillRect/>
        </a:stretch>
      </xdr:blipFill>
      <xdr:spPr>
        <a:xfrm>
          <a:off x="8992620" y="3895725"/>
          <a:ext cx="682144" cy="461388"/>
        </a:xfrm>
        <a:prstGeom prst="rect">
          <a:avLst/>
        </a:prstGeom>
      </xdr:spPr>
    </xdr:pic>
    <xdr:clientData/>
  </xdr:twoCellAnchor>
  <xdr:twoCellAnchor editAs="oneCell">
    <xdr:from>
      <xdr:col>16</xdr:col>
      <xdr:colOff>291841</xdr:colOff>
      <xdr:row>19</xdr:row>
      <xdr:rowOff>95250</xdr:rowOff>
    </xdr:from>
    <xdr:to>
      <xdr:col>17</xdr:col>
      <xdr:colOff>310891</xdr:colOff>
      <xdr:row>21</xdr:row>
      <xdr:rowOff>158477</xdr:rowOff>
    </xdr:to>
    <xdr:pic>
      <xdr:nvPicPr>
        <xdr:cNvPr id="107" name="table"/>
        <xdr:cNvPicPr>
          <a:picLocks noChangeAspect="1"/>
        </xdr:cNvPicPr>
      </xdr:nvPicPr>
      <xdr:blipFill>
        <a:blip xmlns:r="http://schemas.openxmlformats.org/officeDocument/2006/relationships" r:embed="rId8"/>
        <a:stretch>
          <a:fillRect/>
        </a:stretch>
      </xdr:blipFill>
      <xdr:spPr>
        <a:xfrm>
          <a:off x="10045441" y="3714750"/>
          <a:ext cx="628650" cy="444227"/>
        </a:xfrm>
        <a:prstGeom prst="rect">
          <a:avLst/>
        </a:prstGeom>
      </xdr:spPr>
    </xdr:pic>
    <xdr:clientData/>
  </xdr:twoCellAnchor>
  <xdr:twoCellAnchor editAs="oneCell">
    <xdr:from>
      <xdr:col>18</xdr:col>
      <xdr:colOff>313741</xdr:colOff>
      <xdr:row>19</xdr:row>
      <xdr:rowOff>85725</xdr:rowOff>
    </xdr:from>
    <xdr:to>
      <xdr:col>19</xdr:col>
      <xdr:colOff>380416</xdr:colOff>
      <xdr:row>21</xdr:row>
      <xdr:rowOff>114624</xdr:rowOff>
    </xdr:to>
    <xdr:pic>
      <xdr:nvPicPr>
        <xdr:cNvPr id="108" name="table"/>
        <xdr:cNvPicPr>
          <a:picLocks noChangeAspect="1"/>
        </xdr:cNvPicPr>
      </xdr:nvPicPr>
      <xdr:blipFill>
        <a:blip xmlns:r="http://schemas.openxmlformats.org/officeDocument/2006/relationships" r:embed="rId9"/>
        <a:stretch>
          <a:fillRect/>
        </a:stretch>
      </xdr:blipFill>
      <xdr:spPr>
        <a:xfrm>
          <a:off x="11286541" y="3705225"/>
          <a:ext cx="676275" cy="409899"/>
        </a:xfrm>
        <a:prstGeom prst="rect">
          <a:avLst/>
        </a:prstGeom>
      </xdr:spPr>
    </xdr:pic>
    <xdr:clientData/>
  </xdr:twoCellAnchor>
  <xdr:twoCellAnchor editAs="oneCell">
    <xdr:from>
      <xdr:col>17</xdr:col>
      <xdr:colOff>255036</xdr:colOff>
      <xdr:row>22</xdr:row>
      <xdr:rowOff>19050</xdr:rowOff>
    </xdr:from>
    <xdr:to>
      <xdr:col>18</xdr:col>
      <xdr:colOff>384786</xdr:colOff>
      <xdr:row>24</xdr:row>
      <xdr:rowOff>39858</xdr:rowOff>
    </xdr:to>
    <xdr:pic>
      <xdr:nvPicPr>
        <xdr:cNvPr id="109" name="table"/>
        <xdr:cNvPicPr>
          <a:picLocks noChangeAspect="1"/>
        </xdr:cNvPicPr>
      </xdr:nvPicPr>
      <xdr:blipFill>
        <a:blip xmlns:r="http://schemas.openxmlformats.org/officeDocument/2006/relationships" r:embed="rId10"/>
        <a:stretch>
          <a:fillRect/>
        </a:stretch>
      </xdr:blipFill>
      <xdr:spPr>
        <a:xfrm>
          <a:off x="10618236" y="4210050"/>
          <a:ext cx="739350" cy="401808"/>
        </a:xfrm>
        <a:prstGeom prst="rect">
          <a:avLst/>
        </a:prstGeom>
      </xdr:spPr>
    </xdr:pic>
    <xdr:clientData/>
  </xdr:twoCellAnchor>
  <xdr:twoCellAnchor editAs="oneCell">
    <xdr:from>
      <xdr:col>17</xdr:col>
      <xdr:colOff>436864</xdr:colOff>
      <xdr:row>25</xdr:row>
      <xdr:rowOff>19050</xdr:rowOff>
    </xdr:from>
    <xdr:to>
      <xdr:col>18</xdr:col>
      <xdr:colOff>536084</xdr:colOff>
      <xdr:row>27</xdr:row>
      <xdr:rowOff>112917</xdr:rowOff>
    </xdr:to>
    <xdr:pic>
      <xdr:nvPicPr>
        <xdr:cNvPr id="110" name="table"/>
        <xdr:cNvPicPr>
          <a:picLocks noChangeAspect="1"/>
        </xdr:cNvPicPr>
      </xdr:nvPicPr>
      <xdr:blipFill>
        <a:blip xmlns:r="http://schemas.openxmlformats.org/officeDocument/2006/relationships" r:embed="rId11"/>
        <a:stretch>
          <a:fillRect/>
        </a:stretch>
      </xdr:blipFill>
      <xdr:spPr>
        <a:xfrm>
          <a:off x="10800064" y="4781550"/>
          <a:ext cx="708820" cy="474867"/>
        </a:xfrm>
        <a:prstGeom prst="rect">
          <a:avLst/>
        </a:prstGeom>
      </xdr:spPr>
    </xdr:pic>
    <xdr:clientData/>
  </xdr:twoCellAnchor>
  <xdr:twoCellAnchor editAs="oneCell">
    <xdr:from>
      <xdr:col>19</xdr:col>
      <xdr:colOff>155881</xdr:colOff>
      <xdr:row>22</xdr:row>
      <xdr:rowOff>133350</xdr:rowOff>
    </xdr:from>
    <xdr:to>
      <xdr:col>20</xdr:col>
      <xdr:colOff>202419</xdr:colOff>
      <xdr:row>24</xdr:row>
      <xdr:rowOff>166413</xdr:rowOff>
    </xdr:to>
    <xdr:pic>
      <xdr:nvPicPr>
        <xdr:cNvPr id="111" name="table"/>
        <xdr:cNvPicPr>
          <a:picLocks noChangeAspect="1"/>
        </xdr:cNvPicPr>
      </xdr:nvPicPr>
      <xdr:blipFill>
        <a:blip xmlns:r="http://schemas.openxmlformats.org/officeDocument/2006/relationships" r:embed="rId12"/>
        <a:stretch>
          <a:fillRect/>
        </a:stretch>
      </xdr:blipFill>
      <xdr:spPr>
        <a:xfrm>
          <a:off x="11738281" y="4324350"/>
          <a:ext cx="656138" cy="414063"/>
        </a:xfrm>
        <a:prstGeom prst="rect">
          <a:avLst/>
        </a:prstGeom>
      </xdr:spPr>
    </xdr:pic>
    <xdr:clientData/>
  </xdr:twoCellAnchor>
  <xdr:twoCellAnchor editAs="oneCell">
    <xdr:from>
      <xdr:col>10</xdr:col>
      <xdr:colOff>228601</xdr:colOff>
      <xdr:row>23</xdr:row>
      <xdr:rowOff>180975</xdr:rowOff>
    </xdr:from>
    <xdr:to>
      <xdr:col>11</xdr:col>
      <xdr:colOff>284331</xdr:colOff>
      <xdr:row>26</xdr:row>
      <xdr:rowOff>82523</xdr:rowOff>
    </xdr:to>
    <xdr:pic>
      <xdr:nvPicPr>
        <xdr:cNvPr id="112" name="table"/>
        <xdr:cNvPicPr>
          <a:picLocks noChangeAspect="1"/>
        </xdr:cNvPicPr>
      </xdr:nvPicPr>
      <xdr:blipFill>
        <a:blip xmlns:r="http://schemas.openxmlformats.org/officeDocument/2006/relationships" r:embed="rId13"/>
        <a:stretch>
          <a:fillRect/>
        </a:stretch>
      </xdr:blipFill>
      <xdr:spPr>
        <a:xfrm>
          <a:off x="6134101" y="4562475"/>
          <a:ext cx="646280" cy="473048"/>
        </a:xfrm>
        <a:prstGeom prst="rect">
          <a:avLst/>
        </a:prstGeom>
      </xdr:spPr>
    </xdr:pic>
    <xdr:clientData/>
  </xdr:twoCellAnchor>
  <xdr:twoCellAnchor editAs="oneCell">
    <xdr:from>
      <xdr:col>12</xdr:col>
      <xdr:colOff>142876</xdr:colOff>
      <xdr:row>22</xdr:row>
      <xdr:rowOff>66675</xdr:rowOff>
    </xdr:from>
    <xdr:to>
      <xdr:col>13</xdr:col>
      <xdr:colOff>272650</xdr:colOff>
      <xdr:row>24</xdr:row>
      <xdr:rowOff>186973</xdr:rowOff>
    </xdr:to>
    <xdr:pic>
      <xdr:nvPicPr>
        <xdr:cNvPr id="113" name="table"/>
        <xdr:cNvPicPr>
          <a:picLocks noChangeAspect="1"/>
        </xdr:cNvPicPr>
      </xdr:nvPicPr>
      <xdr:blipFill>
        <a:blip xmlns:r="http://schemas.openxmlformats.org/officeDocument/2006/relationships" r:embed="rId14"/>
        <a:stretch>
          <a:fillRect/>
        </a:stretch>
      </xdr:blipFill>
      <xdr:spPr>
        <a:xfrm>
          <a:off x="7229476" y="4257675"/>
          <a:ext cx="720324" cy="501298"/>
        </a:xfrm>
        <a:prstGeom prst="rect">
          <a:avLst/>
        </a:prstGeom>
      </xdr:spPr>
    </xdr:pic>
    <xdr:clientData/>
  </xdr:twoCellAnchor>
  <xdr:twoCellAnchor editAs="oneCell">
    <xdr:from>
      <xdr:col>14</xdr:col>
      <xdr:colOff>114590</xdr:colOff>
      <xdr:row>26</xdr:row>
      <xdr:rowOff>114300</xdr:rowOff>
    </xdr:from>
    <xdr:to>
      <xdr:col>15</xdr:col>
      <xdr:colOff>141386</xdr:colOff>
      <xdr:row>28</xdr:row>
      <xdr:rowOff>183519</xdr:rowOff>
    </xdr:to>
    <xdr:pic>
      <xdr:nvPicPr>
        <xdr:cNvPr id="114" name="table"/>
        <xdr:cNvPicPr>
          <a:picLocks noChangeAspect="1"/>
        </xdr:cNvPicPr>
      </xdr:nvPicPr>
      <xdr:blipFill>
        <a:blip xmlns:r="http://schemas.openxmlformats.org/officeDocument/2006/relationships" r:embed="rId15"/>
        <a:stretch>
          <a:fillRect/>
        </a:stretch>
      </xdr:blipFill>
      <xdr:spPr>
        <a:xfrm>
          <a:off x="8648990" y="5067300"/>
          <a:ext cx="636396" cy="450219"/>
        </a:xfrm>
        <a:prstGeom prst="rect">
          <a:avLst/>
        </a:prstGeom>
      </xdr:spPr>
    </xdr:pic>
    <xdr:clientData/>
  </xdr:twoCellAnchor>
  <xdr:twoCellAnchor editAs="oneCell">
    <xdr:from>
      <xdr:col>13</xdr:col>
      <xdr:colOff>414362</xdr:colOff>
      <xdr:row>30</xdr:row>
      <xdr:rowOff>47625</xdr:rowOff>
    </xdr:from>
    <xdr:to>
      <xdr:col>14</xdr:col>
      <xdr:colOff>441158</xdr:colOff>
      <xdr:row>32</xdr:row>
      <xdr:rowOff>117000</xdr:rowOff>
    </xdr:to>
    <xdr:pic>
      <xdr:nvPicPr>
        <xdr:cNvPr id="115" name="table"/>
        <xdr:cNvPicPr>
          <a:picLocks noChangeAspect="1"/>
        </xdr:cNvPicPr>
      </xdr:nvPicPr>
      <xdr:blipFill>
        <a:blip xmlns:r="http://schemas.openxmlformats.org/officeDocument/2006/relationships" r:embed="rId16"/>
        <a:stretch>
          <a:fillRect/>
        </a:stretch>
      </xdr:blipFill>
      <xdr:spPr>
        <a:xfrm>
          <a:off x="8339162" y="5762625"/>
          <a:ext cx="636396" cy="450375"/>
        </a:xfrm>
        <a:prstGeom prst="rect">
          <a:avLst/>
        </a:prstGeom>
      </xdr:spPr>
    </xdr:pic>
    <xdr:clientData/>
  </xdr:twoCellAnchor>
  <xdr:twoCellAnchor editAs="oneCell">
    <xdr:from>
      <xdr:col>15</xdr:col>
      <xdr:colOff>491981</xdr:colOff>
      <xdr:row>27</xdr:row>
      <xdr:rowOff>57150</xdr:rowOff>
    </xdr:from>
    <xdr:to>
      <xdr:col>16</xdr:col>
      <xdr:colOff>596374</xdr:colOff>
      <xdr:row>29</xdr:row>
      <xdr:rowOff>97823</xdr:rowOff>
    </xdr:to>
    <xdr:pic>
      <xdr:nvPicPr>
        <xdr:cNvPr id="116" name="table"/>
        <xdr:cNvPicPr>
          <a:picLocks noChangeAspect="1"/>
        </xdr:cNvPicPr>
      </xdr:nvPicPr>
      <xdr:blipFill>
        <a:blip xmlns:r="http://schemas.openxmlformats.org/officeDocument/2006/relationships" r:embed="rId17"/>
        <a:stretch>
          <a:fillRect/>
        </a:stretch>
      </xdr:blipFill>
      <xdr:spPr>
        <a:xfrm>
          <a:off x="9635981" y="5200650"/>
          <a:ext cx="713993" cy="421673"/>
        </a:xfrm>
        <a:prstGeom prst="rect">
          <a:avLst/>
        </a:prstGeom>
      </xdr:spPr>
    </xdr:pic>
    <xdr:clientData/>
  </xdr:twoCellAnchor>
  <xdr:twoCellAnchor editAs="oneCell">
    <xdr:from>
      <xdr:col>17</xdr:col>
      <xdr:colOff>69916</xdr:colOff>
      <xdr:row>30</xdr:row>
      <xdr:rowOff>142875</xdr:rowOff>
    </xdr:from>
    <xdr:to>
      <xdr:col>18</xdr:col>
      <xdr:colOff>173192</xdr:colOff>
      <xdr:row>33</xdr:row>
      <xdr:rowOff>8074</xdr:rowOff>
    </xdr:to>
    <xdr:pic>
      <xdr:nvPicPr>
        <xdr:cNvPr id="117" name="table"/>
        <xdr:cNvPicPr>
          <a:picLocks noChangeAspect="1"/>
        </xdr:cNvPicPr>
      </xdr:nvPicPr>
      <xdr:blipFill>
        <a:blip xmlns:r="http://schemas.openxmlformats.org/officeDocument/2006/relationships" r:embed="rId18"/>
        <a:stretch>
          <a:fillRect/>
        </a:stretch>
      </xdr:blipFill>
      <xdr:spPr>
        <a:xfrm>
          <a:off x="10433116" y="5857875"/>
          <a:ext cx="712876" cy="436699"/>
        </a:xfrm>
        <a:prstGeom prst="rect">
          <a:avLst/>
        </a:prstGeom>
      </xdr:spPr>
    </xdr:pic>
    <xdr:clientData/>
  </xdr:twoCellAnchor>
  <xdr:twoCellAnchor editAs="oneCell">
    <xdr:from>
      <xdr:col>18</xdr:col>
      <xdr:colOff>307462</xdr:colOff>
      <xdr:row>29</xdr:row>
      <xdr:rowOff>85725</xdr:rowOff>
    </xdr:from>
    <xdr:to>
      <xdr:col>19</xdr:col>
      <xdr:colOff>319704</xdr:colOff>
      <xdr:row>31</xdr:row>
      <xdr:rowOff>167251</xdr:rowOff>
    </xdr:to>
    <xdr:pic>
      <xdr:nvPicPr>
        <xdr:cNvPr id="118" name="table"/>
        <xdr:cNvPicPr>
          <a:picLocks noChangeAspect="1"/>
        </xdr:cNvPicPr>
      </xdr:nvPicPr>
      <xdr:blipFill>
        <a:blip xmlns:r="http://schemas.openxmlformats.org/officeDocument/2006/relationships" r:embed="rId19"/>
        <a:stretch>
          <a:fillRect/>
        </a:stretch>
      </xdr:blipFill>
      <xdr:spPr>
        <a:xfrm>
          <a:off x="11280262" y="5610225"/>
          <a:ext cx="621842" cy="462526"/>
        </a:xfrm>
        <a:prstGeom prst="rect">
          <a:avLst/>
        </a:prstGeom>
      </xdr:spPr>
    </xdr:pic>
    <xdr:clientData/>
  </xdr:twoCellAnchor>
  <xdr:twoCellAnchor editAs="oneCell">
    <xdr:from>
      <xdr:col>19</xdr:col>
      <xdr:colOff>247715</xdr:colOff>
      <xdr:row>27</xdr:row>
      <xdr:rowOff>19051</xdr:rowOff>
    </xdr:from>
    <xdr:to>
      <xdr:col>20</xdr:col>
      <xdr:colOff>441464</xdr:colOff>
      <xdr:row>29</xdr:row>
      <xdr:rowOff>90683</xdr:rowOff>
    </xdr:to>
    <xdr:pic>
      <xdr:nvPicPr>
        <xdr:cNvPr id="119" name="table"/>
        <xdr:cNvPicPr>
          <a:picLocks noChangeAspect="1"/>
        </xdr:cNvPicPr>
      </xdr:nvPicPr>
      <xdr:blipFill>
        <a:blip xmlns:r="http://schemas.openxmlformats.org/officeDocument/2006/relationships" r:embed="rId20"/>
        <a:stretch>
          <a:fillRect/>
        </a:stretch>
      </xdr:blipFill>
      <xdr:spPr>
        <a:xfrm>
          <a:off x="11830115" y="5162551"/>
          <a:ext cx="803349" cy="452632"/>
        </a:xfrm>
        <a:prstGeom prst="rect">
          <a:avLst/>
        </a:prstGeom>
      </xdr:spPr>
    </xdr:pic>
    <xdr:clientData/>
  </xdr:twoCellAnchor>
  <xdr:twoCellAnchor editAs="oneCell">
    <xdr:from>
      <xdr:col>1</xdr:col>
      <xdr:colOff>182339</xdr:colOff>
      <xdr:row>10</xdr:row>
      <xdr:rowOff>140890</xdr:rowOff>
    </xdr:from>
    <xdr:to>
      <xdr:col>9</xdr:col>
      <xdr:colOff>107097</xdr:colOff>
      <xdr:row>22</xdr:row>
      <xdr:rowOff>74596</xdr:rowOff>
    </xdr:to>
    <xdr:pic>
      <xdr:nvPicPr>
        <xdr:cNvPr id="120" name="table"/>
        <xdr:cNvPicPr>
          <a:picLocks noChangeAspect="1"/>
        </xdr:cNvPicPr>
      </xdr:nvPicPr>
      <xdr:blipFill>
        <a:blip xmlns:r="http://schemas.openxmlformats.org/officeDocument/2006/relationships" r:embed="rId21"/>
        <a:stretch>
          <a:fillRect/>
        </a:stretch>
      </xdr:blipFill>
      <xdr:spPr>
        <a:xfrm>
          <a:off x="791939" y="2045890"/>
          <a:ext cx="4801558" cy="2219706"/>
        </a:xfrm>
        <a:prstGeom prst="rect">
          <a:avLst/>
        </a:prstGeom>
      </xdr:spPr>
    </xdr:pic>
    <xdr:clientData/>
  </xdr:twoCellAnchor>
  <xdr:twoCellAnchor>
    <xdr:from>
      <xdr:col>0</xdr:col>
      <xdr:colOff>581025</xdr:colOff>
      <xdr:row>23</xdr:row>
      <xdr:rowOff>4600</xdr:rowOff>
    </xdr:from>
    <xdr:to>
      <xdr:col>9</xdr:col>
      <xdr:colOff>318011</xdr:colOff>
      <xdr:row>37</xdr:row>
      <xdr:rowOff>90456</xdr:rowOff>
    </xdr:to>
    <xdr:sp macro="" textlink="">
      <xdr:nvSpPr>
        <xdr:cNvPr id="121" name="Text Box 6"/>
        <xdr:cNvSpPr txBox="1">
          <a:spLocks noChangeArrowheads="1"/>
        </xdr:cNvSpPr>
      </xdr:nvSpPr>
      <xdr:spPr bwMode="auto">
        <a:xfrm>
          <a:off x="581025" y="4386100"/>
          <a:ext cx="5223386" cy="275285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6350">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The colour coding helps show differences between the areas and the common threads running through. </a:t>
          </a:r>
        </a:p>
        <a:p>
          <a:pPr marL="0" marR="0" lvl="0" indent="0" algn="l" defTabSz="914400" rtl="0" eaLnBrk="0" fontAlgn="base" latinLnBrk="0" hangingPunct="0">
            <a:lnSpc>
              <a:spcPct val="100000"/>
            </a:lnSpc>
            <a:spcBef>
              <a:spcPct val="0"/>
            </a:spcBef>
            <a:spcAft>
              <a:spcPct val="0"/>
            </a:spcAft>
            <a:buClrTx/>
            <a:buSzTx/>
            <a:buFontTx/>
            <a:buNone/>
            <a:tabLst/>
          </a:pPr>
          <a:endParaRPr kumimoji="0" lang="en-US" altLang="en-US" sz="800" b="0" i="0" u="none" strike="noStrike" cap="none" normalizeH="0" baseline="0">
            <a:ln>
              <a:noFill/>
            </a:ln>
            <a:solidFill>
              <a:schemeClr val="tx1"/>
            </a:solidFill>
            <a:effectLst/>
          </a:endParaRPr>
        </a:p>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All 20 LGAs have </a:t>
          </a:r>
          <a:r>
            <a:rPr kumimoji="0" lang="en-US" altLang="en-US" sz="1000" b="1" i="0" u="none" strike="noStrike" cap="none" normalizeH="0" baseline="0">
              <a:ln>
                <a:noFill/>
              </a:ln>
              <a:solidFill>
                <a:srgbClr val="ED7D31"/>
              </a:solidFill>
              <a:effectLst/>
              <a:latin typeface="Calibri" panose="020F0502020204030204" pitchFamily="34" charset="0"/>
              <a:ea typeface="Calibri" panose="020F0502020204030204" pitchFamily="34" charset="0"/>
              <a:cs typeface="Times New Roman" panose="02020603050405020304" pitchFamily="18" charset="0"/>
            </a:rPr>
            <a:t>Health and Social</a:t>
          </a:r>
          <a:r>
            <a:rPr kumimoji="0" lang="en-US" altLang="en-US" sz="1000" b="0" i="0" u="none" strike="noStrike" cap="none" normalizeH="0" baseline="0">
              <a:ln>
                <a:noFill/>
              </a:ln>
              <a:solidFill>
                <a:srgbClr val="ED7D31"/>
              </a:solidFill>
              <a:effectLst/>
              <a:latin typeface="Calibri" panose="020F0502020204030204" pitchFamily="34" charset="0"/>
              <a:ea typeface="Calibri" panose="020F0502020204030204" pitchFamily="34" charset="0"/>
              <a:cs typeface="Times New Roman" panose="02020603050405020304" pitchFamily="18" charset="0"/>
            </a:rPr>
            <a:t> </a:t>
          </a: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in their top 3 industries.</a:t>
          </a:r>
        </a:p>
        <a:p>
          <a:pPr marL="0" marR="0" lvl="0" indent="0" algn="l" defTabSz="914400" rtl="0" eaLnBrk="0" fontAlgn="base" latinLnBrk="0" hangingPunct="0">
            <a:lnSpc>
              <a:spcPct val="100000"/>
            </a:lnSpc>
            <a:spcBef>
              <a:spcPct val="0"/>
            </a:spcBef>
            <a:spcAft>
              <a:spcPct val="0"/>
            </a:spcAft>
            <a:buClrTx/>
            <a:buSzTx/>
            <a:buFontTx/>
            <a:buNone/>
            <a:tabLst/>
          </a:pPr>
          <a:endParaRPr kumimoji="0" lang="en-US" altLang="en-US" sz="800" b="0" i="0" u="none" strike="noStrike" cap="none" normalizeH="0" baseline="0">
            <a:ln>
              <a:noFill/>
            </a:ln>
            <a:solidFill>
              <a:schemeClr val="tx1"/>
            </a:solidFill>
            <a:effectLst/>
          </a:endParaRPr>
        </a:p>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All LGAs west of Pyrenees in Grampians, and Colac-Otway in BSW (except Warrnambool) have </a:t>
          </a:r>
          <a:r>
            <a:rPr kumimoji="0" lang="en-US" altLang="en-US" sz="1000" b="1" i="0" u="none" strike="noStrike" cap="none" normalizeH="0" baseline="0">
              <a:ln>
                <a:noFill/>
              </a:ln>
              <a:solidFill>
                <a:srgbClr val="70AD47"/>
              </a:solidFill>
              <a:effectLst/>
              <a:latin typeface="Calibri" panose="020F0502020204030204" pitchFamily="34" charset="0"/>
              <a:ea typeface="Calibri" panose="020F0502020204030204" pitchFamily="34" charset="0"/>
              <a:cs typeface="Times New Roman" panose="02020603050405020304" pitchFamily="18" charset="0"/>
            </a:rPr>
            <a:t>agriculture</a:t>
          </a:r>
          <a:r>
            <a:rPr kumimoji="0" lang="en-US" altLang="en-US" sz="1000" b="0" i="0" u="none" strike="noStrike" cap="none" normalizeH="0" baseline="0">
              <a:ln>
                <a:noFill/>
              </a:ln>
              <a:solidFill>
                <a:srgbClr val="70AD47"/>
              </a:solidFill>
              <a:effectLst/>
              <a:latin typeface="Calibri" panose="020F0502020204030204" pitchFamily="34" charset="0"/>
              <a:ea typeface="Calibri" panose="020F0502020204030204" pitchFamily="34" charset="0"/>
              <a:cs typeface="Times New Roman" panose="02020603050405020304" pitchFamily="18" charset="0"/>
            </a:rPr>
            <a:t> </a:t>
          </a: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in their top 3. </a:t>
          </a:r>
        </a:p>
        <a:p>
          <a:pPr marL="0" marR="0" lvl="0" indent="0" algn="l" defTabSz="914400" rtl="0" eaLnBrk="0" fontAlgn="base" latinLnBrk="0" hangingPunct="0">
            <a:lnSpc>
              <a:spcPct val="100000"/>
            </a:lnSpc>
            <a:spcBef>
              <a:spcPct val="0"/>
            </a:spcBef>
            <a:spcAft>
              <a:spcPct val="0"/>
            </a:spcAft>
            <a:buClrTx/>
            <a:buSzTx/>
            <a:buFontTx/>
            <a:buNone/>
            <a:tabLst/>
          </a:pPr>
          <a:endParaRPr kumimoji="0" lang="en-US" altLang="en-US" sz="800" b="0" i="0" u="none" strike="noStrike" cap="none" normalizeH="0" baseline="0">
            <a:ln>
              <a:noFill/>
            </a:ln>
            <a:solidFill>
              <a:schemeClr val="tx1"/>
            </a:solidFill>
            <a:effectLst/>
          </a:endParaRPr>
        </a:p>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1" i="0" u="none" strike="noStrike" cap="none" normalizeH="0" baseline="0">
              <a:ln>
                <a:noFill/>
              </a:ln>
              <a:solidFill>
                <a:srgbClr val="A6A6A6"/>
              </a:solidFill>
              <a:effectLst/>
              <a:latin typeface="Calibri" panose="020F0502020204030204" pitchFamily="34" charset="0"/>
              <a:ea typeface="Calibri" panose="020F0502020204030204" pitchFamily="34" charset="0"/>
              <a:cs typeface="Times New Roman" panose="02020603050405020304" pitchFamily="18" charset="0"/>
            </a:rPr>
            <a:t>Retail services </a:t>
          </a: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are prominent all over. If analysis is extended to top 5 industries of employment it appears in all LGAs.</a:t>
          </a:r>
        </a:p>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 </a:t>
          </a:r>
          <a:endParaRPr kumimoji="0" lang="en-US" altLang="en-US" sz="800" b="0" i="0" u="none" strike="noStrike" cap="none" normalizeH="0" baseline="0">
            <a:ln>
              <a:noFill/>
            </a:ln>
            <a:solidFill>
              <a:schemeClr val="tx1"/>
            </a:solidFill>
            <a:effectLst/>
          </a:endParaRPr>
        </a:p>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1" i="0" u="none" strike="noStrike" cap="none" normalizeH="0" baseline="0">
              <a:ln>
                <a:noFill/>
              </a:ln>
              <a:solidFill>
                <a:srgbClr val="FFC000"/>
              </a:solidFill>
              <a:effectLst/>
              <a:latin typeface="Calibri" panose="020F0502020204030204" pitchFamily="34" charset="0"/>
              <a:ea typeface="Calibri" panose="020F0502020204030204" pitchFamily="34" charset="0"/>
              <a:cs typeface="Times New Roman" panose="02020603050405020304" pitchFamily="18" charset="0"/>
            </a:rPr>
            <a:t>Manufacturing</a:t>
          </a:r>
          <a:r>
            <a:rPr kumimoji="0" lang="en-US" altLang="en-US" sz="1000" b="0" i="0" u="none" strike="noStrike" cap="none" normalizeH="0" baseline="0">
              <a:ln>
                <a:noFill/>
              </a:ln>
              <a:solidFill>
                <a:srgbClr val="FFC000"/>
              </a:solidFill>
              <a:effectLst/>
              <a:latin typeface="Calibri" panose="020F0502020204030204" pitchFamily="34" charset="0"/>
              <a:ea typeface="Calibri" panose="020F0502020204030204" pitchFamily="34" charset="0"/>
              <a:cs typeface="Times New Roman" panose="02020603050405020304" pitchFamily="18" charset="0"/>
            </a:rPr>
            <a:t> </a:t>
          </a: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appears significantly in most LGAs that are in or contain urban centres. The main exception is Moorabool, which is connected to the more diverse economy of metropolitan Melbourne.     </a:t>
          </a:r>
        </a:p>
        <a:p>
          <a:pPr marL="0" marR="0" lvl="0" indent="0" algn="l" defTabSz="914400" rtl="0" eaLnBrk="0" fontAlgn="base" latinLnBrk="0" hangingPunct="0">
            <a:lnSpc>
              <a:spcPct val="100000"/>
            </a:lnSpc>
            <a:spcBef>
              <a:spcPct val="0"/>
            </a:spcBef>
            <a:spcAft>
              <a:spcPct val="0"/>
            </a:spcAft>
            <a:buClrTx/>
            <a:buSzTx/>
            <a:buFontTx/>
            <a:buNone/>
            <a:tabLst/>
          </a:pPr>
          <a:endParaRPr kumimoji="0" lang="en-US" altLang="en-US" sz="1000" b="1" i="0" u="none" strike="noStrike" cap="none" normalizeH="0" baseline="0">
            <a:ln>
              <a:noFill/>
            </a:ln>
            <a:solidFill>
              <a:srgbClr val="7030A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gn="l" defTabSz="914400" rtl="0" eaLnBrk="0" fontAlgn="base" latinLnBrk="0" hangingPunct="0">
            <a:lnSpc>
              <a:spcPct val="100000"/>
            </a:lnSpc>
            <a:spcBef>
              <a:spcPct val="0"/>
            </a:spcBef>
            <a:spcAft>
              <a:spcPct val="0"/>
            </a:spcAft>
            <a:buClrTx/>
            <a:buSzTx/>
            <a:buFontTx/>
            <a:buNone/>
            <a:tabLst/>
          </a:pPr>
          <a:r>
            <a:rPr kumimoji="0" lang="en-US" altLang="en-US" sz="1000" b="1" i="0" u="none" strike="noStrike" cap="none" normalizeH="0" baseline="0">
              <a:ln>
                <a:noFill/>
              </a:ln>
              <a:solidFill>
                <a:srgbClr val="7030A0"/>
              </a:solidFill>
              <a:effectLst/>
              <a:latin typeface="Calibri" panose="020F0502020204030204" pitchFamily="34" charset="0"/>
              <a:ea typeface="Calibri" panose="020F0502020204030204" pitchFamily="34" charset="0"/>
              <a:cs typeface="Times New Roman" panose="02020603050405020304" pitchFamily="18" charset="0"/>
            </a:rPr>
            <a:t>Construction</a:t>
          </a:r>
          <a:r>
            <a:rPr kumimoji="0" lang="en-US" altLang="en-US" sz="1000" b="0" i="0" u="none" strike="noStrike" cap="none" normalizeH="0" baseline="0">
              <a:ln>
                <a:noFill/>
              </a:ln>
              <a:solidFill>
                <a:srgbClr val="7030A0"/>
              </a:solidFill>
              <a:effectLst/>
              <a:latin typeface="Calibri" panose="020F0502020204030204" pitchFamily="34" charset="0"/>
              <a:ea typeface="Calibri" panose="020F0502020204030204" pitchFamily="34" charset="0"/>
              <a:cs typeface="Times New Roman" panose="02020603050405020304" pitchFamily="18" charset="0"/>
            </a:rPr>
            <a:t> </a:t>
          </a:r>
          <a:r>
            <a:rPr kumimoji="0" lang="en-US" altLang="en-US" sz="1000" b="0" i="0" u="none" strike="noStrike" cap="none" normalizeH="0" baseline="0">
              <a:ln>
                <a:noFill/>
              </a:ln>
              <a:solidFill>
                <a:schemeClr val="tx1"/>
              </a:solidFill>
              <a:effectLst/>
              <a:latin typeface="Calibri" panose="020F0502020204030204" pitchFamily="34" charset="0"/>
              <a:ea typeface="Calibri" panose="020F0502020204030204" pitchFamily="34" charset="0"/>
              <a:cs typeface="Times New Roman" panose="02020603050405020304" pitchFamily="18" charset="0"/>
            </a:rPr>
            <a:t>is concentrated around the major growth LGAs of Moorabool and Surf Coast.</a:t>
          </a:r>
          <a:endParaRPr kumimoji="0" lang="en-US" altLang="en-US" sz="1800" b="0" i="0" u="none" strike="noStrike" cap="none" normalizeH="0" baseline="0">
            <a:ln>
              <a:noFill/>
            </a:ln>
            <a:solidFill>
              <a:schemeClr val="tx1"/>
            </a:solidFill>
            <a:effectLst/>
            <a:latin typeface="Arial" panose="020B0604020202020204" pitchFamily="34" charset="0"/>
          </a:endParaRPr>
        </a:p>
      </xdr:txBody>
    </xdr:sp>
    <xdr:clientData/>
  </xdr:twoCellAnchor>
  <xdr:twoCellAnchor>
    <xdr:from>
      <xdr:col>0</xdr:col>
      <xdr:colOff>581025</xdr:colOff>
      <xdr:row>0</xdr:row>
      <xdr:rowOff>161925</xdr:rowOff>
    </xdr:from>
    <xdr:to>
      <xdr:col>16</xdr:col>
      <xdr:colOff>293158</xdr:colOff>
      <xdr:row>5</xdr:row>
      <xdr:rowOff>30034</xdr:rowOff>
    </xdr:to>
    <xdr:sp macro="" textlink="">
      <xdr:nvSpPr>
        <xdr:cNvPr id="122" name="Rectangle 121"/>
        <xdr:cNvSpPr/>
      </xdr:nvSpPr>
      <xdr:spPr>
        <a:xfrm>
          <a:off x="581025" y="161925"/>
          <a:ext cx="9465733" cy="820609"/>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7000"/>
            </a:lnSpc>
            <a:spcAft>
              <a:spcPts val="800"/>
            </a:spcAft>
          </a:pPr>
          <a:r>
            <a:rPr lang="en-AU" sz="2400" b="1" i="1">
              <a:effectLst/>
              <a:latin typeface="Calibri" panose="020F0502020204030204" pitchFamily="34" charset="0"/>
              <a:ea typeface="Calibri" panose="020F0502020204030204" pitchFamily="34" charset="0"/>
              <a:cs typeface="Times New Roman" panose="02020603050405020304" pitchFamily="18" charset="0"/>
            </a:rPr>
            <a:t>What we know and understand…</a:t>
          </a:r>
          <a:endParaRPr lang="en-AU" sz="14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AU" sz="1400" b="1" i="1">
              <a:effectLst/>
              <a:latin typeface="Calibri" panose="020F0502020204030204" pitchFamily="34" charset="0"/>
              <a:ea typeface="Calibri" panose="020F0502020204030204" pitchFamily="34" charset="0"/>
              <a:cs typeface="Times New Roman" panose="02020603050405020304" pitchFamily="18" charset="0"/>
            </a:rPr>
            <a:t>…about </a:t>
          </a:r>
          <a:r>
            <a:rPr lang="en-AU" sz="1400" b="1" i="1">
              <a:solidFill>
                <a:srgbClr val="ED7D31"/>
              </a:solidFill>
              <a:effectLst/>
              <a:latin typeface="Calibri" panose="020F0502020204030204" pitchFamily="34" charset="0"/>
              <a:ea typeface="Calibri" panose="020F0502020204030204" pitchFamily="34" charset="0"/>
              <a:cs typeface="Times New Roman" panose="02020603050405020304" pitchFamily="18" charset="0"/>
            </a:rPr>
            <a:t>industry and employment </a:t>
          </a:r>
          <a:r>
            <a:rPr lang="en-AU" sz="1400" b="1" i="1">
              <a:effectLst/>
              <a:latin typeface="Calibri" panose="020F0502020204030204" pitchFamily="34" charset="0"/>
              <a:ea typeface="Calibri" panose="020F0502020204030204" pitchFamily="34" charset="0"/>
              <a:cs typeface="Times New Roman" panose="02020603050405020304" pitchFamily="18" charset="0"/>
            </a:rPr>
            <a:t>in Barwon South West and Grampians Regions</a:t>
          </a:r>
          <a:endParaRPr lang="en-AU" sz="14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xdr:col>
      <xdr:colOff>85724</xdr:colOff>
      <xdr:row>7</xdr:row>
      <xdr:rowOff>50095</xdr:rowOff>
    </xdr:from>
    <xdr:to>
      <xdr:col>9</xdr:col>
      <xdr:colOff>318011</xdr:colOff>
      <xdr:row>9</xdr:row>
      <xdr:rowOff>38427</xdr:rowOff>
    </xdr:to>
    <xdr:sp macro="" textlink="">
      <xdr:nvSpPr>
        <xdr:cNvPr id="123" name="TextBox 48"/>
        <xdr:cNvSpPr txBox="1"/>
      </xdr:nvSpPr>
      <xdr:spPr>
        <a:xfrm>
          <a:off x="695324" y="1383595"/>
          <a:ext cx="5109087"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b="1"/>
            <a:t>Current employment industries – top 3 in each LGA</a:t>
          </a:r>
        </a:p>
      </xdr:txBody>
    </xdr:sp>
    <xdr:clientData/>
  </xdr:twoCellAnchor>
  <xdr:twoCellAnchor>
    <xdr:from>
      <xdr:col>1</xdr:col>
      <xdr:colOff>133350</xdr:colOff>
      <xdr:row>5</xdr:row>
      <xdr:rowOff>95250</xdr:rowOff>
    </xdr:from>
    <xdr:to>
      <xdr:col>7</xdr:col>
      <xdr:colOff>28575</xdr:colOff>
      <xdr:row>6</xdr:row>
      <xdr:rowOff>133350</xdr:rowOff>
    </xdr:to>
    <xdr:sp macro="" textlink="">
      <xdr:nvSpPr>
        <xdr:cNvPr id="2" name="TextBox 1"/>
        <xdr:cNvSpPr txBox="1"/>
      </xdr:nvSpPr>
      <xdr:spPr>
        <a:xfrm>
          <a:off x="723900" y="1047750"/>
          <a:ext cx="343852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Source: 20111 ABS Census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533401</xdr:colOff>
      <xdr:row>1</xdr:row>
      <xdr:rowOff>161924</xdr:rowOff>
    </xdr:from>
    <xdr:to>
      <xdr:col>18</xdr:col>
      <xdr:colOff>114301</xdr:colOff>
      <xdr:row>17</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504823</xdr:colOff>
      <xdr:row>17</xdr:row>
      <xdr:rowOff>104775</xdr:rowOff>
    </xdr:from>
    <xdr:to>
      <xdr:col>18</xdr:col>
      <xdr:colOff>561974</xdr:colOff>
      <xdr:row>39</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46</xdr:row>
      <xdr:rowOff>0</xdr:rowOff>
    </xdr:from>
    <xdr:to>
      <xdr:col>19</xdr:col>
      <xdr:colOff>0</xdr:colOff>
      <xdr:row>63</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28574</xdr:colOff>
      <xdr:row>2</xdr:row>
      <xdr:rowOff>19050</xdr:rowOff>
    </xdr:from>
    <xdr:to>
      <xdr:col>19</xdr:col>
      <xdr:colOff>209549</xdr:colOff>
      <xdr:row>17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38098</xdr:colOff>
      <xdr:row>21</xdr:row>
      <xdr:rowOff>95250</xdr:rowOff>
    </xdr:from>
    <xdr:to>
      <xdr:col>15</xdr:col>
      <xdr:colOff>419099</xdr:colOff>
      <xdr:row>39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47624</xdr:colOff>
      <xdr:row>43</xdr:row>
      <xdr:rowOff>47625</xdr:rowOff>
    </xdr:from>
    <xdr:to>
      <xdr:col>15</xdr:col>
      <xdr:colOff>438150</xdr:colOff>
      <xdr:row>60</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133350</xdr:colOff>
      <xdr:row>8</xdr:row>
      <xdr:rowOff>47625</xdr:rowOff>
    </xdr:from>
    <xdr:to>
      <xdr:col>21</xdr:col>
      <xdr:colOff>228600</xdr:colOff>
      <xdr:row>25</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4</xdr:row>
      <xdr:rowOff>247650</xdr:rowOff>
    </xdr:from>
    <xdr:to>
      <xdr:col>21</xdr:col>
      <xdr:colOff>38100</xdr:colOff>
      <xdr:row>31</xdr:row>
      <xdr:rowOff>180975</xdr:rowOff>
    </xdr:to>
    <xdr:sp macro="" textlink="">
      <xdr:nvSpPr>
        <xdr:cNvPr id="3" name="Rectangle 2"/>
        <xdr:cNvSpPr/>
      </xdr:nvSpPr>
      <xdr:spPr>
        <a:xfrm>
          <a:off x="7715250" y="1085850"/>
          <a:ext cx="7705725" cy="7210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214769</xdr:colOff>
      <xdr:row>5</xdr:row>
      <xdr:rowOff>11956</xdr:rowOff>
    </xdr:from>
    <xdr:to>
      <xdr:col>19</xdr:col>
      <xdr:colOff>121194</xdr:colOff>
      <xdr:row>31</xdr:row>
      <xdr:rowOff>135681</xdr:rowOff>
    </xdr:to>
    <xdr:grpSp>
      <xdr:nvGrpSpPr>
        <xdr:cNvPr id="2" name="Group 1"/>
        <xdr:cNvGrpSpPr/>
      </xdr:nvGrpSpPr>
      <xdr:grpSpPr>
        <a:xfrm>
          <a:off x="7920494" y="1421656"/>
          <a:ext cx="6402475" cy="6829325"/>
          <a:chOff x="3101791" y="1793934"/>
          <a:chExt cx="5436713" cy="4828920"/>
        </a:xfrm>
      </xdr:grpSpPr>
      <xdr:pic>
        <xdr:nvPicPr>
          <xdr:cNvPr id="33" name="Picture 32" descr="http://s.dropcanvas.com/1000000/558000/557648/big/tm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9310" y="1793934"/>
            <a:ext cx="5086706" cy="4828920"/>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34" name="TextBox 33"/>
          <xdr:cNvSpPr txBox="1"/>
        </xdr:nvSpPr>
        <xdr:spPr>
          <a:xfrm>
            <a:off x="3817537" y="2238870"/>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Hindmarsh</a:t>
            </a:r>
          </a:p>
        </xdr:txBody>
      </xdr:sp>
      <xdr:sp macro="" textlink="">
        <xdr:nvSpPr>
          <xdr:cNvPr id="35" name="TextBox 34"/>
          <xdr:cNvSpPr txBox="1"/>
        </xdr:nvSpPr>
        <xdr:spPr>
          <a:xfrm>
            <a:off x="4654824" y="2264300"/>
            <a:ext cx="951949"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Yarriambiack</a:t>
            </a:r>
          </a:p>
        </xdr:txBody>
      </xdr:sp>
      <xdr:sp macro="" textlink="">
        <xdr:nvSpPr>
          <xdr:cNvPr id="36" name="TextBox 35"/>
          <xdr:cNvSpPr txBox="1"/>
        </xdr:nvSpPr>
        <xdr:spPr>
          <a:xfrm>
            <a:off x="4313582" y="3508233"/>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Horsham</a:t>
            </a:r>
          </a:p>
        </xdr:txBody>
      </xdr:sp>
      <xdr:sp macro="" textlink="">
        <xdr:nvSpPr>
          <xdr:cNvPr id="37" name="TextBox 36"/>
          <xdr:cNvSpPr txBox="1"/>
        </xdr:nvSpPr>
        <xdr:spPr>
          <a:xfrm>
            <a:off x="3183738" y="3443867"/>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West Wimmera</a:t>
            </a:r>
          </a:p>
        </xdr:txBody>
      </xdr:sp>
      <xdr:sp macro="" textlink="">
        <xdr:nvSpPr>
          <xdr:cNvPr id="38" name="TextBox 37"/>
          <xdr:cNvSpPr txBox="1"/>
        </xdr:nvSpPr>
        <xdr:spPr>
          <a:xfrm>
            <a:off x="5501860" y="3490171"/>
            <a:ext cx="1179444"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Northern Grampians</a:t>
            </a:r>
          </a:p>
        </xdr:txBody>
      </xdr:sp>
      <xdr:sp macro="" textlink="">
        <xdr:nvSpPr>
          <xdr:cNvPr id="39" name="TextBox 38"/>
          <xdr:cNvSpPr txBox="1"/>
        </xdr:nvSpPr>
        <xdr:spPr>
          <a:xfrm>
            <a:off x="5287154" y="4420893"/>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Ararat</a:t>
            </a:r>
          </a:p>
        </xdr:txBody>
      </xdr:sp>
      <xdr:sp macro="" textlink="">
        <xdr:nvSpPr>
          <xdr:cNvPr id="40" name="TextBox 39"/>
          <xdr:cNvSpPr txBox="1"/>
        </xdr:nvSpPr>
        <xdr:spPr>
          <a:xfrm>
            <a:off x="6027721" y="4081416"/>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Pyrenees</a:t>
            </a:r>
          </a:p>
        </xdr:txBody>
      </xdr:sp>
      <xdr:sp macro="" textlink="">
        <xdr:nvSpPr>
          <xdr:cNvPr id="41" name="TextBox 40"/>
          <xdr:cNvSpPr txBox="1"/>
        </xdr:nvSpPr>
        <xdr:spPr>
          <a:xfrm>
            <a:off x="6513501" y="4533742"/>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Ballarat</a:t>
            </a:r>
          </a:p>
        </xdr:txBody>
      </xdr:sp>
      <xdr:sp macro="" textlink="">
        <xdr:nvSpPr>
          <xdr:cNvPr id="42" name="TextBox 41"/>
          <xdr:cNvSpPr txBox="1"/>
        </xdr:nvSpPr>
        <xdr:spPr>
          <a:xfrm>
            <a:off x="7101250" y="4238156"/>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Hepburn</a:t>
            </a:r>
          </a:p>
        </xdr:txBody>
      </xdr:sp>
      <xdr:sp macro="" textlink="">
        <xdr:nvSpPr>
          <xdr:cNvPr id="43" name="TextBox 42"/>
          <xdr:cNvSpPr txBox="1"/>
        </xdr:nvSpPr>
        <xdr:spPr>
          <a:xfrm>
            <a:off x="7278445" y="4713766"/>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Moorabool</a:t>
            </a:r>
          </a:p>
        </xdr:txBody>
      </xdr:sp>
      <xdr:sp macro="" textlink="">
        <xdr:nvSpPr>
          <xdr:cNvPr id="44" name="TextBox 43"/>
          <xdr:cNvSpPr txBox="1"/>
        </xdr:nvSpPr>
        <xdr:spPr>
          <a:xfrm>
            <a:off x="6671276" y="4969162"/>
            <a:ext cx="591184" cy="2972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Golden Plains</a:t>
            </a:r>
          </a:p>
        </xdr:txBody>
      </xdr:sp>
      <xdr:sp macro="" textlink="">
        <xdr:nvSpPr>
          <xdr:cNvPr id="45" name="TextBox 44"/>
          <xdr:cNvSpPr txBox="1"/>
        </xdr:nvSpPr>
        <xdr:spPr>
          <a:xfrm>
            <a:off x="3101791" y="4731960"/>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Glenelg</a:t>
            </a:r>
          </a:p>
        </xdr:txBody>
      </xdr:sp>
      <xdr:sp macro="" textlink="">
        <xdr:nvSpPr>
          <xdr:cNvPr id="46" name="TextBox 45"/>
          <xdr:cNvSpPr txBox="1"/>
        </xdr:nvSpPr>
        <xdr:spPr>
          <a:xfrm>
            <a:off x="4020034" y="4426146"/>
            <a:ext cx="115064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Southern Grampians</a:t>
            </a:r>
          </a:p>
        </xdr:txBody>
      </xdr:sp>
      <xdr:sp macro="" textlink="">
        <xdr:nvSpPr>
          <xdr:cNvPr id="47" name="TextBox 46"/>
          <xdr:cNvSpPr txBox="1"/>
        </xdr:nvSpPr>
        <xdr:spPr>
          <a:xfrm>
            <a:off x="5181496" y="5246961"/>
            <a:ext cx="817217"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Moyne</a:t>
            </a:r>
          </a:p>
        </xdr:txBody>
      </xdr:sp>
      <xdr:sp macro="" textlink="">
        <xdr:nvSpPr>
          <xdr:cNvPr id="48" name="TextBox 47"/>
          <xdr:cNvSpPr txBox="1"/>
        </xdr:nvSpPr>
        <xdr:spPr>
          <a:xfrm>
            <a:off x="4560809" y="6005662"/>
            <a:ext cx="1015999"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Warrnambool</a:t>
            </a:r>
          </a:p>
        </xdr:txBody>
      </xdr:sp>
      <xdr:sp macro="" textlink="">
        <xdr:nvSpPr>
          <xdr:cNvPr id="49" name="TextBox 48"/>
          <xdr:cNvSpPr txBox="1"/>
        </xdr:nvSpPr>
        <xdr:spPr>
          <a:xfrm>
            <a:off x="5884172" y="5212541"/>
            <a:ext cx="885686"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Corangamite</a:t>
            </a:r>
          </a:p>
        </xdr:txBody>
      </xdr:sp>
      <xdr:sp macro="" textlink="">
        <xdr:nvSpPr>
          <xdr:cNvPr id="50" name="TextBox 49"/>
          <xdr:cNvSpPr txBox="1"/>
        </xdr:nvSpPr>
        <xdr:spPr>
          <a:xfrm>
            <a:off x="6386802" y="5632550"/>
            <a:ext cx="885686"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Colac-Otway</a:t>
            </a:r>
          </a:p>
        </xdr:txBody>
      </xdr:sp>
      <xdr:sp macro="" textlink="">
        <xdr:nvSpPr>
          <xdr:cNvPr id="51" name="TextBox 50"/>
          <xdr:cNvSpPr txBox="1"/>
        </xdr:nvSpPr>
        <xdr:spPr>
          <a:xfrm>
            <a:off x="6922109" y="5653342"/>
            <a:ext cx="885686"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Surf Coast</a:t>
            </a:r>
          </a:p>
        </xdr:txBody>
      </xdr:sp>
      <xdr:sp macro="" textlink="">
        <xdr:nvSpPr>
          <xdr:cNvPr id="52" name="TextBox 51"/>
          <xdr:cNvSpPr txBox="1"/>
        </xdr:nvSpPr>
        <xdr:spPr>
          <a:xfrm>
            <a:off x="7554776" y="5293840"/>
            <a:ext cx="885686" cy="182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i="1"/>
              <a:t>Greater Geelong</a:t>
            </a:r>
          </a:p>
        </xdr:txBody>
      </xdr:sp>
      <xdr:sp macro="" textlink="">
        <xdr:nvSpPr>
          <xdr:cNvPr id="53" name="TextBox 52"/>
          <xdr:cNvSpPr txBox="1"/>
        </xdr:nvSpPr>
        <xdr:spPr>
          <a:xfrm>
            <a:off x="7652818" y="5866338"/>
            <a:ext cx="885686" cy="17151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i="1"/>
              <a:t>Queenscliffe</a:t>
            </a:r>
          </a:p>
        </xdr:txBody>
      </xdr:sp>
    </xdr:grpSp>
    <xdr:clientData/>
  </xdr:twoCellAnchor>
  <xdr:twoCellAnchor>
    <xdr:from>
      <xdr:col>10</xdr:col>
      <xdr:colOff>49367</xdr:colOff>
      <xdr:row>9</xdr:row>
      <xdr:rowOff>211972</xdr:rowOff>
    </xdr:from>
    <xdr:to>
      <xdr:col>11</xdr:col>
      <xdr:colOff>96267</xdr:colOff>
      <xdr:row>11</xdr:row>
      <xdr:rowOff>171972</xdr:rowOff>
    </xdr:to>
    <xdr:sp macro="" textlink="">
      <xdr:nvSpPr>
        <xdr:cNvPr id="6" name="Down Arrow 5"/>
        <xdr:cNvSpPr/>
      </xdr:nvSpPr>
      <xdr:spPr>
        <a:xfrm rot="13542154">
          <a:off x="13713567" y="2422772"/>
          <a:ext cx="468000" cy="720000"/>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12</xdr:col>
      <xdr:colOff>142528</xdr:colOff>
      <xdr:row>10</xdr:row>
      <xdr:rowOff>245852</xdr:rowOff>
    </xdr:from>
    <xdr:to>
      <xdr:col>12</xdr:col>
      <xdr:colOff>538528</xdr:colOff>
      <xdr:row>11</xdr:row>
      <xdr:rowOff>243852</xdr:rowOff>
    </xdr:to>
    <xdr:sp macro="" textlink="">
      <xdr:nvSpPr>
        <xdr:cNvPr id="7" name="Down Arrow 6"/>
        <xdr:cNvSpPr/>
      </xdr:nvSpPr>
      <xdr:spPr>
        <a:xfrm rot="13542154">
          <a:off x="15098928" y="2764652"/>
          <a:ext cx="252000" cy="396000"/>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11</xdr:col>
      <xdr:colOff>118527</xdr:colOff>
      <xdr:row>15</xdr:row>
      <xdr:rowOff>51190</xdr:rowOff>
    </xdr:from>
    <xdr:to>
      <xdr:col>11</xdr:col>
      <xdr:colOff>550527</xdr:colOff>
      <xdr:row>16</xdr:row>
      <xdr:rowOff>85190</xdr:rowOff>
    </xdr:to>
    <xdr:sp macro="" textlink="">
      <xdr:nvSpPr>
        <xdr:cNvPr id="8" name="Down Arrow 7"/>
        <xdr:cNvSpPr/>
      </xdr:nvSpPr>
      <xdr:spPr>
        <a:xfrm rot="13542154">
          <a:off x="14401827" y="3839990"/>
          <a:ext cx="288000" cy="432000"/>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9</xdr:col>
      <xdr:colOff>86729</xdr:colOff>
      <xdr:row>22</xdr:row>
      <xdr:rowOff>160143</xdr:rowOff>
    </xdr:from>
    <xdr:to>
      <xdr:col>9</xdr:col>
      <xdr:colOff>626729</xdr:colOff>
      <xdr:row>24</xdr:row>
      <xdr:rowOff>48143</xdr:rowOff>
    </xdr:to>
    <xdr:sp macro="" textlink="">
      <xdr:nvSpPr>
        <xdr:cNvPr id="9" name="Down Arrow 8"/>
        <xdr:cNvSpPr/>
      </xdr:nvSpPr>
      <xdr:spPr>
        <a:xfrm rot="13542154">
          <a:off x="13023829" y="5726943"/>
          <a:ext cx="396000" cy="540000"/>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12</xdr:col>
      <xdr:colOff>278627</xdr:colOff>
      <xdr:row>26</xdr:row>
      <xdr:rowOff>182592</xdr:rowOff>
    </xdr:from>
    <xdr:to>
      <xdr:col>12</xdr:col>
      <xdr:colOff>602801</xdr:colOff>
      <xdr:row>27</xdr:row>
      <xdr:rowOff>104925</xdr:rowOff>
    </xdr:to>
    <xdr:sp macro="" textlink="">
      <xdr:nvSpPr>
        <xdr:cNvPr id="10" name="Down Arrow 9"/>
        <xdr:cNvSpPr/>
      </xdr:nvSpPr>
      <xdr:spPr>
        <a:xfrm rot="13542154">
          <a:off x="15236947" y="6763472"/>
          <a:ext cx="176333" cy="324174"/>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13</xdr:col>
      <xdr:colOff>355572</xdr:colOff>
      <xdr:row>15</xdr:row>
      <xdr:rowOff>188541</xdr:rowOff>
    </xdr:from>
    <xdr:to>
      <xdr:col>14</xdr:col>
      <xdr:colOff>150472</xdr:colOff>
      <xdr:row>17</xdr:row>
      <xdr:rowOff>4541</xdr:rowOff>
    </xdr:to>
    <xdr:sp macro="" textlink="">
      <xdr:nvSpPr>
        <xdr:cNvPr id="11" name="Down Arrow 10"/>
        <xdr:cNvSpPr/>
      </xdr:nvSpPr>
      <xdr:spPr>
        <a:xfrm rot="18773522">
          <a:off x="15985072" y="3977341"/>
          <a:ext cx="324000" cy="468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13</xdr:col>
      <xdr:colOff>273841</xdr:colOff>
      <xdr:row>20</xdr:row>
      <xdr:rowOff>30635</xdr:rowOff>
    </xdr:from>
    <xdr:to>
      <xdr:col>13</xdr:col>
      <xdr:colOff>669841</xdr:colOff>
      <xdr:row>21</xdr:row>
      <xdr:rowOff>64635</xdr:rowOff>
    </xdr:to>
    <xdr:sp macro="" textlink="">
      <xdr:nvSpPr>
        <xdr:cNvPr id="12" name="Down Arrow 11"/>
        <xdr:cNvSpPr/>
      </xdr:nvSpPr>
      <xdr:spPr>
        <a:xfrm rot="18773522">
          <a:off x="15885341" y="5107435"/>
          <a:ext cx="288000" cy="396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14</xdr:col>
      <xdr:colOff>489687</xdr:colOff>
      <xdr:row>18</xdr:row>
      <xdr:rowOff>95036</xdr:rowOff>
    </xdr:from>
    <xdr:to>
      <xdr:col>15</xdr:col>
      <xdr:colOff>356587</xdr:colOff>
      <xdr:row>19</xdr:row>
      <xdr:rowOff>237036</xdr:rowOff>
    </xdr:to>
    <xdr:sp macro="" textlink="">
      <xdr:nvSpPr>
        <xdr:cNvPr id="13" name="Down Arrow 12"/>
        <xdr:cNvSpPr/>
      </xdr:nvSpPr>
      <xdr:spPr>
        <a:xfrm rot="18773522">
          <a:off x="16792287" y="4645836"/>
          <a:ext cx="396000" cy="540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15</xdr:col>
      <xdr:colOff>519666</xdr:colOff>
      <xdr:row>20</xdr:row>
      <xdr:rowOff>163936</xdr:rowOff>
    </xdr:from>
    <xdr:to>
      <xdr:col>16</xdr:col>
      <xdr:colOff>134566</xdr:colOff>
      <xdr:row>21</xdr:row>
      <xdr:rowOff>89936</xdr:rowOff>
    </xdr:to>
    <xdr:sp macro="" textlink="">
      <xdr:nvSpPr>
        <xdr:cNvPr id="14" name="Down Arrow 13"/>
        <xdr:cNvSpPr/>
      </xdr:nvSpPr>
      <xdr:spPr>
        <a:xfrm rot="18773522">
          <a:off x="17477366" y="5240736"/>
          <a:ext cx="180000" cy="288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16</xdr:col>
      <xdr:colOff>29263</xdr:colOff>
      <xdr:row>23</xdr:row>
      <xdr:rowOff>109901</xdr:rowOff>
    </xdr:from>
    <xdr:to>
      <xdr:col>16</xdr:col>
      <xdr:colOff>353437</xdr:colOff>
      <xdr:row>24</xdr:row>
      <xdr:rowOff>52964</xdr:rowOff>
    </xdr:to>
    <xdr:sp macro="" textlink="">
      <xdr:nvSpPr>
        <xdr:cNvPr id="15" name="Down Arrow 14"/>
        <xdr:cNvSpPr/>
      </xdr:nvSpPr>
      <xdr:spPr>
        <a:xfrm rot="18773522">
          <a:off x="17669618" y="5939146"/>
          <a:ext cx="197063" cy="324174"/>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14</xdr:col>
      <xdr:colOff>109640</xdr:colOff>
      <xdr:row>25</xdr:row>
      <xdr:rowOff>185499</xdr:rowOff>
    </xdr:from>
    <xdr:to>
      <xdr:col>14</xdr:col>
      <xdr:colOff>577640</xdr:colOff>
      <xdr:row>27</xdr:row>
      <xdr:rowOff>1499</xdr:rowOff>
    </xdr:to>
    <xdr:sp macro="" textlink="">
      <xdr:nvSpPr>
        <xdr:cNvPr id="16" name="Down Arrow 15"/>
        <xdr:cNvSpPr/>
      </xdr:nvSpPr>
      <xdr:spPr>
        <a:xfrm rot="18773522">
          <a:off x="16412240" y="6514299"/>
          <a:ext cx="324000" cy="468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16</xdr:col>
      <xdr:colOff>400380</xdr:colOff>
      <xdr:row>27</xdr:row>
      <xdr:rowOff>3552</xdr:rowOff>
    </xdr:from>
    <xdr:to>
      <xdr:col>17</xdr:col>
      <xdr:colOff>51454</xdr:colOff>
      <xdr:row>27</xdr:row>
      <xdr:rowOff>200615</xdr:rowOff>
    </xdr:to>
    <xdr:sp macro="" textlink="">
      <xdr:nvSpPr>
        <xdr:cNvPr id="17" name="Down Arrow 16"/>
        <xdr:cNvSpPr/>
      </xdr:nvSpPr>
      <xdr:spPr>
        <a:xfrm rot="18773522">
          <a:off x="18040735" y="6848797"/>
          <a:ext cx="197063" cy="324174"/>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15</xdr:col>
      <xdr:colOff>250460</xdr:colOff>
      <xdr:row>9</xdr:row>
      <xdr:rowOff>170132</xdr:rowOff>
    </xdr:from>
    <xdr:to>
      <xdr:col>15</xdr:col>
      <xdr:colOff>574634</xdr:colOff>
      <xdr:row>10</xdr:row>
      <xdr:rowOff>92465</xdr:rowOff>
    </xdr:to>
    <xdr:sp macro="" textlink="">
      <xdr:nvSpPr>
        <xdr:cNvPr id="18" name="Down Arrow 17"/>
        <xdr:cNvSpPr/>
      </xdr:nvSpPr>
      <xdr:spPr>
        <a:xfrm rot="13542154">
          <a:off x="17228080" y="2433012"/>
          <a:ext cx="176333" cy="324174"/>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15</xdr:col>
      <xdr:colOff>590131</xdr:colOff>
      <xdr:row>9</xdr:row>
      <xdr:rowOff>81997</xdr:rowOff>
    </xdr:from>
    <xdr:to>
      <xdr:col>18</xdr:col>
      <xdr:colOff>519605</xdr:colOff>
      <xdr:row>10</xdr:row>
      <xdr:rowOff>228107</xdr:rowOff>
    </xdr:to>
    <xdr:sp macro="" textlink="">
      <xdr:nvSpPr>
        <xdr:cNvPr id="19" name="TextBox 18"/>
        <xdr:cNvSpPr txBox="1"/>
      </xdr:nvSpPr>
      <xdr:spPr>
        <a:xfrm>
          <a:off x="17493831" y="2418797"/>
          <a:ext cx="1948774"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00"/>
            <a:t>High ACFE investment relative to Regional average</a:t>
          </a:r>
        </a:p>
      </xdr:txBody>
    </xdr:sp>
    <xdr:clientData/>
  </xdr:twoCellAnchor>
  <xdr:twoCellAnchor>
    <xdr:from>
      <xdr:col>15</xdr:col>
      <xdr:colOff>590131</xdr:colOff>
      <xdr:row>10</xdr:row>
      <xdr:rowOff>228107</xdr:rowOff>
    </xdr:from>
    <xdr:to>
      <xdr:col>18</xdr:col>
      <xdr:colOff>519605</xdr:colOff>
      <xdr:row>12</xdr:row>
      <xdr:rowOff>120217</xdr:rowOff>
    </xdr:to>
    <xdr:sp macro="" textlink="">
      <xdr:nvSpPr>
        <xdr:cNvPr id="20" name="TextBox 19"/>
        <xdr:cNvSpPr txBox="1"/>
      </xdr:nvSpPr>
      <xdr:spPr>
        <a:xfrm>
          <a:off x="17493831" y="2818907"/>
          <a:ext cx="1948774"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00"/>
            <a:t>Low ACFE investment relative to Regional average</a:t>
          </a:r>
        </a:p>
      </xdr:txBody>
    </xdr:sp>
    <xdr:clientData/>
  </xdr:twoCellAnchor>
  <xdr:twoCellAnchor>
    <xdr:from>
      <xdr:col>15</xdr:col>
      <xdr:colOff>250460</xdr:colOff>
      <xdr:row>11</xdr:row>
      <xdr:rowOff>73224</xdr:rowOff>
    </xdr:from>
    <xdr:to>
      <xdr:col>15</xdr:col>
      <xdr:colOff>574634</xdr:colOff>
      <xdr:row>12</xdr:row>
      <xdr:rowOff>16287</xdr:rowOff>
    </xdr:to>
    <xdr:sp macro="" textlink="">
      <xdr:nvSpPr>
        <xdr:cNvPr id="21" name="Down Arrow 20"/>
        <xdr:cNvSpPr/>
      </xdr:nvSpPr>
      <xdr:spPr>
        <a:xfrm rot="18773522">
          <a:off x="17217715" y="2854469"/>
          <a:ext cx="197063" cy="324174"/>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15</xdr:col>
      <xdr:colOff>261092</xdr:colOff>
      <xdr:row>13</xdr:row>
      <xdr:rowOff>4307</xdr:rowOff>
    </xdr:from>
    <xdr:to>
      <xdr:col>15</xdr:col>
      <xdr:colOff>477092</xdr:colOff>
      <xdr:row>13</xdr:row>
      <xdr:rowOff>220307</xdr:rowOff>
    </xdr:to>
    <xdr:sp macro="" textlink="">
      <xdr:nvSpPr>
        <xdr:cNvPr id="22" name="Oval 21"/>
        <xdr:cNvSpPr/>
      </xdr:nvSpPr>
      <xdr:spPr>
        <a:xfrm>
          <a:off x="17164792" y="3357107"/>
          <a:ext cx="216000" cy="216000"/>
        </a:xfrm>
        <a:prstGeom prst="ellips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15</xdr:col>
      <xdr:colOff>590131</xdr:colOff>
      <xdr:row>12</xdr:row>
      <xdr:rowOff>182864</xdr:rowOff>
    </xdr:from>
    <xdr:to>
      <xdr:col>18</xdr:col>
      <xdr:colOff>519605</xdr:colOff>
      <xdr:row>14</xdr:row>
      <xdr:rowOff>74974</xdr:rowOff>
    </xdr:to>
    <xdr:sp macro="" textlink="">
      <xdr:nvSpPr>
        <xdr:cNvPr id="23" name="TextBox 22"/>
        <xdr:cNvSpPr txBox="1"/>
      </xdr:nvSpPr>
      <xdr:spPr>
        <a:xfrm>
          <a:off x="17493831" y="3281664"/>
          <a:ext cx="1948774"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AU" sz="1000"/>
            <a:t>ACFE investment similar to Regional average</a:t>
          </a:r>
        </a:p>
      </xdr:txBody>
    </xdr:sp>
    <xdr:clientData/>
  </xdr:twoCellAnchor>
  <xdr:twoCellAnchor>
    <xdr:from>
      <xdr:col>9</xdr:col>
      <xdr:colOff>2534</xdr:colOff>
      <xdr:row>15</xdr:row>
      <xdr:rowOff>222676</xdr:rowOff>
    </xdr:from>
    <xdr:to>
      <xdr:col>9</xdr:col>
      <xdr:colOff>218534</xdr:colOff>
      <xdr:row>16</xdr:row>
      <xdr:rowOff>184676</xdr:rowOff>
    </xdr:to>
    <xdr:sp macro="" textlink="">
      <xdr:nvSpPr>
        <xdr:cNvPr id="24" name="Oval 23"/>
        <xdr:cNvSpPr/>
      </xdr:nvSpPr>
      <xdr:spPr>
        <a:xfrm>
          <a:off x="12867634" y="4083476"/>
          <a:ext cx="216000" cy="216000"/>
        </a:xfrm>
        <a:prstGeom prst="ellips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16</xdr:col>
      <xdr:colOff>476037</xdr:colOff>
      <xdr:row>19</xdr:row>
      <xdr:rowOff>64162</xdr:rowOff>
    </xdr:from>
    <xdr:to>
      <xdr:col>17</xdr:col>
      <xdr:colOff>54937</xdr:colOff>
      <xdr:row>19</xdr:row>
      <xdr:rowOff>172162</xdr:rowOff>
    </xdr:to>
    <xdr:sp macro="" textlink="">
      <xdr:nvSpPr>
        <xdr:cNvPr id="25" name="Down Arrow 24"/>
        <xdr:cNvSpPr/>
      </xdr:nvSpPr>
      <xdr:spPr>
        <a:xfrm rot="13542154">
          <a:off x="18124837" y="4868962"/>
          <a:ext cx="108000" cy="252000"/>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17</xdr:col>
      <xdr:colOff>147719</xdr:colOff>
      <xdr:row>21</xdr:row>
      <xdr:rowOff>172815</xdr:rowOff>
    </xdr:from>
    <xdr:to>
      <xdr:col>17</xdr:col>
      <xdr:colOff>471719</xdr:colOff>
      <xdr:row>22</xdr:row>
      <xdr:rowOff>134815</xdr:rowOff>
    </xdr:to>
    <xdr:sp macro="" textlink="">
      <xdr:nvSpPr>
        <xdr:cNvPr id="26" name="Down Arrow 25"/>
        <xdr:cNvSpPr/>
      </xdr:nvSpPr>
      <xdr:spPr>
        <a:xfrm rot="18773522">
          <a:off x="18451619" y="5503615"/>
          <a:ext cx="216000" cy="324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11</xdr:col>
      <xdr:colOff>40016</xdr:colOff>
      <xdr:row>20</xdr:row>
      <xdr:rowOff>170681</xdr:rowOff>
    </xdr:from>
    <xdr:to>
      <xdr:col>11</xdr:col>
      <xdr:colOff>364190</xdr:colOff>
      <xdr:row>21</xdr:row>
      <xdr:rowOff>113744</xdr:rowOff>
    </xdr:to>
    <xdr:sp macro="" textlink="">
      <xdr:nvSpPr>
        <xdr:cNvPr id="27" name="Down Arrow 26"/>
        <xdr:cNvSpPr/>
      </xdr:nvSpPr>
      <xdr:spPr>
        <a:xfrm rot="18773522">
          <a:off x="14314871" y="5237926"/>
          <a:ext cx="197063" cy="324174"/>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12</xdr:col>
      <xdr:colOff>530451</xdr:colOff>
      <xdr:row>24</xdr:row>
      <xdr:rowOff>148292</xdr:rowOff>
    </xdr:from>
    <xdr:to>
      <xdr:col>13</xdr:col>
      <xdr:colOff>253351</xdr:colOff>
      <xdr:row>25</xdr:row>
      <xdr:rowOff>146292</xdr:rowOff>
    </xdr:to>
    <xdr:sp macro="" textlink="">
      <xdr:nvSpPr>
        <xdr:cNvPr id="28" name="Down Arrow 27"/>
        <xdr:cNvSpPr/>
      </xdr:nvSpPr>
      <xdr:spPr>
        <a:xfrm rot="18773522">
          <a:off x="15486851" y="6223092"/>
          <a:ext cx="252000" cy="396000"/>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15</xdr:col>
      <xdr:colOff>257076</xdr:colOff>
      <xdr:row>27</xdr:row>
      <xdr:rowOff>6043</xdr:rowOff>
    </xdr:from>
    <xdr:to>
      <xdr:col>15</xdr:col>
      <xdr:colOff>581250</xdr:colOff>
      <xdr:row>27</xdr:row>
      <xdr:rowOff>203106</xdr:rowOff>
    </xdr:to>
    <xdr:sp macro="" textlink="">
      <xdr:nvSpPr>
        <xdr:cNvPr id="29" name="Down Arrow 28"/>
        <xdr:cNvSpPr/>
      </xdr:nvSpPr>
      <xdr:spPr>
        <a:xfrm rot="18773522">
          <a:off x="17224331" y="6851288"/>
          <a:ext cx="197063" cy="324174"/>
        </a:xfrm>
        <a:prstGeom prst="down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17</xdr:col>
      <xdr:colOff>452891</xdr:colOff>
      <xdr:row>24</xdr:row>
      <xdr:rowOff>170599</xdr:rowOff>
    </xdr:from>
    <xdr:to>
      <xdr:col>17</xdr:col>
      <xdr:colOff>668891</xdr:colOff>
      <xdr:row>25</xdr:row>
      <xdr:rowOff>132599</xdr:rowOff>
    </xdr:to>
    <xdr:sp macro="" textlink="">
      <xdr:nvSpPr>
        <xdr:cNvPr id="30" name="Oval 29"/>
        <xdr:cNvSpPr/>
      </xdr:nvSpPr>
      <xdr:spPr>
        <a:xfrm>
          <a:off x="18702791" y="6317399"/>
          <a:ext cx="216000" cy="216000"/>
        </a:xfrm>
        <a:prstGeom prst="ellipse">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twoCellAnchor>
    <xdr:from>
      <xdr:col>18</xdr:col>
      <xdr:colOff>126306</xdr:colOff>
      <xdr:row>25</xdr:row>
      <xdr:rowOff>178008</xdr:rowOff>
    </xdr:from>
    <xdr:to>
      <xdr:col>18</xdr:col>
      <xdr:colOff>486306</xdr:colOff>
      <xdr:row>26</xdr:row>
      <xdr:rowOff>140008</xdr:rowOff>
    </xdr:to>
    <xdr:sp macro="" textlink="">
      <xdr:nvSpPr>
        <xdr:cNvPr id="31" name="Down Arrow 30"/>
        <xdr:cNvSpPr/>
      </xdr:nvSpPr>
      <xdr:spPr>
        <a:xfrm rot="13542154">
          <a:off x="19121306" y="6506808"/>
          <a:ext cx="216000" cy="360000"/>
        </a:xfrm>
        <a:prstGeom prst="down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U"/>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mployment.gov.au/small-area-labour-markets-publication" TargetMode="External"/><Relationship Id="rId3" Type="http://schemas.openxmlformats.org/officeDocument/2006/relationships/hyperlink" Target="http://www.adelaide.edu.au/phidu/help-info/about-our-data/indicators-notes/sha-aust/demography-ses/nes-countries.html" TargetMode="External"/><Relationship Id="rId7" Type="http://schemas.openxmlformats.org/officeDocument/2006/relationships/hyperlink" Target="http://www.adelaide.edu.au/phidu/help-info/about-our-data/indicators-notes/sha-aust/demography-ses/unemployment-benefit.html" TargetMode="External"/><Relationship Id="rId2" Type="http://schemas.openxmlformats.org/officeDocument/2006/relationships/hyperlink" Target="http://www.adelaide.edu.au/phidu/help-info/about-our-data/indicators-notes/sha-aust/demography-ses/indigenous-status.html" TargetMode="External"/><Relationship Id="rId1" Type="http://schemas.openxmlformats.org/officeDocument/2006/relationships/hyperlink" Target="http://www.adelaide.edu.au/phidu/help-info/about-our-data/indicators-notes/sha-aust/demography-ses/learning-earning.html" TargetMode="External"/><Relationship Id="rId6" Type="http://schemas.openxmlformats.org/officeDocument/2006/relationships/hyperlink" Target="http://www.adelaide.edu.au/phidu/help-info/about-our-data/indicators-notes/sha-aust/demography-ses/disability-pensioners.html" TargetMode="External"/><Relationship Id="rId5" Type="http://schemas.openxmlformats.org/officeDocument/2006/relationships/hyperlink" Target="http://www.adelaide.edu.au/phidu/help-info/about-our-data/indicators-notes/sha-aust/demography-ses/education-participation-16yo.html" TargetMode="External"/><Relationship Id="rId10" Type="http://schemas.openxmlformats.org/officeDocument/2006/relationships/drawing" Target="../drawings/drawing1.xml"/><Relationship Id="rId4" Type="http://schemas.openxmlformats.org/officeDocument/2006/relationships/hyperlink" Target="http://www.adelaide.edu.au/phidu/help-info/about-our-data/indicators-notes/sha-aust/demography-ses/early-school-leavers.html"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lmip.gov.au/default.aspx?LMIP/EmploymentProjections" TargetMode="External"/><Relationship Id="rId1" Type="http://schemas.openxmlformats.org/officeDocument/2006/relationships/hyperlink" Target="http://lmip.gov.au/default.aspx?LMIP/EmploymentProjection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lmip.gov.au/default.aspx?LMIP/EmploymentProjections" TargetMode="External"/><Relationship Id="rId2" Type="http://schemas.openxmlformats.org/officeDocument/2006/relationships/hyperlink" Target="http://lmip.gov.au/default.aspx?LMIP/EmploymentProjections" TargetMode="External"/><Relationship Id="rId1" Type="http://schemas.openxmlformats.org/officeDocument/2006/relationships/hyperlink" Target="http://50.116.14.16:3001/" TargetMode="Externa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P53"/>
  <sheetViews>
    <sheetView tabSelected="1" workbookViewId="0">
      <pane xSplit="3" ySplit="4" topLeftCell="D5" activePane="bottomRight" state="frozen"/>
      <selection activeCell="A3" sqref="A3"/>
      <selection pane="topRight" activeCell="A3" sqref="A3"/>
      <selection pane="bottomLeft" activeCell="A3" sqref="A3"/>
      <selection pane="bottomRight"/>
    </sheetView>
  </sheetViews>
  <sheetFormatPr defaultColWidth="10.85546875" defaultRowHeight="15.75" x14ac:dyDescent="0.25"/>
  <cols>
    <col min="1" max="1" width="23.85546875" style="376" customWidth="1"/>
    <col min="2" max="2" width="9.85546875" style="147" customWidth="1"/>
    <col min="3" max="3" width="10.42578125" style="147" customWidth="1"/>
    <col min="4" max="4" width="11" style="147" customWidth="1"/>
    <col min="5" max="5" width="11.7109375" style="147" customWidth="1"/>
    <col min="6" max="6" width="9.85546875" style="333" customWidth="1"/>
    <col min="7" max="7" width="9" style="147" customWidth="1"/>
    <col min="8" max="8" width="10.7109375" style="147" customWidth="1"/>
    <col min="9" max="9" width="11.85546875" style="147" customWidth="1"/>
    <col min="10" max="10" width="10.85546875" style="147" customWidth="1"/>
    <col min="11" max="11" width="13" style="147" customWidth="1"/>
    <col min="12" max="12" width="11.85546875" style="147" hidden="1" customWidth="1"/>
    <col min="13" max="14" width="11.85546875" style="147" customWidth="1"/>
    <col min="15" max="15" width="24" style="146" customWidth="1"/>
    <col min="16" max="16" width="16" style="147" customWidth="1"/>
    <col min="17" max="18" width="12.42578125" style="147" customWidth="1"/>
    <col min="19" max="19" width="12.7109375" style="146" customWidth="1"/>
    <col min="20" max="22" width="12.42578125" style="146" customWidth="1"/>
    <col min="23" max="23" width="13.85546875" style="146" customWidth="1"/>
    <col min="24" max="24" width="13.28515625" style="146" customWidth="1"/>
    <col min="25" max="25" width="25.42578125" style="146" customWidth="1"/>
    <col min="26" max="26" width="28.85546875" style="146" customWidth="1"/>
    <col min="27" max="27" width="9.7109375" style="146" customWidth="1"/>
    <col min="28" max="28" width="10" style="146" customWidth="1"/>
    <col min="29" max="29" width="10.42578125" style="146" customWidth="1"/>
    <col min="30" max="30" width="8.42578125" style="146" customWidth="1"/>
    <col min="31" max="31" width="7.85546875" style="280" customWidth="1"/>
    <col min="32" max="32" width="9.85546875" style="146" customWidth="1"/>
    <col min="33" max="33" width="8" style="146" customWidth="1"/>
    <col min="34" max="34" width="7.42578125" style="146" customWidth="1"/>
    <col min="35" max="35" width="9.7109375" style="146" customWidth="1"/>
    <col min="36" max="36" width="9.85546875" style="280" customWidth="1"/>
    <col min="37" max="37" width="18.140625" style="147" customWidth="1"/>
    <col min="38" max="41" width="10.85546875" style="147"/>
    <col min="42" max="42" width="19" style="147" customWidth="1"/>
    <col min="43" max="43" width="15.42578125" style="147" customWidth="1"/>
    <col min="44" max="44" width="18" style="147" customWidth="1"/>
    <col min="45" max="46" width="10.85546875" style="147"/>
    <col min="47" max="47" width="18.85546875" style="147" customWidth="1"/>
    <col min="48" max="48" width="19.7109375" style="147" customWidth="1"/>
    <col min="49" max="49" width="13.85546875" style="147" customWidth="1"/>
    <col min="50" max="50" width="10.85546875" style="147"/>
    <col min="51" max="51" width="21.85546875" style="147" customWidth="1"/>
    <col min="52" max="53" width="10.85546875" style="147"/>
    <col min="54" max="54" width="15" style="147" customWidth="1"/>
    <col min="55" max="55" width="17.140625" style="147" customWidth="1"/>
    <col min="56" max="56" width="19.85546875" style="147" customWidth="1"/>
    <col min="57" max="57" width="18.42578125" style="147" customWidth="1"/>
    <col min="58" max="59" width="10.85546875" style="147"/>
    <col min="60" max="65" width="10.85546875" style="333"/>
    <col min="66" max="66" width="21.85546875" style="333" customWidth="1"/>
    <col min="67" max="67" width="15.140625" style="333" customWidth="1"/>
    <col min="68" max="68" width="10.85546875" style="333"/>
    <col min="69" max="69" width="18" style="146" customWidth="1"/>
    <col min="70" max="70" width="16.140625" style="146" customWidth="1"/>
    <col min="71" max="71" width="14.7109375" style="146" customWidth="1"/>
    <col min="72" max="72" width="20" style="146" customWidth="1"/>
    <col min="73" max="73" width="19.28515625" style="146" customWidth="1"/>
    <col min="74" max="74" width="20.42578125" style="146" customWidth="1"/>
    <col min="75" max="75" width="21.140625" style="146" customWidth="1"/>
    <col min="76" max="76" width="21.85546875" style="146" customWidth="1"/>
    <col min="77" max="77" width="20" style="146" customWidth="1"/>
    <col min="78" max="78" width="20.28515625" style="146" customWidth="1"/>
    <col min="79" max="79" width="18" style="146" customWidth="1"/>
    <col min="80" max="80" width="19.42578125" style="146" customWidth="1"/>
    <col min="81" max="81" width="27" style="146" customWidth="1"/>
    <col min="82" max="91" width="10.85546875" style="147"/>
    <col min="92" max="92" width="80.7109375" style="147" customWidth="1"/>
    <col min="93" max="16384" width="10.85546875" style="147"/>
  </cols>
  <sheetData>
    <row r="1" spans="1:94" ht="21" x14ac:dyDescent="0.25">
      <c r="A1" s="332" t="s">
        <v>576</v>
      </c>
    </row>
    <row r="2" spans="1:94" s="345" customFormat="1" ht="25.5" x14ac:dyDescent="0.25">
      <c r="A2" s="363" t="s">
        <v>592</v>
      </c>
      <c r="B2" s="334" t="s">
        <v>266</v>
      </c>
      <c r="C2" s="335"/>
      <c r="D2" s="335"/>
      <c r="E2" s="335"/>
      <c r="F2" s="335"/>
      <c r="G2" s="335"/>
      <c r="H2" s="335"/>
      <c r="I2" s="335"/>
      <c r="J2" s="334" t="s">
        <v>267</v>
      </c>
      <c r="K2" s="335"/>
      <c r="L2" s="335"/>
      <c r="M2" s="335"/>
      <c r="N2" s="336"/>
      <c r="O2" s="337" t="s">
        <v>268</v>
      </c>
      <c r="P2" s="337"/>
      <c r="Q2" s="337"/>
      <c r="R2" s="338"/>
      <c r="S2" s="326" t="s">
        <v>269</v>
      </c>
      <c r="T2" s="326"/>
      <c r="U2" s="326"/>
      <c r="V2" s="326"/>
      <c r="W2" s="326"/>
      <c r="X2" s="326"/>
      <c r="Y2" s="339" t="s">
        <v>505</v>
      </c>
      <c r="Z2" s="337"/>
      <c r="AA2" s="334" t="s">
        <v>507</v>
      </c>
      <c r="AB2" s="335"/>
      <c r="AC2" s="335"/>
      <c r="AD2" s="335"/>
      <c r="AE2" s="340"/>
      <c r="AF2" s="335"/>
      <c r="AG2" s="335"/>
      <c r="AH2" s="335"/>
      <c r="AI2" s="335"/>
      <c r="AJ2" s="340"/>
      <c r="AK2" s="335"/>
      <c r="AL2" s="335"/>
      <c r="AM2" s="335"/>
      <c r="AN2" s="335"/>
      <c r="AO2" s="335"/>
      <c r="AP2" s="335"/>
      <c r="AQ2" s="335"/>
      <c r="AR2" s="335"/>
      <c r="AS2" s="334" t="s">
        <v>508</v>
      </c>
      <c r="AT2" s="335"/>
      <c r="AU2" s="335"/>
      <c r="AV2" s="335"/>
      <c r="AW2" s="335"/>
      <c r="AX2" s="335"/>
      <c r="AY2" s="335"/>
      <c r="AZ2" s="335"/>
      <c r="BA2" s="335"/>
      <c r="BB2" s="336"/>
      <c r="BC2" s="341" t="s">
        <v>270</v>
      </c>
      <c r="BD2" s="342"/>
      <c r="BE2" s="342"/>
      <c r="BF2" s="334" t="s">
        <v>356</v>
      </c>
      <c r="BG2" s="335"/>
      <c r="BH2" s="335"/>
      <c r="BI2" s="335"/>
      <c r="BJ2" s="335"/>
      <c r="BK2" s="335"/>
      <c r="BL2" s="335"/>
      <c r="BM2" s="335"/>
      <c r="BN2" s="343" t="s">
        <v>357</v>
      </c>
      <c r="BO2" s="344"/>
      <c r="BP2" s="344"/>
      <c r="BQ2" s="327" t="s">
        <v>454</v>
      </c>
      <c r="BR2" s="328"/>
      <c r="BS2" s="328"/>
      <c r="BT2" s="329"/>
      <c r="BU2" s="328" t="s">
        <v>455</v>
      </c>
      <c r="BV2" s="328"/>
      <c r="BW2" s="328"/>
      <c r="BX2" s="328"/>
      <c r="BY2" s="327" t="s">
        <v>455</v>
      </c>
      <c r="BZ2" s="328"/>
      <c r="CA2" s="328"/>
      <c r="CB2" s="328"/>
      <c r="CC2" s="328"/>
      <c r="CD2" s="327" t="s">
        <v>522</v>
      </c>
      <c r="CE2" s="328"/>
      <c r="CF2" s="328"/>
      <c r="CG2" s="328"/>
      <c r="CH2" s="328"/>
      <c r="CI2" s="328"/>
      <c r="CJ2" s="328"/>
      <c r="CK2" s="328"/>
      <c r="CL2" s="328"/>
      <c r="CM2" s="329"/>
    </row>
    <row r="3" spans="1:94" s="352" customFormat="1" ht="22.5" customHeight="1" thickBot="1" x14ac:dyDescent="0.3">
      <c r="A3" s="346"/>
      <c r="B3" s="264"/>
      <c r="C3" s="265"/>
      <c r="D3" s="265"/>
      <c r="E3" s="265"/>
      <c r="F3" s="265"/>
      <c r="G3" s="265"/>
      <c r="H3" s="265"/>
      <c r="I3" s="265"/>
      <c r="J3" s="264"/>
      <c r="K3" s="265"/>
      <c r="L3" s="265"/>
      <c r="M3" s="265"/>
      <c r="N3" s="266"/>
      <c r="O3" s="265"/>
      <c r="P3" s="265"/>
      <c r="Q3" s="265"/>
      <c r="R3" s="266"/>
      <c r="S3" s="323" t="s">
        <v>282</v>
      </c>
      <c r="T3" s="324"/>
      <c r="U3" s="324"/>
      <c r="V3" s="324"/>
      <c r="W3" s="324"/>
      <c r="X3" s="325"/>
      <c r="Y3" s="264"/>
      <c r="Z3" s="265"/>
      <c r="AA3" s="347" t="s">
        <v>542</v>
      </c>
      <c r="AB3" s="348"/>
      <c r="AC3" s="348"/>
      <c r="AD3" s="348"/>
      <c r="AE3" s="348"/>
      <c r="AF3" s="348"/>
      <c r="AG3" s="348"/>
      <c r="AH3" s="348"/>
      <c r="AI3" s="348"/>
      <c r="AJ3" s="349"/>
      <c r="AK3" s="265"/>
      <c r="AL3" s="265"/>
      <c r="AM3" s="265"/>
      <c r="AN3" s="265"/>
      <c r="AO3" s="265"/>
      <c r="AP3" s="265"/>
      <c r="AQ3" s="265"/>
      <c r="AR3" s="265"/>
      <c r="AS3" s="264"/>
      <c r="AT3" s="265"/>
      <c r="AU3" s="265"/>
      <c r="AV3" s="265"/>
      <c r="AW3" s="265"/>
      <c r="AX3" s="265"/>
      <c r="AY3" s="265"/>
      <c r="AZ3" s="265"/>
      <c r="BA3" s="265"/>
      <c r="BB3" s="266"/>
      <c r="BC3" s="323" t="s">
        <v>301</v>
      </c>
      <c r="BD3" s="324"/>
      <c r="BE3" s="325"/>
      <c r="BF3" s="264"/>
      <c r="BG3" s="265"/>
      <c r="BH3" s="265"/>
      <c r="BI3" s="265"/>
      <c r="BJ3" s="265"/>
      <c r="BK3" s="265"/>
      <c r="BL3" s="265"/>
      <c r="BM3" s="265"/>
      <c r="BN3" s="264"/>
      <c r="BO3" s="265"/>
      <c r="BP3" s="265"/>
      <c r="BQ3" s="264"/>
      <c r="BR3" s="265"/>
      <c r="BS3" s="265"/>
      <c r="BT3" s="266"/>
      <c r="BU3" s="350"/>
      <c r="BV3" s="350"/>
      <c r="BW3" s="350"/>
      <c r="BX3" s="350"/>
      <c r="BY3" s="351"/>
      <c r="BZ3" s="350"/>
      <c r="CA3" s="350"/>
      <c r="CB3" s="350"/>
      <c r="CC3" s="265"/>
      <c r="CD3" s="264"/>
      <c r="CE3" s="265"/>
      <c r="CF3" s="265"/>
      <c r="CG3" s="265"/>
      <c r="CH3" s="265"/>
      <c r="CI3" s="265"/>
      <c r="CJ3" s="265"/>
      <c r="CK3" s="265"/>
      <c r="CL3" s="265"/>
      <c r="CM3" s="266"/>
    </row>
    <row r="4" spans="1:94" s="357" customFormat="1" ht="45" customHeight="1" x14ac:dyDescent="0.2">
      <c r="A4" s="148" t="s">
        <v>271</v>
      </c>
      <c r="B4" s="151" t="s">
        <v>99</v>
      </c>
      <c r="C4" s="151" t="s">
        <v>98</v>
      </c>
      <c r="D4" s="152" t="s">
        <v>97</v>
      </c>
      <c r="E4" s="151" t="s">
        <v>272</v>
      </c>
      <c r="F4" s="151" t="s">
        <v>273</v>
      </c>
      <c r="G4" s="151" t="s">
        <v>274</v>
      </c>
      <c r="H4" s="151" t="s">
        <v>275</v>
      </c>
      <c r="I4" s="151" t="s">
        <v>588</v>
      </c>
      <c r="J4" s="312" t="s">
        <v>276</v>
      </c>
      <c r="K4" s="155" t="s">
        <v>277</v>
      </c>
      <c r="L4" s="155" t="s">
        <v>278</v>
      </c>
      <c r="M4" s="155" t="s">
        <v>561</v>
      </c>
      <c r="N4" s="155" t="s">
        <v>562</v>
      </c>
      <c r="O4" s="155" t="s">
        <v>279</v>
      </c>
      <c r="P4" s="155" t="s">
        <v>280</v>
      </c>
      <c r="Q4" s="155" t="s">
        <v>281</v>
      </c>
      <c r="R4" s="353" t="s">
        <v>560</v>
      </c>
      <c r="S4" s="151" t="s">
        <v>509</v>
      </c>
      <c r="T4" s="151" t="s">
        <v>510</v>
      </c>
      <c r="U4" s="151" t="s">
        <v>511</v>
      </c>
      <c r="V4" s="151" t="s">
        <v>512</v>
      </c>
      <c r="W4" s="151" t="s">
        <v>513</v>
      </c>
      <c r="X4" s="180" t="s">
        <v>514</v>
      </c>
      <c r="Y4" s="153" t="s">
        <v>496</v>
      </c>
      <c r="Z4" s="153" t="s">
        <v>497</v>
      </c>
      <c r="AA4" s="154" t="s">
        <v>6</v>
      </c>
      <c r="AB4" s="154" t="s">
        <v>515</v>
      </c>
      <c r="AC4" s="154" t="s">
        <v>516</v>
      </c>
      <c r="AD4" s="154" t="s">
        <v>517</v>
      </c>
      <c r="AE4" s="281" t="s">
        <v>529</v>
      </c>
      <c r="AF4" s="154" t="s">
        <v>518</v>
      </c>
      <c r="AG4" s="154" t="s">
        <v>519</v>
      </c>
      <c r="AH4" s="154" t="s">
        <v>520</v>
      </c>
      <c r="AI4" s="154" t="s">
        <v>521</v>
      </c>
      <c r="AJ4" s="281" t="s">
        <v>506</v>
      </c>
      <c r="AK4" s="155" t="s">
        <v>283</v>
      </c>
      <c r="AL4" s="155" t="s">
        <v>284</v>
      </c>
      <c r="AM4" s="155" t="s">
        <v>285</v>
      </c>
      <c r="AN4" s="155" t="s">
        <v>286</v>
      </c>
      <c r="AO4" s="155" t="s">
        <v>287</v>
      </c>
      <c r="AP4" s="155" t="s">
        <v>288</v>
      </c>
      <c r="AQ4" s="155" t="s">
        <v>289</v>
      </c>
      <c r="AR4" s="155" t="s">
        <v>290</v>
      </c>
      <c r="AS4" s="155" t="s">
        <v>291</v>
      </c>
      <c r="AT4" s="155" t="s">
        <v>292</v>
      </c>
      <c r="AU4" s="155" t="s">
        <v>293</v>
      </c>
      <c r="AV4" s="155" t="s">
        <v>294</v>
      </c>
      <c r="AW4" s="155" t="s">
        <v>295</v>
      </c>
      <c r="AX4" s="155" t="s">
        <v>296</v>
      </c>
      <c r="AY4" s="155" t="s">
        <v>297</v>
      </c>
      <c r="AZ4" s="155" t="s">
        <v>298</v>
      </c>
      <c r="BA4" s="155" t="s">
        <v>299</v>
      </c>
      <c r="BB4" s="156" t="s">
        <v>300</v>
      </c>
      <c r="BC4" s="157" t="s">
        <v>509</v>
      </c>
      <c r="BD4" s="157" t="s">
        <v>510</v>
      </c>
      <c r="BE4" s="157" t="s">
        <v>511</v>
      </c>
      <c r="BF4" s="153" t="s">
        <v>332</v>
      </c>
      <c r="BG4" s="153" t="s">
        <v>333</v>
      </c>
      <c r="BH4" s="354" t="s">
        <v>334</v>
      </c>
      <c r="BI4" s="354" t="s">
        <v>335</v>
      </c>
      <c r="BJ4" s="354" t="s">
        <v>336</v>
      </c>
      <c r="BK4" s="354" t="s">
        <v>337</v>
      </c>
      <c r="BL4" s="354" t="s">
        <v>338</v>
      </c>
      <c r="BM4" s="355" t="s">
        <v>339</v>
      </c>
      <c r="BN4" s="153" t="s">
        <v>358</v>
      </c>
      <c r="BO4" s="153" t="s">
        <v>359</v>
      </c>
      <c r="BP4" s="153" t="s">
        <v>360</v>
      </c>
      <c r="BQ4" s="153" t="s">
        <v>559</v>
      </c>
      <c r="BR4" s="153" t="s">
        <v>361</v>
      </c>
      <c r="BS4" s="153" t="s">
        <v>362</v>
      </c>
      <c r="BT4" s="356" t="s">
        <v>363</v>
      </c>
      <c r="BU4" s="272" t="s">
        <v>364</v>
      </c>
      <c r="BV4" s="273" t="s">
        <v>365</v>
      </c>
      <c r="BW4" s="272" t="s">
        <v>366</v>
      </c>
      <c r="BX4" s="273" t="s">
        <v>365</v>
      </c>
      <c r="BY4" s="272" t="s">
        <v>367</v>
      </c>
      <c r="BZ4" s="273" t="s">
        <v>365</v>
      </c>
      <c r="CA4" s="272" t="s">
        <v>368</v>
      </c>
      <c r="CB4" s="273" t="s">
        <v>365</v>
      </c>
      <c r="CC4" s="177" t="s">
        <v>369</v>
      </c>
      <c r="CD4" s="267" t="s">
        <v>96</v>
      </c>
      <c r="CE4" s="267" t="s">
        <v>95</v>
      </c>
      <c r="CF4" s="267" t="s">
        <v>94</v>
      </c>
      <c r="CG4" s="268" t="s">
        <v>525</v>
      </c>
      <c r="CH4" s="267" t="s">
        <v>126</v>
      </c>
      <c r="CI4" s="267" t="s">
        <v>128</v>
      </c>
      <c r="CJ4" s="267" t="s">
        <v>91</v>
      </c>
      <c r="CK4" s="267" t="s">
        <v>129</v>
      </c>
      <c r="CL4" s="267" t="s">
        <v>89</v>
      </c>
      <c r="CM4" s="153" t="s">
        <v>47</v>
      </c>
      <c r="CN4" s="151" t="s">
        <v>503</v>
      </c>
    </row>
    <row r="5" spans="1:94" ht="76.5" x14ac:dyDescent="0.2">
      <c r="A5" s="174" t="s">
        <v>115</v>
      </c>
      <c r="B5" s="158" t="s">
        <v>73</v>
      </c>
      <c r="C5" s="158" t="s">
        <v>119</v>
      </c>
      <c r="D5" s="164" t="s">
        <v>106</v>
      </c>
      <c r="E5" s="158" t="s">
        <v>145</v>
      </c>
      <c r="F5" s="158" t="s">
        <v>146</v>
      </c>
      <c r="G5" s="169">
        <v>5</v>
      </c>
      <c r="H5" s="169">
        <v>52</v>
      </c>
      <c r="I5" s="170">
        <v>8124.7</v>
      </c>
      <c r="J5" s="309"/>
      <c r="K5" s="165">
        <v>8</v>
      </c>
      <c r="L5" s="165">
        <v>22</v>
      </c>
      <c r="M5" s="165">
        <f>L5*4</f>
        <v>88</v>
      </c>
      <c r="N5" s="358">
        <f>M5/K5</f>
        <v>11</v>
      </c>
      <c r="O5" s="359" t="s">
        <v>302</v>
      </c>
      <c r="P5" s="165">
        <v>7</v>
      </c>
      <c r="Q5" s="165">
        <v>18</v>
      </c>
      <c r="R5" s="358">
        <f>Q5/P5</f>
        <v>2.5714285714285716</v>
      </c>
      <c r="S5" s="149"/>
      <c r="T5" s="149"/>
      <c r="U5" s="149"/>
      <c r="V5" s="149"/>
      <c r="W5" s="149"/>
      <c r="X5" s="149"/>
      <c r="Y5" s="168"/>
      <c r="Z5" s="168"/>
      <c r="AA5" s="161">
        <v>5</v>
      </c>
      <c r="AB5" s="161"/>
      <c r="AC5" s="161"/>
      <c r="AD5" s="161"/>
      <c r="AE5" s="282">
        <v>5</v>
      </c>
      <c r="AF5" s="161">
        <v>52</v>
      </c>
      <c r="AG5" s="161"/>
      <c r="AH5" s="161"/>
      <c r="AI5" s="161"/>
      <c r="AJ5" s="282">
        <v>52</v>
      </c>
      <c r="AK5" s="150">
        <v>0</v>
      </c>
      <c r="AL5" s="150">
        <v>38</v>
      </c>
      <c r="AM5" s="150">
        <v>205</v>
      </c>
      <c r="AN5" s="150">
        <v>41</v>
      </c>
      <c r="AO5" s="150">
        <v>0</v>
      </c>
      <c r="AP5" s="150">
        <v>1</v>
      </c>
      <c r="AQ5" s="150">
        <v>0</v>
      </c>
      <c r="AR5" s="150">
        <v>1</v>
      </c>
      <c r="AS5" s="150">
        <v>0</v>
      </c>
      <c r="AT5" s="150">
        <v>0</v>
      </c>
      <c r="AU5" s="150">
        <v>0</v>
      </c>
      <c r="AV5" s="150">
        <v>0</v>
      </c>
      <c r="AW5" s="150">
        <v>10</v>
      </c>
      <c r="AX5" s="150">
        <v>0</v>
      </c>
      <c r="AY5" s="150">
        <v>203</v>
      </c>
      <c r="AZ5" s="150">
        <v>0</v>
      </c>
      <c r="BA5" s="150">
        <v>0</v>
      </c>
      <c r="BB5" s="150">
        <v>0</v>
      </c>
      <c r="BC5" s="149"/>
      <c r="BD5" s="149"/>
      <c r="BE5" s="149"/>
      <c r="BF5" s="360" t="s">
        <v>340</v>
      </c>
      <c r="BG5" s="360" t="s">
        <v>341</v>
      </c>
      <c r="BH5" s="361"/>
      <c r="BI5" s="361"/>
      <c r="BJ5" s="361"/>
      <c r="BK5" s="361"/>
      <c r="BL5" s="162" t="s">
        <v>145</v>
      </c>
      <c r="BM5" s="163"/>
      <c r="BN5" s="361">
        <v>370</v>
      </c>
      <c r="BO5" s="361"/>
      <c r="BP5" s="361">
        <v>27</v>
      </c>
      <c r="BQ5" s="162" t="s">
        <v>146</v>
      </c>
      <c r="BR5" s="162" t="s">
        <v>146</v>
      </c>
      <c r="BS5" s="162" t="s">
        <v>146</v>
      </c>
      <c r="BT5" s="362">
        <v>12</v>
      </c>
      <c r="BU5" s="274"/>
      <c r="BV5" s="275"/>
      <c r="BW5" s="274"/>
      <c r="BX5" s="275"/>
      <c r="BY5" s="274"/>
      <c r="BZ5" s="275"/>
      <c r="CA5" s="274"/>
      <c r="CB5" s="275"/>
      <c r="CC5" s="178"/>
      <c r="CD5" s="269">
        <v>0.31676826525103474</v>
      </c>
      <c r="CE5" s="269">
        <v>0</v>
      </c>
      <c r="CF5" s="269">
        <v>2.8117689400755805E-2</v>
      </c>
      <c r="CG5" s="270">
        <v>0.34488595465179056</v>
      </c>
      <c r="CH5" s="269">
        <v>0.65230227640813387</v>
      </c>
      <c r="CI5" s="269">
        <v>0</v>
      </c>
      <c r="CJ5" s="269">
        <v>0</v>
      </c>
      <c r="CK5" s="269">
        <v>2.8117689400755804E-3</v>
      </c>
      <c r="CL5" s="269">
        <v>0</v>
      </c>
      <c r="CM5" s="269"/>
      <c r="CN5" s="168"/>
    </row>
    <row r="6" spans="1:94" ht="30" x14ac:dyDescent="0.2">
      <c r="A6" s="174" t="s">
        <v>303</v>
      </c>
      <c r="B6" s="158" t="s">
        <v>49</v>
      </c>
      <c r="C6" s="158" t="s">
        <v>60</v>
      </c>
      <c r="D6" s="164" t="s">
        <v>141</v>
      </c>
      <c r="E6" s="158" t="s">
        <v>145</v>
      </c>
      <c r="F6" s="158" t="s">
        <v>146</v>
      </c>
      <c r="G6" s="169">
        <v>4</v>
      </c>
      <c r="H6" s="169">
        <v>26</v>
      </c>
      <c r="I6" s="170">
        <v>13459.680000000002</v>
      </c>
      <c r="J6" s="309"/>
      <c r="K6" s="165"/>
      <c r="L6" s="165"/>
      <c r="M6" s="165"/>
      <c r="N6" s="165"/>
      <c r="O6" s="359"/>
      <c r="P6" s="165"/>
      <c r="Q6" s="165"/>
      <c r="R6" s="165"/>
      <c r="S6" s="149"/>
      <c r="T6" s="149"/>
      <c r="U6" s="149"/>
      <c r="V6" s="149"/>
      <c r="W6" s="149"/>
      <c r="X6" s="149"/>
      <c r="Y6" s="168"/>
      <c r="Z6" s="168"/>
      <c r="AA6" s="161">
        <v>3</v>
      </c>
      <c r="AB6" s="161"/>
      <c r="AC6" s="161">
        <v>1</v>
      </c>
      <c r="AD6" s="161"/>
      <c r="AE6" s="282">
        <v>4</v>
      </c>
      <c r="AF6" s="161">
        <v>18</v>
      </c>
      <c r="AG6" s="161"/>
      <c r="AH6" s="161">
        <v>8</v>
      </c>
      <c r="AI6" s="161"/>
      <c r="AJ6" s="282">
        <v>26</v>
      </c>
      <c r="AK6" s="150"/>
      <c r="AL6" s="150"/>
      <c r="AM6" s="150"/>
      <c r="AN6" s="150"/>
      <c r="AO6" s="150"/>
      <c r="AP6" s="150"/>
      <c r="AQ6" s="150"/>
      <c r="AR6" s="150"/>
      <c r="AS6" s="150"/>
      <c r="AT6" s="150"/>
      <c r="AU6" s="150"/>
      <c r="AV6" s="150"/>
      <c r="AW6" s="150"/>
      <c r="AX6" s="150"/>
      <c r="AY6" s="150"/>
      <c r="AZ6" s="150"/>
      <c r="BA6" s="150"/>
      <c r="BB6" s="150"/>
      <c r="BC6" s="149"/>
      <c r="BD6" s="149"/>
      <c r="BE6" s="149"/>
      <c r="BF6" s="360"/>
      <c r="BG6" s="360"/>
      <c r="BH6" s="361"/>
      <c r="BI6" s="361"/>
      <c r="BJ6" s="361"/>
      <c r="BK6" s="361"/>
      <c r="BL6" s="162"/>
      <c r="BM6" s="163"/>
      <c r="BN6" s="361"/>
      <c r="BO6" s="361"/>
      <c r="BP6" s="361"/>
      <c r="BQ6" s="162"/>
      <c r="BR6" s="162"/>
      <c r="BS6" s="162"/>
      <c r="BT6" s="362"/>
      <c r="BU6" s="274"/>
      <c r="BV6" s="275"/>
      <c r="BW6" s="274"/>
      <c r="BX6" s="275"/>
      <c r="BY6" s="274"/>
      <c r="BZ6" s="275"/>
      <c r="CA6" s="274"/>
      <c r="CB6" s="275"/>
      <c r="CC6" s="178"/>
      <c r="CD6" s="269">
        <v>0</v>
      </c>
      <c r="CE6" s="269">
        <v>0</v>
      </c>
      <c r="CF6" s="269">
        <v>0</v>
      </c>
      <c r="CG6" s="270">
        <v>0</v>
      </c>
      <c r="CH6" s="269">
        <v>0.72369329956251438</v>
      </c>
      <c r="CI6" s="269">
        <v>0.27630670043748562</v>
      </c>
      <c r="CJ6" s="269">
        <v>0</v>
      </c>
      <c r="CK6" s="269">
        <v>0</v>
      </c>
      <c r="CL6" s="269">
        <v>0</v>
      </c>
      <c r="CM6" s="269">
        <f>SUM(CD6:CL6)</f>
        <v>1</v>
      </c>
      <c r="CN6" s="168"/>
    </row>
    <row r="7" spans="1:94" ht="76.5" x14ac:dyDescent="0.2">
      <c r="A7" s="174" t="s">
        <v>251</v>
      </c>
      <c r="B7" s="158" t="s">
        <v>49</v>
      </c>
      <c r="C7" s="158" t="s">
        <v>60</v>
      </c>
      <c r="D7" s="164" t="s">
        <v>43</v>
      </c>
      <c r="E7" s="158" t="s">
        <v>146</v>
      </c>
      <c r="F7" s="158" t="s">
        <v>145</v>
      </c>
      <c r="G7" s="169">
        <v>0</v>
      </c>
      <c r="H7" s="169">
        <v>0</v>
      </c>
      <c r="I7" s="170">
        <v>0</v>
      </c>
      <c r="J7" s="309" t="s">
        <v>304</v>
      </c>
      <c r="K7" s="158"/>
      <c r="L7" s="158"/>
      <c r="M7" s="158"/>
      <c r="N7" s="158"/>
      <c r="O7" s="150"/>
      <c r="P7" s="158"/>
      <c r="Q7" s="158"/>
      <c r="R7" s="158"/>
      <c r="S7" s="150" t="s">
        <v>305</v>
      </c>
      <c r="T7" s="150" t="s">
        <v>306</v>
      </c>
      <c r="U7" s="150" t="s">
        <v>307</v>
      </c>
      <c r="V7" s="150" t="s">
        <v>308</v>
      </c>
      <c r="W7" s="150" t="s">
        <v>147</v>
      </c>
      <c r="X7" s="150" t="s">
        <v>309</v>
      </c>
      <c r="Y7" s="160" t="s">
        <v>456</v>
      </c>
      <c r="Z7" s="160" t="s">
        <v>535</v>
      </c>
      <c r="AA7" s="161"/>
      <c r="AB7" s="161"/>
      <c r="AC7" s="161"/>
      <c r="AD7" s="161"/>
      <c r="AE7" s="282"/>
      <c r="AF7" s="161"/>
      <c r="AG7" s="161"/>
      <c r="AH7" s="161"/>
      <c r="AI7" s="161"/>
      <c r="AJ7" s="282"/>
      <c r="AK7" s="150"/>
      <c r="AL7" s="150"/>
      <c r="AM7" s="150"/>
      <c r="AN7" s="150"/>
      <c r="AO7" s="150"/>
      <c r="AP7" s="150"/>
      <c r="AQ7" s="150"/>
      <c r="AR7" s="150"/>
      <c r="AS7" s="150"/>
      <c r="AT7" s="150"/>
      <c r="AU7" s="150"/>
      <c r="AV7" s="150"/>
      <c r="AW7" s="150"/>
      <c r="AX7" s="150"/>
      <c r="AY7" s="150"/>
      <c r="AZ7" s="150"/>
      <c r="BA7" s="150"/>
      <c r="BB7" s="150"/>
      <c r="BC7" s="158" t="s">
        <v>310</v>
      </c>
      <c r="BD7" s="158" t="s">
        <v>311</v>
      </c>
      <c r="BE7" s="158"/>
      <c r="BF7" s="160"/>
      <c r="BG7" s="160"/>
      <c r="BH7" s="162"/>
      <c r="BI7" s="162"/>
      <c r="BJ7" s="162"/>
      <c r="BK7" s="162"/>
      <c r="BL7" s="162"/>
      <c r="BM7" s="163"/>
      <c r="BN7" s="162"/>
      <c r="BO7" s="162"/>
      <c r="BP7" s="162"/>
      <c r="BQ7" s="162"/>
      <c r="BR7" s="162"/>
      <c r="BS7" s="162"/>
      <c r="BT7" s="163"/>
      <c r="BU7" s="276" t="s">
        <v>370</v>
      </c>
      <c r="BV7" s="277"/>
      <c r="BW7" s="276"/>
      <c r="BX7" s="277"/>
      <c r="BY7" s="276"/>
      <c r="BZ7" s="277"/>
      <c r="CA7" s="276"/>
      <c r="CB7" s="277"/>
      <c r="CC7" s="179"/>
      <c r="CD7" s="160"/>
      <c r="CE7" s="160"/>
      <c r="CF7" s="160"/>
      <c r="CG7" s="271"/>
      <c r="CH7" s="160"/>
      <c r="CI7" s="160"/>
      <c r="CJ7" s="160"/>
      <c r="CK7" s="160"/>
      <c r="CL7" s="160"/>
      <c r="CM7" s="160"/>
      <c r="CN7" s="160"/>
    </row>
    <row r="8" spans="1:94" ht="102" x14ac:dyDescent="0.2">
      <c r="A8" s="175" t="s">
        <v>64</v>
      </c>
      <c r="B8" s="158" t="s">
        <v>49</v>
      </c>
      <c r="C8" s="158" t="s">
        <v>60</v>
      </c>
      <c r="D8" s="159" t="s">
        <v>62</v>
      </c>
      <c r="E8" s="158" t="s">
        <v>145</v>
      </c>
      <c r="F8" s="158" t="s">
        <v>145</v>
      </c>
      <c r="G8" s="169">
        <v>11</v>
      </c>
      <c r="H8" s="169">
        <v>183</v>
      </c>
      <c r="I8" s="170">
        <v>41737.949999999997</v>
      </c>
      <c r="J8" s="309" t="s">
        <v>312</v>
      </c>
      <c r="K8" s="158">
        <v>2</v>
      </c>
      <c r="L8" s="158">
        <v>5</v>
      </c>
      <c r="M8" s="165">
        <f>L8*4</f>
        <v>20</v>
      </c>
      <c r="N8" s="358">
        <f>M8/K8</f>
        <v>10</v>
      </c>
      <c r="O8" s="150" t="s">
        <v>313</v>
      </c>
      <c r="P8" s="158">
        <v>10</v>
      </c>
      <c r="Q8" s="158">
        <v>30</v>
      </c>
      <c r="R8" s="358">
        <f>Q8/P8</f>
        <v>3</v>
      </c>
      <c r="S8" s="150" t="s">
        <v>314</v>
      </c>
      <c r="T8" s="150" t="s">
        <v>305</v>
      </c>
      <c r="U8" s="150" t="s">
        <v>315</v>
      </c>
      <c r="V8" s="150" t="s">
        <v>306</v>
      </c>
      <c r="W8" s="150" t="s">
        <v>316</v>
      </c>
      <c r="X8" s="150" t="s">
        <v>308</v>
      </c>
      <c r="Y8" s="160" t="s">
        <v>457</v>
      </c>
      <c r="Z8" s="160" t="s">
        <v>530</v>
      </c>
      <c r="AA8" s="161">
        <v>3</v>
      </c>
      <c r="AB8" s="161">
        <v>3</v>
      </c>
      <c r="AC8" s="161">
        <v>2</v>
      </c>
      <c r="AD8" s="161">
        <v>3</v>
      </c>
      <c r="AE8" s="282">
        <v>11</v>
      </c>
      <c r="AF8" s="161">
        <v>42</v>
      </c>
      <c r="AG8" s="161">
        <v>75</v>
      </c>
      <c r="AH8" s="161">
        <v>23</v>
      </c>
      <c r="AI8" s="161">
        <v>43</v>
      </c>
      <c r="AJ8" s="282">
        <v>183</v>
      </c>
      <c r="AK8" s="150">
        <v>144</v>
      </c>
      <c r="AL8" s="150">
        <v>10</v>
      </c>
      <c r="AM8" s="150">
        <v>0</v>
      </c>
      <c r="AN8" s="150">
        <v>0</v>
      </c>
      <c r="AO8" s="150">
        <v>0</v>
      </c>
      <c r="AP8" s="150">
        <v>3</v>
      </c>
      <c r="AQ8" s="150">
        <v>0</v>
      </c>
      <c r="AR8" s="150">
        <v>0</v>
      </c>
      <c r="AS8" s="150">
        <v>0</v>
      </c>
      <c r="AT8" s="150">
        <v>0</v>
      </c>
      <c r="AU8" s="150">
        <v>0</v>
      </c>
      <c r="AV8" s="150">
        <v>0</v>
      </c>
      <c r="AW8" s="150">
        <v>0</v>
      </c>
      <c r="AX8" s="150">
        <v>0</v>
      </c>
      <c r="AY8" s="150">
        <v>46</v>
      </c>
      <c r="AZ8" s="150">
        <v>0</v>
      </c>
      <c r="BA8" s="150">
        <v>0</v>
      </c>
      <c r="BB8" s="150">
        <v>0</v>
      </c>
      <c r="BC8" s="158" t="s">
        <v>317</v>
      </c>
      <c r="BD8" s="158" t="s">
        <v>311</v>
      </c>
      <c r="BE8" s="158" t="s">
        <v>318</v>
      </c>
      <c r="BF8" s="160" t="s">
        <v>342</v>
      </c>
      <c r="BG8" s="160" t="s">
        <v>343</v>
      </c>
      <c r="BH8" s="162" t="s">
        <v>145</v>
      </c>
      <c r="BI8" s="162" t="s">
        <v>145</v>
      </c>
      <c r="BJ8" s="162"/>
      <c r="BK8" s="162"/>
      <c r="BL8" s="162"/>
      <c r="BM8" s="163"/>
      <c r="BN8" s="162">
        <v>190</v>
      </c>
      <c r="BO8" s="162">
        <v>135</v>
      </c>
      <c r="BP8" s="162">
        <v>39</v>
      </c>
      <c r="BQ8" s="162"/>
      <c r="BR8" s="162"/>
      <c r="BS8" s="162"/>
      <c r="BT8" s="163">
        <v>7</v>
      </c>
      <c r="BU8" s="276" t="s">
        <v>371</v>
      </c>
      <c r="BV8" s="277"/>
      <c r="BW8" s="276" t="s">
        <v>163</v>
      </c>
      <c r="BX8" s="277" t="s">
        <v>372</v>
      </c>
      <c r="BY8" s="276" t="s">
        <v>373</v>
      </c>
      <c r="BZ8" s="277" t="s">
        <v>374</v>
      </c>
      <c r="CA8" s="276"/>
      <c r="CB8" s="277"/>
      <c r="CC8" s="179"/>
      <c r="CD8" s="269">
        <v>0.42344207611109635</v>
      </c>
      <c r="CE8" s="269">
        <v>0.1548412213875543</v>
      </c>
      <c r="CF8" s="269">
        <v>3.5062688574487473E-2</v>
      </c>
      <c r="CG8" s="270">
        <v>0.61334598607313817</v>
      </c>
      <c r="CH8" s="269">
        <v>0.38148452914996595</v>
      </c>
      <c r="CI8" s="269">
        <v>0</v>
      </c>
      <c r="CJ8" s="269">
        <v>0</v>
      </c>
      <c r="CK8" s="269">
        <v>2.3557985825392192E-3</v>
      </c>
      <c r="CL8" s="269">
        <v>2.813686194356701E-3</v>
      </c>
      <c r="CM8" s="269">
        <f>SUM(CG8:CL8)</f>
        <v>1</v>
      </c>
      <c r="CN8" s="145" t="s">
        <v>135</v>
      </c>
    </row>
    <row r="9" spans="1:94" ht="51" x14ac:dyDescent="0.2">
      <c r="A9" s="175" t="s">
        <v>63</v>
      </c>
      <c r="B9" s="158" t="s">
        <v>49</v>
      </c>
      <c r="C9" s="158" t="s">
        <v>60</v>
      </c>
      <c r="D9" s="159" t="s">
        <v>62</v>
      </c>
      <c r="E9" s="158" t="s">
        <v>145</v>
      </c>
      <c r="F9" s="158" t="s">
        <v>146</v>
      </c>
      <c r="G9" s="169">
        <v>5</v>
      </c>
      <c r="H9" s="169">
        <v>68</v>
      </c>
      <c r="I9" s="170">
        <v>10928.800000000001</v>
      </c>
      <c r="J9" s="309" t="s">
        <v>312</v>
      </c>
      <c r="K9" s="158">
        <v>16</v>
      </c>
      <c r="L9" s="158">
        <v>102</v>
      </c>
      <c r="M9" s="165">
        <f>L9*4</f>
        <v>408</v>
      </c>
      <c r="N9" s="358">
        <f>M9/K9</f>
        <v>25.5</v>
      </c>
      <c r="O9" s="150" t="s">
        <v>302</v>
      </c>
      <c r="P9" s="158">
        <v>6</v>
      </c>
      <c r="Q9" s="158">
        <v>33</v>
      </c>
      <c r="R9" s="358">
        <f>Q9/P9</f>
        <v>5.5</v>
      </c>
      <c r="S9" s="150" t="s">
        <v>309</v>
      </c>
      <c r="T9" s="150"/>
      <c r="U9" s="150"/>
      <c r="V9" s="150"/>
      <c r="W9" s="150"/>
      <c r="X9" s="150"/>
      <c r="Y9" s="160"/>
      <c r="Z9" s="160" t="s">
        <v>495</v>
      </c>
      <c r="AA9" s="161"/>
      <c r="AB9" s="161">
        <v>2</v>
      </c>
      <c r="AC9" s="161">
        <v>3</v>
      </c>
      <c r="AD9" s="161"/>
      <c r="AE9" s="282">
        <v>5</v>
      </c>
      <c r="AF9" s="161"/>
      <c r="AG9" s="161">
        <v>28</v>
      </c>
      <c r="AH9" s="161">
        <v>40</v>
      </c>
      <c r="AI9" s="161"/>
      <c r="AJ9" s="282">
        <v>68</v>
      </c>
      <c r="AK9" s="150">
        <v>0</v>
      </c>
      <c r="AL9" s="150">
        <v>253</v>
      </c>
      <c r="AM9" s="150">
        <v>0</v>
      </c>
      <c r="AN9" s="150">
        <v>62</v>
      </c>
      <c r="AO9" s="150">
        <v>0</v>
      </c>
      <c r="AP9" s="150">
        <v>0</v>
      </c>
      <c r="AQ9" s="150">
        <v>99</v>
      </c>
      <c r="AR9" s="150">
        <v>0</v>
      </c>
      <c r="AS9" s="150">
        <v>0</v>
      </c>
      <c r="AT9" s="150">
        <v>7</v>
      </c>
      <c r="AU9" s="150">
        <v>0</v>
      </c>
      <c r="AV9" s="150">
        <v>0</v>
      </c>
      <c r="AW9" s="150">
        <v>2</v>
      </c>
      <c r="AX9" s="150">
        <v>0</v>
      </c>
      <c r="AY9" s="150">
        <v>191</v>
      </c>
      <c r="AZ9" s="150">
        <v>0</v>
      </c>
      <c r="BA9" s="150">
        <v>0</v>
      </c>
      <c r="BB9" s="150">
        <v>8</v>
      </c>
      <c r="BC9" s="158" t="s">
        <v>311</v>
      </c>
      <c r="BD9" s="158" t="s">
        <v>319</v>
      </c>
      <c r="BE9" s="158"/>
      <c r="BF9" s="160" t="s">
        <v>344</v>
      </c>
      <c r="BG9" s="160" t="s">
        <v>345</v>
      </c>
      <c r="BH9" s="162" t="s">
        <v>145</v>
      </c>
      <c r="BI9" s="162"/>
      <c r="BJ9" s="162"/>
      <c r="BK9" s="162"/>
      <c r="BL9" s="162"/>
      <c r="BM9" s="163"/>
      <c r="BN9" s="162">
        <v>653</v>
      </c>
      <c r="BO9" s="162">
        <v>540</v>
      </c>
      <c r="BP9" s="162">
        <v>40</v>
      </c>
      <c r="BQ9" s="162"/>
      <c r="BR9" s="162"/>
      <c r="BS9" s="162"/>
      <c r="BT9" s="163">
        <v>42</v>
      </c>
      <c r="BU9" s="276" t="s">
        <v>370</v>
      </c>
      <c r="BV9" s="277"/>
      <c r="BW9" s="276"/>
      <c r="BX9" s="277"/>
      <c r="BY9" s="276"/>
      <c r="BZ9" s="277"/>
      <c r="CA9" s="276"/>
      <c r="CB9" s="277"/>
      <c r="CC9" s="179"/>
      <c r="CD9" s="269">
        <v>0.40174559000292376</v>
      </c>
      <c r="CE9" s="269">
        <v>0</v>
      </c>
      <c r="CF9" s="269">
        <v>0.13215372453896715</v>
      </c>
      <c r="CG9" s="270">
        <v>0.53389931454189088</v>
      </c>
      <c r="CH9" s="269">
        <v>0.41102580484477025</v>
      </c>
      <c r="CI9" s="269">
        <v>3.0753570771113303E-3</v>
      </c>
      <c r="CJ9" s="269">
        <v>0</v>
      </c>
      <c r="CK9" s="269">
        <v>4.8209470800350852E-2</v>
      </c>
      <c r="CL9" s="269">
        <v>3.7900527358766391E-3</v>
      </c>
      <c r="CM9" s="269">
        <f>SUM(CG9:CL9)</f>
        <v>1</v>
      </c>
      <c r="CN9" s="160"/>
    </row>
    <row r="10" spans="1:94" ht="125.25" customHeight="1" x14ac:dyDescent="0.2">
      <c r="A10" s="175" t="s">
        <v>70</v>
      </c>
      <c r="B10" s="158" t="s">
        <v>49</v>
      </c>
      <c r="C10" s="158" t="s">
        <v>60</v>
      </c>
      <c r="D10" s="159" t="s">
        <v>43</v>
      </c>
      <c r="E10" s="158" t="s">
        <v>145</v>
      </c>
      <c r="F10" s="158" t="s">
        <v>146</v>
      </c>
      <c r="G10" s="169">
        <v>24</v>
      </c>
      <c r="H10" s="169">
        <v>282</v>
      </c>
      <c r="I10" s="170">
        <v>79234.200000000012</v>
      </c>
      <c r="J10" s="310" t="s">
        <v>304</v>
      </c>
      <c r="K10" s="158">
        <v>3</v>
      </c>
      <c r="L10" s="158">
        <v>25</v>
      </c>
      <c r="M10" s="165">
        <f>L10*4</f>
        <v>100</v>
      </c>
      <c r="N10" s="358">
        <f>M10/K10</f>
        <v>33.333333333333336</v>
      </c>
      <c r="O10" s="150" t="s">
        <v>302</v>
      </c>
      <c r="P10" s="158">
        <v>10</v>
      </c>
      <c r="Q10" s="158">
        <v>47</v>
      </c>
      <c r="R10" s="358">
        <f>Q10/P10</f>
        <v>4.7</v>
      </c>
      <c r="S10" s="150" t="s">
        <v>314</v>
      </c>
      <c r="T10" s="150" t="s">
        <v>315</v>
      </c>
      <c r="U10" s="150" t="s">
        <v>306</v>
      </c>
      <c r="V10" s="150" t="s">
        <v>308</v>
      </c>
      <c r="W10" s="150" t="s">
        <v>309</v>
      </c>
      <c r="X10" s="150"/>
      <c r="Y10" s="160" t="s">
        <v>458</v>
      </c>
      <c r="Z10" s="160" t="s">
        <v>459</v>
      </c>
      <c r="AA10" s="161">
        <v>4</v>
      </c>
      <c r="AB10" s="161">
        <v>7</v>
      </c>
      <c r="AC10" s="161">
        <v>6</v>
      </c>
      <c r="AD10" s="161">
        <v>7</v>
      </c>
      <c r="AE10" s="282">
        <v>24</v>
      </c>
      <c r="AF10" s="161">
        <v>38</v>
      </c>
      <c r="AG10" s="161">
        <v>104</v>
      </c>
      <c r="AH10" s="161">
        <v>84</v>
      </c>
      <c r="AI10" s="161">
        <v>56</v>
      </c>
      <c r="AJ10" s="282">
        <v>282</v>
      </c>
      <c r="AK10" s="150">
        <v>0</v>
      </c>
      <c r="AL10" s="150">
        <v>1</v>
      </c>
      <c r="AM10" s="150">
        <v>0</v>
      </c>
      <c r="AN10" s="150">
        <v>1</v>
      </c>
      <c r="AO10" s="150">
        <v>1</v>
      </c>
      <c r="AP10" s="150">
        <v>10</v>
      </c>
      <c r="AQ10" s="150">
        <v>0</v>
      </c>
      <c r="AR10" s="150">
        <v>3</v>
      </c>
      <c r="AS10" s="150">
        <v>1</v>
      </c>
      <c r="AT10" s="150">
        <v>0</v>
      </c>
      <c r="AU10" s="150">
        <v>0</v>
      </c>
      <c r="AV10" s="150">
        <v>0</v>
      </c>
      <c r="AW10" s="150">
        <v>2</v>
      </c>
      <c r="AX10" s="150">
        <v>0</v>
      </c>
      <c r="AY10" s="150">
        <v>0</v>
      </c>
      <c r="AZ10" s="150">
        <v>0</v>
      </c>
      <c r="BA10" s="150">
        <v>2</v>
      </c>
      <c r="BB10" s="150">
        <v>0</v>
      </c>
      <c r="BC10" s="158" t="s">
        <v>310</v>
      </c>
      <c r="BD10" s="158"/>
      <c r="BE10" s="158"/>
      <c r="BF10" s="160" t="s">
        <v>346</v>
      </c>
      <c r="BG10" s="160" t="s">
        <v>347</v>
      </c>
      <c r="BH10" s="162"/>
      <c r="BI10" s="162" t="s">
        <v>145</v>
      </c>
      <c r="BJ10" s="162"/>
      <c r="BK10" s="162"/>
      <c r="BL10" s="162"/>
      <c r="BM10" s="163"/>
      <c r="BN10" s="162">
        <v>120</v>
      </c>
      <c r="BO10" s="162">
        <v>86</v>
      </c>
      <c r="BP10" s="162">
        <v>57</v>
      </c>
      <c r="BQ10" s="162" t="s">
        <v>145</v>
      </c>
      <c r="BR10" s="162" t="s">
        <v>145</v>
      </c>
      <c r="BS10" s="162" t="s">
        <v>145</v>
      </c>
      <c r="BT10" s="163">
        <v>23</v>
      </c>
      <c r="BU10" s="276" t="s">
        <v>375</v>
      </c>
      <c r="BV10" s="277" t="s">
        <v>376</v>
      </c>
      <c r="BW10" s="276" t="s">
        <v>377</v>
      </c>
      <c r="BX10" s="277" t="s">
        <v>378</v>
      </c>
      <c r="BY10" s="276" t="s">
        <v>262</v>
      </c>
      <c r="BZ10" s="277" t="s">
        <v>527</v>
      </c>
      <c r="CA10" s="276" t="s">
        <v>379</v>
      </c>
      <c r="CB10" s="277" t="s">
        <v>380</v>
      </c>
      <c r="CC10" s="179" t="s">
        <v>381</v>
      </c>
      <c r="CD10" s="269">
        <v>0.96416311176777481</v>
      </c>
      <c r="CE10" s="269">
        <v>0</v>
      </c>
      <c r="CF10" s="269">
        <v>3.9852864452034073E-3</v>
      </c>
      <c r="CG10" s="270">
        <v>0.96814839821297827</v>
      </c>
      <c r="CH10" s="269">
        <v>2.3308883812897595E-2</v>
      </c>
      <c r="CI10" s="269">
        <v>8.5427179741241355E-3</v>
      </c>
      <c r="CJ10" s="269">
        <v>0</v>
      </c>
      <c r="CK10" s="269">
        <v>0</v>
      </c>
      <c r="CL10" s="269">
        <v>0</v>
      </c>
      <c r="CM10" s="269">
        <f>SUM(CG10:CL10)</f>
        <v>1</v>
      </c>
      <c r="CN10" s="160" t="s">
        <v>502</v>
      </c>
    </row>
    <row r="11" spans="1:94" ht="85.5" customHeight="1" x14ac:dyDescent="0.2">
      <c r="A11" s="175" t="s">
        <v>61</v>
      </c>
      <c r="B11" s="158" t="s">
        <v>49</v>
      </c>
      <c r="C11" s="158" t="s">
        <v>60</v>
      </c>
      <c r="D11" s="159" t="s">
        <v>59</v>
      </c>
      <c r="E11" s="158" t="s">
        <v>145</v>
      </c>
      <c r="F11" s="158" t="s">
        <v>146</v>
      </c>
      <c r="G11" s="169">
        <v>4</v>
      </c>
      <c r="H11" s="169">
        <v>42</v>
      </c>
      <c r="I11" s="170">
        <v>6039.6</v>
      </c>
      <c r="J11" s="309" t="s">
        <v>312</v>
      </c>
      <c r="K11" s="158">
        <v>9</v>
      </c>
      <c r="L11" s="158">
        <v>15</v>
      </c>
      <c r="M11" s="165">
        <f>L11*4</f>
        <v>60</v>
      </c>
      <c r="N11" s="358">
        <f>M11/K11</f>
        <v>6.666666666666667</v>
      </c>
      <c r="O11" s="150" t="s">
        <v>302</v>
      </c>
      <c r="P11" s="158">
        <v>10</v>
      </c>
      <c r="Q11" s="158">
        <v>20</v>
      </c>
      <c r="R11" s="358">
        <f>Q11/P11</f>
        <v>2</v>
      </c>
      <c r="S11" s="150" t="s">
        <v>314</v>
      </c>
      <c r="T11" s="150" t="s">
        <v>320</v>
      </c>
      <c r="U11" s="150" t="s">
        <v>305</v>
      </c>
      <c r="V11" s="150" t="s">
        <v>147</v>
      </c>
      <c r="W11" s="150" t="s">
        <v>309</v>
      </c>
      <c r="X11" s="150"/>
      <c r="Y11" s="160" t="s">
        <v>460</v>
      </c>
      <c r="Z11" s="160" t="s">
        <v>534</v>
      </c>
      <c r="AA11" s="161"/>
      <c r="AB11" s="161"/>
      <c r="AC11" s="161"/>
      <c r="AD11" s="161">
        <v>4</v>
      </c>
      <c r="AE11" s="282">
        <v>4</v>
      </c>
      <c r="AF11" s="161"/>
      <c r="AG11" s="161"/>
      <c r="AH11" s="161"/>
      <c r="AI11" s="161">
        <v>42</v>
      </c>
      <c r="AJ11" s="282">
        <v>42</v>
      </c>
      <c r="AK11" s="150">
        <v>0</v>
      </c>
      <c r="AL11" s="150">
        <v>72</v>
      </c>
      <c r="AM11" s="150">
        <v>0</v>
      </c>
      <c r="AN11" s="150">
        <v>0</v>
      </c>
      <c r="AO11" s="150">
        <v>52</v>
      </c>
      <c r="AP11" s="150">
        <v>51</v>
      </c>
      <c r="AQ11" s="150">
        <v>1</v>
      </c>
      <c r="AR11" s="150">
        <v>0</v>
      </c>
      <c r="AS11" s="150">
        <v>0</v>
      </c>
      <c r="AT11" s="150">
        <v>0</v>
      </c>
      <c r="AU11" s="150">
        <v>0</v>
      </c>
      <c r="AV11" s="150">
        <v>0</v>
      </c>
      <c r="AW11" s="150">
        <v>3</v>
      </c>
      <c r="AX11" s="150">
        <v>0</v>
      </c>
      <c r="AY11" s="150">
        <v>300</v>
      </c>
      <c r="AZ11" s="150">
        <v>0</v>
      </c>
      <c r="BA11" s="150">
        <v>0</v>
      </c>
      <c r="BB11" s="150">
        <v>0</v>
      </c>
      <c r="BC11" s="158"/>
      <c r="BD11" s="158"/>
      <c r="BE11" s="158"/>
      <c r="BF11" s="160" t="s">
        <v>340</v>
      </c>
      <c r="BG11" s="160" t="s">
        <v>347</v>
      </c>
      <c r="BH11" s="162"/>
      <c r="BI11" s="162"/>
      <c r="BJ11" s="162"/>
      <c r="BK11" s="162"/>
      <c r="BL11" s="162"/>
      <c r="BM11" s="362" t="s">
        <v>145</v>
      </c>
      <c r="BN11" s="162">
        <v>47</v>
      </c>
      <c r="BO11" s="162">
        <v>27</v>
      </c>
      <c r="BP11" s="162">
        <v>56</v>
      </c>
      <c r="BQ11" s="162"/>
      <c r="BR11" s="162"/>
      <c r="BS11" s="162"/>
      <c r="BT11" s="163">
        <v>10</v>
      </c>
      <c r="BU11" s="276" t="s">
        <v>382</v>
      </c>
      <c r="BV11" s="277" t="s">
        <v>383</v>
      </c>
      <c r="BW11" s="276" t="s">
        <v>384</v>
      </c>
      <c r="BX11" s="277" t="s">
        <v>385</v>
      </c>
      <c r="BY11" s="276"/>
      <c r="BZ11" s="277"/>
      <c r="CA11" s="276"/>
      <c r="CB11" s="277"/>
      <c r="CC11" s="179" t="s">
        <v>386</v>
      </c>
      <c r="CD11" s="269">
        <v>0.61806697942687705</v>
      </c>
      <c r="CE11" s="269">
        <v>0</v>
      </c>
      <c r="CF11" s="269">
        <v>0</v>
      </c>
      <c r="CG11" s="270">
        <v>0.61806697942687705</v>
      </c>
      <c r="CH11" s="269">
        <v>0.37431710635878063</v>
      </c>
      <c r="CI11" s="269">
        <v>0</v>
      </c>
      <c r="CJ11" s="269">
        <v>0</v>
      </c>
      <c r="CK11" s="269">
        <v>7.6159142143422892E-3</v>
      </c>
      <c r="CL11" s="269">
        <v>0</v>
      </c>
      <c r="CM11" s="269">
        <v>1</v>
      </c>
      <c r="CN11" s="160"/>
      <c r="CO11" s="167"/>
      <c r="CP11" s="167"/>
    </row>
    <row r="12" spans="1:94" ht="111" customHeight="1" x14ac:dyDescent="0.2">
      <c r="A12" s="174" t="s">
        <v>83</v>
      </c>
      <c r="B12" s="158" t="s">
        <v>73</v>
      </c>
      <c r="C12" s="158" t="s">
        <v>119</v>
      </c>
      <c r="D12" s="164" t="s">
        <v>75</v>
      </c>
      <c r="E12" s="158" t="s">
        <v>145</v>
      </c>
      <c r="F12" s="158" t="s">
        <v>146</v>
      </c>
      <c r="G12" s="169">
        <v>4</v>
      </c>
      <c r="H12" s="169">
        <v>95</v>
      </c>
      <c r="I12" s="170">
        <v>50531.320000000007</v>
      </c>
      <c r="J12" s="310" t="s">
        <v>312</v>
      </c>
      <c r="K12" s="165">
        <v>40</v>
      </c>
      <c r="L12" s="165">
        <v>210</v>
      </c>
      <c r="M12" s="165">
        <f>L12*4</f>
        <v>840</v>
      </c>
      <c r="N12" s="358">
        <f>M12/K12</f>
        <v>21</v>
      </c>
      <c r="O12" s="359" t="s">
        <v>302</v>
      </c>
      <c r="P12" s="165">
        <v>8</v>
      </c>
      <c r="Q12" s="165">
        <v>108</v>
      </c>
      <c r="R12" s="358">
        <f>Q12/P12</f>
        <v>13.5</v>
      </c>
      <c r="S12" s="150" t="s">
        <v>314</v>
      </c>
      <c r="T12" s="150" t="s">
        <v>147</v>
      </c>
      <c r="U12" s="150" t="s">
        <v>309</v>
      </c>
      <c r="V12" s="150"/>
      <c r="W12" s="150"/>
      <c r="X12" s="150"/>
      <c r="Y12" s="160" t="s">
        <v>461</v>
      </c>
      <c r="Z12" s="160" t="s">
        <v>462</v>
      </c>
      <c r="AA12" s="161">
        <v>2</v>
      </c>
      <c r="AB12" s="161">
        <v>2</v>
      </c>
      <c r="AC12" s="161"/>
      <c r="AD12" s="161"/>
      <c r="AE12" s="282">
        <v>4</v>
      </c>
      <c r="AF12" s="161">
        <v>39</v>
      </c>
      <c r="AG12" s="161">
        <v>56</v>
      </c>
      <c r="AH12" s="161"/>
      <c r="AI12" s="161"/>
      <c r="AJ12" s="282">
        <v>95</v>
      </c>
      <c r="AK12" s="150">
        <v>26</v>
      </c>
      <c r="AL12" s="150">
        <v>119</v>
      </c>
      <c r="AM12" s="150">
        <v>0</v>
      </c>
      <c r="AN12" s="150">
        <v>42</v>
      </c>
      <c r="AO12" s="150"/>
      <c r="AP12" s="150">
        <v>4</v>
      </c>
      <c r="AQ12" s="150">
        <v>132</v>
      </c>
      <c r="AR12" s="150">
        <v>14</v>
      </c>
      <c r="AS12" s="150"/>
      <c r="AT12" s="150">
        <v>2</v>
      </c>
      <c r="AU12" s="150">
        <v>46</v>
      </c>
      <c r="AV12" s="150">
        <v>138</v>
      </c>
      <c r="AW12" s="150"/>
      <c r="AX12" s="150">
        <v>56</v>
      </c>
      <c r="AY12" s="150">
        <v>240</v>
      </c>
      <c r="AZ12" s="150"/>
      <c r="BA12" s="150">
        <v>0</v>
      </c>
      <c r="BB12" s="150">
        <v>0</v>
      </c>
      <c r="BC12" s="158" t="s">
        <v>311</v>
      </c>
      <c r="BD12" s="158"/>
      <c r="BE12" s="158"/>
      <c r="BF12" s="360" t="s">
        <v>340</v>
      </c>
      <c r="BG12" s="360" t="s">
        <v>348</v>
      </c>
      <c r="BH12" s="361"/>
      <c r="BI12" s="361"/>
      <c r="BJ12" s="361"/>
      <c r="BK12" s="361"/>
      <c r="BL12" s="162" t="s">
        <v>145</v>
      </c>
      <c r="BM12" s="163"/>
      <c r="BN12" s="361">
        <v>670</v>
      </c>
      <c r="BO12" s="361"/>
      <c r="BP12" s="361">
        <v>33</v>
      </c>
      <c r="BQ12" s="162" t="s">
        <v>146</v>
      </c>
      <c r="BR12" s="361" t="s">
        <v>145</v>
      </c>
      <c r="BS12" s="361" t="s">
        <v>145</v>
      </c>
      <c r="BT12" s="362">
        <v>7</v>
      </c>
      <c r="BU12" s="276" t="s">
        <v>387</v>
      </c>
      <c r="BV12" s="277" t="s">
        <v>374</v>
      </c>
      <c r="BW12" s="276" t="s">
        <v>388</v>
      </c>
      <c r="BX12" s="277" t="s">
        <v>389</v>
      </c>
      <c r="BY12" s="276" t="s">
        <v>390</v>
      </c>
      <c r="BZ12" s="277"/>
      <c r="CA12" s="276"/>
      <c r="CB12" s="277"/>
      <c r="CC12" s="179" t="s">
        <v>391</v>
      </c>
      <c r="CD12" s="269">
        <v>0.71275674649059595</v>
      </c>
      <c r="CE12" s="269">
        <v>0</v>
      </c>
      <c r="CF12" s="269">
        <v>6.9824990643451254E-2</v>
      </c>
      <c r="CG12" s="270">
        <v>0.78258173713404722</v>
      </c>
      <c r="CH12" s="269">
        <v>0.19222540624179557</v>
      </c>
      <c r="CI12" s="269">
        <v>0</v>
      </c>
      <c r="CJ12" s="269">
        <v>1.5808377881677365E-2</v>
      </c>
      <c r="CK12" s="269">
        <v>9.3844787424798484E-3</v>
      </c>
      <c r="CL12" s="269">
        <v>0</v>
      </c>
      <c r="CM12" s="269">
        <v>1</v>
      </c>
      <c r="CN12" s="145" t="s">
        <v>131</v>
      </c>
      <c r="CO12" s="167"/>
      <c r="CP12" s="167"/>
    </row>
    <row r="13" spans="1:94" ht="93.75" customHeight="1" x14ac:dyDescent="0.2">
      <c r="A13" s="176" t="s">
        <v>254</v>
      </c>
      <c r="B13" s="158" t="s">
        <v>49</v>
      </c>
      <c r="C13" s="158" t="s">
        <v>48</v>
      </c>
      <c r="D13" s="159" t="s">
        <v>123</v>
      </c>
      <c r="E13" s="158" t="s">
        <v>146</v>
      </c>
      <c r="F13" s="158" t="s">
        <v>146</v>
      </c>
      <c r="G13" s="169">
        <v>3</v>
      </c>
      <c r="H13" s="169">
        <v>28</v>
      </c>
      <c r="I13" s="170">
        <v>5752</v>
      </c>
      <c r="J13" s="309"/>
      <c r="K13" s="158"/>
      <c r="L13" s="158"/>
      <c r="M13" s="158"/>
      <c r="N13" s="158"/>
      <c r="O13" s="150"/>
      <c r="P13" s="158"/>
      <c r="Q13" s="158"/>
      <c r="R13" s="158"/>
      <c r="S13" s="150"/>
      <c r="T13" s="150"/>
      <c r="U13" s="150"/>
      <c r="V13" s="150"/>
      <c r="W13" s="150"/>
      <c r="X13" s="150"/>
      <c r="Y13" s="160"/>
      <c r="Z13" s="160"/>
      <c r="AA13" s="161"/>
      <c r="AB13" s="161">
        <v>1</v>
      </c>
      <c r="AC13" s="161">
        <v>1</v>
      </c>
      <c r="AD13" s="161">
        <v>1</v>
      </c>
      <c r="AE13" s="282">
        <v>3</v>
      </c>
      <c r="AF13" s="161"/>
      <c r="AG13" s="161">
        <v>10</v>
      </c>
      <c r="AH13" s="161">
        <v>8</v>
      </c>
      <c r="AI13" s="161">
        <v>10</v>
      </c>
      <c r="AJ13" s="282">
        <v>28</v>
      </c>
      <c r="AK13" s="150"/>
      <c r="AL13" s="150"/>
      <c r="AM13" s="150"/>
      <c r="AN13" s="150"/>
      <c r="AO13" s="150"/>
      <c r="AP13" s="150"/>
      <c r="AQ13" s="150"/>
      <c r="AR13" s="150"/>
      <c r="AS13" s="150"/>
      <c r="AT13" s="150"/>
      <c r="AU13" s="150"/>
      <c r="AV13" s="150"/>
      <c r="AW13" s="150"/>
      <c r="AX13" s="150"/>
      <c r="AY13" s="150"/>
      <c r="AZ13" s="150"/>
      <c r="BA13" s="150"/>
      <c r="BB13" s="150"/>
      <c r="BC13" s="158"/>
      <c r="BD13" s="158"/>
      <c r="BE13" s="158"/>
      <c r="BF13" s="160"/>
      <c r="BG13" s="160"/>
      <c r="BH13" s="162"/>
      <c r="BI13" s="162"/>
      <c r="BJ13" s="162"/>
      <c r="BK13" s="162"/>
      <c r="BL13" s="162"/>
      <c r="BM13" s="163"/>
      <c r="BN13" s="162"/>
      <c r="BO13" s="162"/>
      <c r="BP13" s="162"/>
      <c r="BQ13" s="162"/>
      <c r="BR13" s="162"/>
      <c r="BS13" s="162"/>
      <c r="BT13" s="163"/>
      <c r="BU13" s="276"/>
      <c r="BV13" s="277"/>
      <c r="BW13" s="276"/>
      <c r="BX13" s="277"/>
      <c r="BY13" s="276"/>
      <c r="BZ13" s="277"/>
      <c r="CA13" s="276"/>
      <c r="CB13" s="277"/>
      <c r="CC13" s="179"/>
      <c r="CD13" s="160"/>
      <c r="CE13" s="160"/>
      <c r="CF13" s="160"/>
      <c r="CG13" s="271"/>
      <c r="CH13" s="160"/>
      <c r="CI13" s="160"/>
      <c r="CJ13" s="160"/>
      <c r="CK13" s="160"/>
      <c r="CL13" s="160"/>
      <c r="CM13" s="160"/>
      <c r="CN13" s="160"/>
      <c r="CO13" s="167"/>
      <c r="CP13" s="167"/>
    </row>
    <row r="14" spans="1:94" ht="48.95" customHeight="1" x14ac:dyDescent="0.2">
      <c r="A14" s="176" t="s">
        <v>250</v>
      </c>
      <c r="B14" s="158" t="s">
        <v>49</v>
      </c>
      <c r="C14" s="158" t="s">
        <v>60</v>
      </c>
      <c r="D14" s="159" t="s">
        <v>43</v>
      </c>
      <c r="E14" s="158" t="s">
        <v>146</v>
      </c>
      <c r="F14" s="158" t="s">
        <v>145</v>
      </c>
      <c r="G14" s="169">
        <v>8</v>
      </c>
      <c r="H14" s="169">
        <v>108</v>
      </c>
      <c r="I14" s="170">
        <v>57520</v>
      </c>
      <c r="J14" s="309" t="s">
        <v>321</v>
      </c>
      <c r="K14" s="158"/>
      <c r="L14" s="158"/>
      <c r="M14" s="158"/>
      <c r="N14" s="158"/>
      <c r="O14" s="150"/>
      <c r="P14" s="158"/>
      <c r="Q14" s="158"/>
      <c r="R14" s="158"/>
      <c r="S14" s="150" t="s">
        <v>320</v>
      </c>
      <c r="T14" s="150" t="s">
        <v>305</v>
      </c>
      <c r="U14" s="150" t="s">
        <v>315</v>
      </c>
      <c r="V14" s="150" t="s">
        <v>307</v>
      </c>
      <c r="W14" s="150" t="s">
        <v>308</v>
      </c>
      <c r="X14" s="150"/>
      <c r="Y14" s="160" t="s">
        <v>463</v>
      </c>
      <c r="Z14" s="160" t="s">
        <v>532</v>
      </c>
      <c r="AA14" s="161">
        <v>2</v>
      </c>
      <c r="AB14" s="161"/>
      <c r="AC14" s="161">
        <v>5</v>
      </c>
      <c r="AD14" s="161">
        <v>1</v>
      </c>
      <c r="AE14" s="282">
        <v>8</v>
      </c>
      <c r="AF14" s="161">
        <v>44</v>
      </c>
      <c r="AG14" s="161"/>
      <c r="AH14" s="161">
        <v>44</v>
      </c>
      <c r="AI14" s="161">
        <v>20</v>
      </c>
      <c r="AJ14" s="282">
        <v>108</v>
      </c>
      <c r="AK14" s="150"/>
      <c r="AL14" s="150"/>
      <c r="AM14" s="150"/>
      <c r="AN14" s="150"/>
      <c r="AO14" s="150"/>
      <c r="AP14" s="150"/>
      <c r="AQ14" s="150"/>
      <c r="AR14" s="150"/>
      <c r="AS14" s="150"/>
      <c r="AT14" s="150"/>
      <c r="AU14" s="150"/>
      <c r="AV14" s="150"/>
      <c r="AW14" s="150"/>
      <c r="AX14" s="150"/>
      <c r="AY14" s="150"/>
      <c r="AZ14" s="150"/>
      <c r="BA14" s="150"/>
      <c r="BB14" s="150"/>
      <c r="BC14" s="158" t="s">
        <v>311</v>
      </c>
      <c r="BD14" s="158"/>
      <c r="BE14" s="158"/>
      <c r="BF14" s="160"/>
      <c r="BG14" s="160"/>
      <c r="BH14" s="162"/>
      <c r="BI14" s="162"/>
      <c r="BJ14" s="162"/>
      <c r="BK14" s="162"/>
      <c r="BL14" s="162"/>
      <c r="BM14" s="163"/>
      <c r="BN14" s="162"/>
      <c r="BO14" s="162"/>
      <c r="BP14" s="162"/>
      <c r="BQ14" s="162"/>
      <c r="BR14" s="162"/>
      <c r="BS14" s="162"/>
      <c r="BT14" s="163"/>
      <c r="BU14" s="276" t="s">
        <v>392</v>
      </c>
      <c r="BV14" s="277" t="s">
        <v>393</v>
      </c>
      <c r="BW14" s="276" t="s">
        <v>394</v>
      </c>
      <c r="BX14" s="277" t="s">
        <v>395</v>
      </c>
      <c r="BY14" s="276"/>
      <c r="BZ14" s="277"/>
      <c r="CA14" s="276"/>
      <c r="CB14" s="277"/>
      <c r="CC14" s="179"/>
      <c r="CD14" s="160"/>
      <c r="CE14" s="160"/>
      <c r="CF14" s="160"/>
      <c r="CG14" s="271"/>
      <c r="CH14" s="160"/>
      <c r="CI14" s="160"/>
      <c r="CJ14" s="160"/>
      <c r="CK14" s="160"/>
      <c r="CL14" s="160"/>
      <c r="CM14" s="160"/>
      <c r="CN14" s="160"/>
      <c r="CO14" s="167"/>
      <c r="CP14" s="167"/>
    </row>
    <row r="15" spans="1:94" ht="102" x14ac:dyDescent="0.2">
      <c r="A15" s="174" t="s">
        <v>114</v>
      </c>
      <c r="B15" s="158" t="s">
        <v>73</v>
      </c>
      <c r="C15" s="158" t="s">
        <v>119</v>
      </c>
      <c r="D15" s="164" t="s">
        <v>77</v>
      </c>
      <c r="E15" s="158" t="s">
        <v>145</v>
      </c>
      <c r="F15" s="158" t="s">
        <v>146</v>
      </c>
      <c r="G15" s="169">
        <v>10</v>
      </c>
      <c r="H15" s="169">
        <v>112</v>
      </c>
      <c r="I15" s="170">
        <v>21570</v>
      </c>
      <c r="J15" s="310" t="s">
        <v>312</v>
      </c>
      <c r="K15" s="165">
        <v>16</v>
      </c>
      <c r="L15" s="165">
        <v>50</v>
      </c>
      <c r="M15" s="165">
        <f>L15*4</f>
        <v>200</v>
      </c>
      <c r="N15" s="358">
        <f>M15/K15</f>
        <v>12.5</v>
      </c>
      <c r="O15" s="359" t="s">
        <v>302</v>
      </c>
      <c r="P15" s="165">
        <v>8</v>
      </c>
      <c r="Q15" s="165">
        <v>30</v>
      </c>
      <c r="R15" s="358">
        <f>Q15/P15</f>
        <v>3.75</v>
      </c>
      <c r="S15" s="150" t="s">
        <v>305</v>
      </c>
      <c r="T15" s="150" t="s">
        <v>309</v>
      </c>
      <c r="U15" s="150"/>
      <c r="V15" s="150"/>
      <c r="W15" s="150"/>
      <c r="X15" s="150"/>
      <c r="Y15" s="160" t="s">
        <v>464</v>
      </c>
      <c r="Z15" s="160" t="s">
        <v>573</v>
      </c>
      <c r="AA15" s="161">
        <v>4</v>
      </c>
      <c r="AB15" s="161">
        <v>5</v>
      </c>
      <c r="AC15" s="161">
        <v>1</v>
      </c>
      <c r="AD15" s="161"/>
      <c r="AE15" s="282">
        <v>10</v>
      </c>
      <c r="AF15" s="161">
        <v>21</v>
      </c>
      <c r="AG15" s="161">
        <v>86</v>
      </c>
      <c r="AH15" s="161">
        <v>5</v>
      </c>
      <c r="AI15" s="161"/>
      <c r="AJ15" s="282">
        <v>112</v>
      </c>
      <c r="AK15" s="150">
        <v>0</v>
      </c>
      <c r="AL15" s="150">
        <v>83</v>
      </c>
      <c r="AM15" s="150">
        <v>0</v>
      </c>
      <c r="AN15" s="150">
        <v>76</v>
      </c>
      <c r="AO15" s="150">
        <v>189</v>
      </c>
      <c r="AP15" s="150">
        <v>4</v>
      </c>
      <c r="AQ15" s="150">
        <v>36</v>
      </c>
      <c r="AR15" s="150">
        <v>60</v>
      </c>
      <c r="AS15" s="150">
        <v>0</v>
      </c>
      <c r="AT15" s="150">
        <v>0</v>
      </c>
      <c r="AU15" s="150">
        <v>4</v>
      </c>
      <c r="AV15" s="150">
        <v>80</v>
      </c>
      <c r="AW15" s="150">
        <v>24</v>
      </c>
      <c r="AX15" s="150">
        <v>2</v>
      </c>
      <c r="AY15" s="150">
        <v>90</v>
      </c>
      <c r="AZ15" s="150">
        <v>0</v>
      </c>
      <c r="BA15" s="150">
        <v>49</v>
      </c>
      <c r="BB15" s="150">
        <v>0</v>
      </c>
      <c r="BC15" s="158" t="s">
        <v>318</v>
      </c>
      <c r="BD15" s="158"/>
      <c r="BE15" s="158"/>
      <c r="BF15" s="360" t="s">
        <v>340</v>
      </c>
      <c r="BG15" s="360" t="s">
        <v>349</v>
      </c>
      <c r="BH15" s="361"/>
      <c r="BI15" s="361"/>
      <c r="BJ15" s="361"/>
      <c r="BK15" s="361"/>
      <c r="BL15" s="162"/>
      <c r="BM15" s="362" t="s">
        <v>145</v>
      </c>
      <c r="BN15" s="361">
        <v>160</v>
      </c>
      <c r="BO15" s="361"/>
      <c r="BP15" s="361">
        <v>41</v>
      </c>
      <c r="BQ15" s="162" t="s">
        <v>146</v>
      </c>
      <c r="BR15" s="162" t="s">
        <v>146</v>
      </c>
      <c r="BS15" s="162" t="s">
        <v>146</v>
      </c>
      <c r="BT15" s="362">
        <v>10</v>
      </c>
      <c r="BU15" s="276" t="s">
        <v>396</v>
      </c>
      <c r="BV15" s="277" t="s">
        <v>397</v>
      </c>
      <c r="BW15" s="276" t="s">
        <v>398</v>
      </c>
      <c r="BX15" s="277" t="s">
        <v>399</v>
      </c>
      <c r="BY15" s="276"/>
      <c r="BZ15" s="277"/>
      <c r="CA15" s="276"/>
      <c r="CB15" s="277"/>
      <c r="CC15" s="179"/>
      <c r="CD15" s="313">
        <v>0.62489890755978894</v>
      </c>
      <c r="CE15" s="313">
        <v>2.9953315618086666E-2</v>
      </c>
      <c r="CF15" s="313">
        <v>0.17214598390223237</v>
      </c>
      <c r="CG15" s="314">
        <v>0.82699820708010796</v>
      </c>
      <c r="CH15" s="313">
        <v>0.17300179291989198</v>
      </c>
      <c r="CI15" s="313">
        <v>0</v>
      </c>
      <c r="CJ15" s="313">
        <v>0</v>
      </c>
      <c r="CK15" s="313">
        <v>0</v>
      </c>
      <c r="CL15" s="313">
        <v>0</v>
      </c>
      <c r="CM15" s="160"/>
      <c r="CN15" s="145" t="s">
        <v>498</v>
      </c>
      <c r="CO15" s="167"/>
      <c r="CP15" s="167"/>
    </row>
    <row r="16" spans="1:94" ht="76.5" x14ac:dyDescent="0.2">
      <c r="A16" s="174" t="s">
        <v>257</v>
      </c>
      <c r="B16" s="158" t="s">
        <v>73</v>
      </c>
      <c r="C16" s="158" t="s">
        <v>84</v>
      </c>
      <c r="D16" s="159" t="s">
        <v>140</v>
      </c>
      <c r="E16" s="158" t="s">
        <v>146</v>
      </c>
      <c r="F16" s="158" t="s">
        <v>145</v>
      </c>
      <c r="G16" s="169">
        <v>11</v>
      </c>
      <c r="H16" s="169">
        <v>248</v>
      </c>
      <c r="I16" s="170">
        <v>73194.200000000012</v>
      </c>
      <c r="J16" s="309"/>
      <c r="K16" s="158"/>
      <c r="L16" s="158"/>
      <c r="M16" s="158"/>
      <c r="N16" s="158"/>
      <c r="O16" s="150"/>
      <c r="P16" s="158"/>
      <c r="Q16" s="363"/>
      <c r="R16" s="363"/>
      <c r="S16" s="150" t="s">
        <v>314</v>
      </c>
      <c r="T16" s="150" t="s">
        <v>306</v>
      </c>
      <c r="U16" s="150" t="s">
        <v>308</v>
      </c>
      <c r="V16" s="150" t="s">
        <v>147</v>
      </c>
      <c r="W16" s="150" t="s">
        <v>309</v>
      </c>
      <c r="X16" s="150"/>
      <c r="Y16" s="160" t="s">
        <v>465</v>
      </c>
      <c r="Z16" s="160" t="s">
        <v>466</v>
      </c>
      <c r="AA16" s="161"/>
      <c r="AB16" s="161"/>
      <c r="AC16" s="161"/>
      <c r="AD16" s="161">
        <v>11</v>
      </c>
      <c r="AE16" s="282">
        <v>11</v>
      </c>
      <c r="AF16" s="161"/>
      <c r="AG16" s="161"/>
      <c r="AH16" s="161"/>
      <c r="AI16" s="161">
        <v>248</v>
      </c>
      <c r="AJ16" s="282">
        <v>248</v>
      </c>
      <c r="AK16" s="150"/>
      <c r="AL16" s="150"/>
      <c r="AM16" s="150"/>
      <c r="AN16" s="150"/>
      <c r="AO16" s="150"/>
      <c r="AP16" s="150"/>
      <c r="AQ16" s="150"/>
      <c r="AR16" s="150"/>
      <c r="AS16" s="150"/>
      <c r="AT16" s="150"/>
      <c r="AU16" s="150"/>
      <c r="AV16" s="150"/>
      <c r="AW16" s="150"/>
      <c r="AX16" s="150"/>
      <c r="AY16" s="150"/>
      <c r="AZ16" s="150"/>
      <c r="BA16" s="150"/>
      <c r="BB16" s="150"/>
      <c r="BC16" s="158" t="s">
        <v>317</v>
      </c>
      <c r="BD16" s="158" t="s">
        <v>311</v>
      </c>
      <c r="BE16" s="158"/>
      <c r="BF16" s="160"/>
      <c r="BG16" s="160"/>
      <c r="BH16" s="162"/>
      <c r="BI16" s="162"/>
      <c r="BJ16" s="162"/>
      <c r="BK16" s="162"/>
      <c r="BL16" s="162"/>
      <c r="BM16" s="163"/>
      <c r="BN16" s="162"/>
      <c r="BO16" s="162"/>
      <c r="BP16" s="162"/>
      <c r="BQ16" s="162"/>
      <c r="BR16" s="162"/>
      <c r="BS16" s="162"/>
      <c r="BT16" s="163"/>
      <c r="BU16" s="276" t="s">
        <v>400</v>
      </c>
      <c r="BV16" s="277"/>
      <c r="BW16" s="276"/>
      <c r="BX16" s="277"/>
      <c r="BY16" s="276"/>
      <c r="BZ16" s="277"/>
      <c r="CA16" s="276"/>
      <c r="CB16" s="277"/>
      <c r="CC16" s="179" t="s">
        <v>401</v>
      </c>
      <c r="CD16" s="160"/>
      <c r="CE16" s="160"/>
      <c r="CF16" s="160"/>
      <c r="CG16" s="271"/>
      <c r="CH16" s="160"/>
      <c r="CI16" s="160"/>
      <c r="CJ16" s="160"/>
      <c r="CK16" s="160"/>
      <c r="CL16" s="160"/>
      <c r="CM16" s="160"/>
      <c r="CN16" s="160"/>
      <c r="CO16" s="167"/>
      <c r="CP16" s="167"/>
    </row>
    <row r="17" spans="1:94" ht="38.25" x14ac:dyDescent="0.2">
      <c r="A17" s="174" t="s">
        <v>148</v>
      </c>
      <c r="B17" s="158" t="s">
        <v>73</v>
      </c>
      <c r="C17" s="158" t="s">
        <v>119</v>
      </c>
      <c r="D17" s="159" t="s">
        <v>104</v>
      </c>
      <c r="E17" s="158" t="s">
        <v>146</v>
      </c>
      <c r="F17" s="158" t="s">
        <v>322</v>
      </c>
      <c r="G17" s="169">
        <v>3</v>
      </c>
      <c r="H17" s="169">
        <v>28</v>
      </c>
      <c r="I17" s="170">
        <v>12079.2</v>
      </c>
      <c r="J17" s="320"/>
      <c r="K17" s="364"/>
      <c r="L17" s="364"/>
      <c r="M17" s="158"/>
      <c r="N17" s="158"/>
      <c r="O17" s="365"/>
      <c r="P17" s="364"/>
      <c r="Q17" s="366"/>
      <c r="R17" s="158"/>
      <c r="S17" s="150"/>
      <c r="T17" s="150"/>
      <c r="U17" s="150"/>
      <c r="V17" s="150"/>
      <c r="W17" s="150"/>
      <c r="X17" s="150"/>
      <c r="Y17" s="160"/>
      <c r="Z17" s="160"/>
      <c r="AA17" s="161">
        <v>1</v>
      </c>
      <c r="AB17" s="161">
        <v>1</v>
      </c>
      <c r="AC17" s="161">
        <v>1</v>
      </c>
      <c r="AD17" s="161"/>
      <c r="AE17" s="282">
        <v>3</v>
      </c>
      <c r="AF17" s="161">
        <v>8</v>
      </c>
      <c r="AG17" s="161">
        <v>8</v>
      </c>
      <c r="AH17" s="161">
        <v>12</v>
      </c>
      <c r="AI17" s="161"/>
      <c r="AJ17" s="282">
        <v>28</v>
      </c>
      <c r="AK17" s="150"/>
      <c r="AL17" s="150"/>
      <c r="AM17" s="150"/>
      <c r="AN17" s="150"/>
      <c r="AO17" s="150"/>
      <c r="AP17" s="150"/>
      <c r="AQ17" s="150"/>
      <c r="AR17" s="150"/>
      <c r="AS17" s="150"/>
      <c r="AT17" s="150"/>
      <c r="AU17" s="150"/>
      <c r="AV17" s="150"/>
      <c r="AW17" s="150"/>
      <c r="AX17" s="150"/>
      <c r="AY17" s="150"/>
      <c r="AZ17" s="150"/>
      <c r="BA17" s="150"/>
      <c r="BB17" s="150"/>
      <c r="BC17" s="158"/>
      <c r="BD17" s="158"/>
      <c r="BE17" s="158"/>
      <c r="BF17" s="160"/>
      <c r="BG17" s="160"/>
      <c r="BH17" s="162"/>
      <c r="BI17" s="162"/>
      <c r="BJ17" s="162"/>
      <c r="BK17" s="162"/>
      <c r="BL17" s="162"/>
      <c r="BM17" s="163"/>
      <c r="BN17" s="162"/>
      <c r="BO17" s="162"/>
      <c r="BP17" s="162"/>
      <c r="BQ17" s="162"/>
      <c r="BR17" s="162"/>
      <c r="BS17" s="162"/>
      <c r="BT17" s="163"/>
      <c r="BU17" s="276"/>
      <c r="BV17" s="277"/>
      <c r="BW17" s="276"/>
      <c r="BX17" s="277"/>
      <c r="BY17" s="276"/>
      <c r="BZ17" s="277"/>
      <c r="CA17" s="276"/>
      <c r="CB17" s="277"/>
      <c r="CC17" s="179"/>
      <c r="CD17" s="160"/>
      <c r="CE17" s="160"/>
      <c r="CF17" s="160"/>
      <c r="CG17" s="271"/>
      <c r="CH17" s="160"/>
      <c r="CI17" s="160"/>
      <c r="CJ17" s="160"/>
      <c r="CK17" s="160"/>
      <c r="CL17" s="160"/>
      <c r="CM17" s="160"/>
      <c r="CN17" s="160"/>
      <c r="CO17" s="167"/>
      <c r="CP17" s="167"/>
    </row>
    <row r="18" spans="1:94" ht="76.5" x14ac:dyDescent="0.2">
      <c r="A18" s="175" t="s">
        <v>66</v>
      </c>
      <c r="B18" s="158" t="s">
        <v>49</v>
      </c>
      <c r="C18" s="158" t="s">
        <v>60</v>
      </c>
      <c r="D18" s="159" t="s">
        <v>65</v>
      </c>
      <c r="E18" s="158" t="s">
        <v>145</v>
      </c>
      <c r="F18" s="158" t="s">
        <v>146</v>
      </c>
      <c r="G18" s="169">
        <v>17</v>
      </c>
      <c r="H18" s="169">
        <v>153</v>
      </c>
      <c r="I18" s="170">
        <v>46008.810000000005</v>
      </c>
      <c r="J18" s="309" t="s">
        <v>304</v>
      </c>
      <c r="K18" s="158">
        <v>10</v>
      </c>
      <c r="L18" s="158">
        <v>23</v>
      </c>
      <c r="M18" s="165">
        <f>L18*4</f>
        <v>92</v>
      </c>
      <c r="N18" s="358">
        <f>M18/K18</f>
        <v>9.1999999999999993</v>
      </c>
      <c r="O18" s="150" t="s">
        <v>302</v>
      </c>
      <c r="P18" s="158">
        <v>9</v>
      </c>
      <c r="Q18" s="158">
        <v>50</v>
      </c>
      <c r="R18" s="358">
        <f>Q18/P18</f>
        <v>5.5555555555555554</v>
      </c>
      <c r="S18" s="150" t="s">
        <v>305</v>
      </c>
      <c r="T18" s="150" t="s">
        <v>315</v>
      </c>
      <c r="U18" s="150" t="s">
        <v>306</v>
      </c>
      <c r="V18" s="150" t="s">
        <v>307</v>
      </c>
      <c r="W18" s="150" t="s">
        <v>308</v>
      </c>
      <c r="X18" s="150" t="s">
        <v>323</v>
      </c>
      <c r="Y18" s="160" t="s">
        <v>467</v>
      </c>
      <c r="Z18" s="160" t="s">
        <v>468</v>
      </c>
      <c r="AA18" s="161">
        <v>5</v>
      </c>
      <c r="AB18" s="161">
        <v>2</v>
      </c>
      <c r="AC18" s="161">
        <v>1</v>
      </c>
      <c r="AD18" s="161">
        <v>9</v>
      </c>
      <c r="AE18" s="282">
        <v>17</v>
      </c>
      <c r="AF18" s="161">
        <v>33</v>
      </c>
      <c r="AG18" s="161">
        <v>30</v>
      </c>
      <c r="AH18" s="161">
        <v>8</v>
      </c>
      <c r="AI18" s="161">
        <v>82</v>
      </c>
      <c r="AJ18" s="282">
        <v>153</v>
      </c>
      <c r="AK18" s="150">
        <v>1092</v>
      </c>
      <c r="AL18" s="150">
        <v>31</v>
      </c>
      <c r="AM18" s="150">
        <v>0</v>
      </c>
      <c r="AN18" s="150">
        <v>110</v>
      </c>
      <c r="AO18" s="150">
        <v>120</v>
      </c>
      <c r="AP18" s="150">
        <v>2</v>
      </c>
      <c r="AQ18" s="150">
        <v>180</v>
      </c>
      <c r="AR18" s="150"/>
      <c r="AS18" s="150">
        <v>6</v>
      </c>
      <c r="AT18" s="150">
        <v>12</v>
      </c>
      <c r="AU18" s="150">
        <v>0</v>
      </c>
      <c r="AV18" s="150">
        <v>0</v>
      </c>
      <c r="AW18" s="150">
        <v>100</v>
      </c>
      <c r="AX18" s="150">
        <v>4</v>
      </c>
      <c r="AY18" s="150">
        <v>589</v>
      </c>
      <c r="AZ18" s="150">
        <v>80</v>
      </c>
      <c r="BA18" s="150">
        <v>0</v>
      </c>
      <c r="BB18" s="150">
        <v>0</v>
      </c>
      <c r="BC18" s="172" t="s">
        <v>318</v>
      </c>
      <c r="BD18" s="158"/>
      <c r="BE18" s="158" t="s">
        <v>311</v>
      </c>
      <c r="BF18" s="160" t="s">
        <v>346</v>
      </c>
      <c r="BG18" s="160" t="s">
        <v>341</v>
      </c>
      <c r="BH18" s="162"/>
      <c r="BI18" s="162"/>
      <c r="BJ18" s="162"/>
      <c r="BK18" s="162"/>
      <c r="BL18" s="162"/>
      <c r="BM18" s="163"/>
      <c r="BN18" s="162">
        <v>300</v>
      </c>
      <c r="BO18" s="162">
        <v>200</v>
      </c>
      <c r="BP18" s="162">
        <v>80</v>
      </c>
      <c r="BQ18" s="162"/>
      <c r="BR18" s="162"/>
      <c r="BS18" s="162"/>
      <c r="BT18" s="163">
        <v>15</v>
      </c>
      <c r="BU18" s="276" t="s">
        <v>370</v>
      </c>
      <c r="BV18" s="277"/>
      <c r="BW18" s="276"/>
      <c r="BX18" s="277"/>
      <c r="BY18" s="276"/>
      <c r="BZ18" s="277"/>
      <c r="CA18" s="276"/>
      <c r="CB18" s="277"/>
      <c r="CC18" s="179"/>
      <c r="CD18" s="269">
        <v>0.68932585419780135</v>
      </c>
      <c r="CE18" s="269">
        <v>8.051671545847237E-3</v>
      </c>
      <c r="CF18" s="269">
        <v>5.5673838720904048E-2</v>
      </c>
      <c r="CG18" s="270">
        <v>0.75305136446455256</v>
      </c>
      <c r="CH18" s="269">
        <v>0.20398386799598747</v>
      </c>
      <c r="CI18" s="269">
        <v>4.2862407107908368E-2</v>
      </c>
      <c r="CJ18" s="269">
        <v>0</v>
      </c>
      <c r="CK18" s="269">
        <v>1.0236043155157943E-4</v>
      </c>
      <c r="CL18" s="269">
        <v>0</v>
      </c>
      <c r="CM18" s="269">
        <v>1</v>
      </c>
      <c r="CN18" s="160"/>
      <c r="CO18" s="167"/>
      <c r="CP18" s="167"/>
    </row>
    <row r="19" spans="1:94" ht="128.25" customHeight="1" x14ac:dyDescent="0.2">
      <c r="A19" s="174" t="s">
        <v>261</v>
      </c>
      <c r="B19" s="158" t="s">
        <v>73</v>
      </c>
      <c r="C19" s="158" t="s">
        <v>119</v>
      </c>
      <c r="D19" s="159" t="s">
        <v>75</v>
      </c>
      <c r="E19" s="158" t="s">
        <v>146</v>
      </c>
      <c r="F19" s="158" t="s">
        <v>145</v>
      </c>
      <c r="G19" s="169">
        <v>13</v>
      </c>
      <c r="H19" s="169">
        <v>263</v>
      </c>
      <c r="I19" s="170">
        <v>87674.86</v>
      </c>
      <c r="J19" s="309"/>
      <c r="K19" s="367"/>
      <c r="L19" s="363"/>
      <c r="M19" s="363"/>
      <c r="N19" s="363"/>
      <c r="O19" s="150"/>
      <c r="P19" s="367"/>
      <c r="Q19" s="363"/>
      <c r="R19" s="363"/>
      <c r="S19" s="150"/>
      <c r="T19" s="150"/>
      <c r="U19" s="150"/>
      <c r="V19" s="150"/>
      <c r="W19" s="150"/>
      <c r="X19" s="150"/>
      <c r="Y19" s="160"/>
      <c r="Z19" s="160"/>
      <c r="AA19" s="161">
        <v>5</v>
      </c>
      <c r="AB19" s="161">
        <v>2</v>
      </c>
      <c r="AC19" s="161">
        <v>1</v>
      </c>
      <c r="AD19" s="161">
        <v>5</v>
      </c>
      <c r="AE19" s="282">
        <v>13</v>
      </c>
      <c r="AF19" s="161">
        <v>112</v>
      </c>
      <c r="AG19" s="161">
        <v>40</v>
      </c>
      <c r="AH19" s="161">
        <v>20</v>
      </c>
      <c r="AI19" s="161">
        <v>91</v>
      </c>
      <c r="AJ19" s="282">
        <v>263</v>
      </c>
      <c r="AK19" s="150"/>
      <c r="AL19" s="150"/>
      <c r="AM19" s="150"/>
      <c r="AN19" s="150"/>
      <c r="AO19" s="150"/>
      <c r="AP19" s="150"/>
      <c r="AQ19" s="150"/>
      <c r="AR19" s="150"/>
      <c r="AS19" s="150"/>
      <c r="AT19" s="150"/>
      <c r="AU19" s="150"/>
      <c r="AV19" s="150"/>
      <c r="AW19" s="150"/>
      <c r="AX19" s="150"/>
      <c r="AY19" s="150"/>
      <c r="AZ19" s="150"/>
      <c r="BA19" s="150"/>
      <c r="BB19" s="150"/>
      <c r="BC19" s="158"/>
      <c r="BD19" s="158"/>
      <c r="BE19" s="158"/>
      <c r="BF19" s="160"/>
      <c r="BG19" s="160"/>
      <c r="BH19" s="162"/>
      <c r="BI19" s="162"/>
      <c r="BJ19" s="162"/>
      <c r="BK19" s="162"/>
      <c r="BL19" s="162"/>
      <c r="BM19" s="163"/>
      <c r="BN19" s="162"/>
      <c r="BO19" s="162"/>
      <c r="BP19" s="162"/>
      <c r="BQ19" s="162"/>
      <c r="BR19" s="162"/>
      <c r="BS19" s="162"/>
      <c r="BT19" s="163"/>
      <c r="BU19" s="276"/>
      <c r="BV19" s="277"/>
      <c r="BW19" s="276"/>
      <c r="BX19" s="277"/>
      <c r="BY19" s="276"/>
      <c r="BZ19" s="277"/>
      <c r="CA19" s="276"/>
      <c r="CB19" s="277"/>
      <c r="CC19" s="179"/>
      <c r="CD19" s="160"/>
      <c r="CE19" s="160"/>
      <c r="CF19" s="160"/>
      <c r="CG19" s="271"/>
      <c r="CH19" s="160"/>
      <c r="CI19" s="160"/>
      <c r="CJ19" s="160"/>
      <c r="CK19" s="160"/>
      <c r="CL19" s="160"/>
      <c r="CM19" s="160"/>
      <c r="CN19" s="160"/>
      <c r="CO19" s="167"/>
      <c r="CP19" s="167"/>
    </row>
    <row r="20" spans="1:94" ht="30" x14ac:dyDescent="0.2">
      <c r="A20" s="174" t="s">
        <v>255</v>
      </c>
      <c r="B20" s="158" t="s">
        <v>73</v>
      </c>
      <c r="C20" s="158" t="s">
        <v>119</v>
      </c>
      <c r="D20" s="159" t="s">
        <v>75</v>
      </c>
      <c r="E20" s="158" t="s">
        <v>146</v>
      </c>
      <c r="F20" s="158" t="s">
        <v>145</v>
      </c>
      <c r="G20" s="169">
        <v>3</v>
      </c>
      <c r="H20" s="169">
        <v>100</v>
      </c>
      <c r="I20" s="170">
        <v>20132</v>
      </c>
      <c r="J20" s="309"/>
      <c r="K20" s="158"/>
      <c r="L20" s="158"/>
      <c r="M20" s="158"/>
      <c r="N20" s="158"/>
      <c r="O20" s="150"/>
      <c r="P20" s="367"/>
      <c r="Q20" s="363"/>
      <c r="R20" s="363"/>
      <c r="S20" s="150"/>
      <c r="T20" s="150"/>
      <c r="U20" s="150"/>
      <c r="V20" s="150"/>
      <c r="W20" s="150"/>
      <c r="X20" s="150"/>
      <c r="Y20" s="160"/>
      <c r="Z20" s="160"/>
      <c r="AA20" s="161">
        <v>1</v>
      </c>
      <c r="AB20" s="161">
        <v>2</v>
      </c>
      <c r="AC20" s="161"/>
      <c r="AD20" s="161"/>
      <c r="AE20" s="282">
        <v>3</v>
      </c>
      <c r="AF20" s="161">
        <v>20</v>
      </c>
      <c r="AG20" s="161">
        <v>80</v>
      </c>
      <c r="AH20" s="161"/>
      <c r="AI20" s="161"/>
      <c r="AJ20" s="282">
        <v>100</v>
      </c>
      <c r="AK20" s="150"/>
      <c r="AL20" s="150"/>
      <c r="AM20" s="150"/>
      <c r="AN20" s="150"/>
      <c r="AO20" s="150"/>
      <c r="AP20" s="150"/>
      <c r="AQ20" s="150"/>
      <c r="AR20" s="150"/>
      <c r="AS20" s="150"/>
      <c r="AT20" s="150"/>
      <c r="AU20" s="150"/>
      <c r="AV20" s="150"/>
      <c r="AW20" s="150"/>
      <c r="AX20" s="150"/>
      <c r="AY20" s="150"/>
      <c r="AZ20" s="150"/>
      <c r="BA20" s="150"/>
      <c r="BB20" s="150"/>
      <c r="BC20" s="158"/>
      <c r="BD20" s="158"/>
      <c r="BE20" s="158"/>
      <c r="BF20" s="160"/>
      <c r="BG20" s="160"/>
      <c r="BH20" s="162"/>
      <c r="BI20" s="162"/>
      <c r="BJ20" s="162"/>
      <c r="BK20" s="162"/>
      <c r="BL20" s="162"/>
      <c r="BM20" s="163"/>
      <c r="BN20" s="162"/>
      <c r="BO20" s="162"/>
      <c r="BP20" s="162"/>
      <c r="BQ20" s="162"/>
      <c r="BR20" s="162"/>
      <c r="BS20" s="162"/>
      <c r="BT20" s="163"/>
      <c r="BU20" s="276"/>
      <c r="BV20" s="277"/>
      <c r="BW20" s="276"/>
      <c r="BX20" s="277"/>
      <c r="BY20" s="276"/>
      <c r="BZ20" s="277"/>
      <c r="CA20" s="276"/>
      <c r="CB20" s="277"/>
      <c r="CC20" s="179"/>
      <c r="CD20" s="160"/>
      <c r="CE20" s="160"/>
      <c r="CF20" s="160"/>
      <c r="CG20" s="271"/>
      <c r="CH20" s="160"/>
      <c r="CI20" s="160"/>
      <c r="CJ20" s="160"/>
      <c r="CK20" s="160"/>
      <c r="CL20" s="160"/>
      <c r="CM20" s="160"/>
      <c r="CN20" s="160"/>
      <c r="CO20" s="167"/>
      <c r="CP20" s="167"/>
    </row>
    <row r="21" spans="1:94" ht="105" customHeight="1" x14ac:dyDescent="0.2">
      <c r="A21" s="176" t="s">
        <v>253</v>
      </c>
      <c r="B21" s="158" t="s">
        <v>49</v>
      </c>
      <c r="C21" s="158" t="s">
        <v>48</v>
      </c>
      <c r="D21" s="159" t="s">
        <v>123</v>
      </c>
      <c r="E21" s="158" t="s">
        <v>146</v>
      </c>
      <c r="F21" s="158" t="s">
        <v>324</v>
      </c>
      <c r="G21" s="169">
        <v>5</v>
      </c>
      <c r="H21" s="169">
        <v>47</v>
      </c>
      <c r="I21" s="170">
        <v>8024.0400000000009</v>
      </c>
      <c r="J21" s="309"/>
      <c r="K21" s="158"/>
      <c r="L21" s="158"/>
      <c r="M21" s="158"/>
      <c r="N21" s="158"/>
      <c r="O21" s="150"/>
      <c r="P21" s="158"/>
      <c r="Q21" s="158"/>
      <c r="R21" s="158"/>
      <c r="S21" s="150"/>
      <c r="T21" s="150"/>
      <c r="U21" s="150"/>
      <c r="V21" s="150"/>
      <c r="W21" s="150"/>
      <c r="X21" s="150"/>
      <c r="Y21" s="160"/>
      <c r="Z21" s="160"/>
      <c r="AA21" s="161">
        <v>2</v>
      </c>
      <c r="AB21" s="161">
        <v>1</v>
      </c>
      <c r="AC21" s="161">
        <v>2</v>
      </c>
      <c r="AD21" s="161"/>
      <c r="AE21" s="282">
        <v>5</v>
      </c>
      <c r="AF21" s="161">
        <v>16</v>
      </c>
      <c r="AG21" s="161">
        <v>8</v>
      </c>
      <c r="AH21" s="161">
        <v>23</v>
      </c>
      <c r="AI21" s="161"/>
      <c r="AJ21" s="282">
        <v>47</v>
      </c>
      <c r="AK21" s="150"/>
      <c r="AL21" s="150"/>
      <c r="AM21" s="150"/>
      <c r="AN21" s="150"/>
      <c r="AO21" s="150"/>
      <c r="AP21" s="150"/>
      <c r="AQ21" s="150"/>
      <c r="AR21" s="150"/>
      <c r="AS21" s="150"/>
      <c r="AT21" s="150"/>
      <c r="AU21" s="150"/>
      <c r="AV21" s="150"/>
      <c r="AW21" s="150"/>
      <c r="AX21" s="150"/>
      <c r="AY21" s="150"/>
      <c r="AZ21" s="150"/>
      <c r="BA21" s="150"/>
      <c r="BB21" s="150"/>
      <c r="BC21" s="158"/>
      <c r="BD21" s="158"/>
      <c r="BE21" s="158"/>
      <c r="BF21" s="160"/>
      <c r="BG21" s="160"/>
      <c r="BH21" s="162"/>
      <c r="BI21" s="162"/>
      <c r="BJ21" s="162"/>
      <c r="BK21" s="162"/>
      <c r="BL21" s="162"/>
      <c r="BM21" s="163"/>
      <c r="BN21" s="162"/>
      <c r="BO21" s="162"/>
      <c r="BP21" s="162"/>
      <c r="BQ21" s="162"/>
      <c r="BR21" s="162"/>
      <c r="BS21" s="162"/>
      <c r="BT21" s="163"/>
      <c r="BU21" s="276"/>
      <c r="BV21" s="277"/>
      <c r="BW21" s="276"/>
      <c r="BX21" s="277"/>
      <c r="BY21" s="276"/>
      <c r="BZ21" s="277"/>
      <c r="CA21" s="276"/>
      <c r="CB21" s="277"/>
      <c r="CC21" s="179"/>
      <c r="CD21" s="160"/>
      <c r="CE21" s="160"/>
      <c r="CF21" s="160"/>
      <c r="CG21" s="271"/>
      <c r="CH21" s="160"/>
      <c r="CI21" s="160"/>
      <c r="CJ21" s="160"/>
      <c r="CK21" s="160"/>
      <c r="CL21" s="160"/>
      <c r="CM21" s="160"/>
      <c r="CN21" s="160"/>
      <c r="CO21" s="167"/>
      <c r="CP21" s="167"/>
    </row>
    <row r="22" spans="1:94" ht="76.5" x14ac:dyDescent="0.2">
      <c r="A22" s="175" t="s">
        <v>68</v>
      </c>
      <c r="B22" s="158" t="s">
        <v>49</v>
      </c>
      <c r="C22" s="158" t="s">
        <v>60</v>
      </c>
      <c r="D22" s="159" t="s">
        <v>67</v>
      </c>
      <c r="E22" s="158" t="s">
        <v>145</v>
      </c>
      <c r="F22" s="158" t="s">
        <v>146</v>
      </c>
      <c r="G22" s="169">
        <v>10</v>
      </c>
      <c r="H22" s="169">
        <v>80</v>
      </c>
      <c r="I22" s="170">
        <v>22289</v>
      </c>
      <c r="J22" s="309"/>
      <c r="K22" s="158">
        <v>3</v>
      </c>
      <c r="L22" s="158">
        <v>45</v>
      </c>
      <c r="M22" s="165">
        <f>L22*4</f>
        <v>180</v>
      </c>
      <c r="N22" s="358">
        <f>M22/K22</f>
        <v>60</v>
      </c>
      <c r="O22" s="150" t="s">
        <v>302</v>
      </c>
      <c r="P22" s="158">
        <v>6</v>
      </c>
      <c r="Q22" s="158">
        <v>21</v>
      </c>
      <c r="R22" s="358">
        <f>Q22/P22</f>
        <v>3.5</v>
      </c>
      <c r="S22" s="150" t="s">
        <v>314</v>
      </c>
      <c r="T22" s="150" t="s">
        <v>320</v>
      </c>
      <c r="U22" s="150" t="s">
        <v>305</v>
      </c>
      <c r="V22" s="150" t="s">
        <v>315</v>
      </c>
      <c r="W22" s="150" t="s">
        <v>308</v>
      </c>
      <c r="X22" s="150" t="s">
        <v>147</v>
      </c>
      <c r="Y22" s="160" t="s">
        <v>469</v>
      </c>
      <c r="Z22" s="160" t="s">
        <v>531</v>
      </c>
      <c r="AA22" s="161"/>
      <c r="AB22" s="161">
        <v>6</v>
      </c>
      <c r="AC22" s="161"/>
      <c r="AD22" s="161">
        <v>4</v>
      </c>
      <c r="AE22" s="282">
        <v>10</v>
      </c>
      <c r="AF22" s="161"/>
      <c r="AG22" s="161">
        <v>47</v>
      </c>
      <c r="AH22" s="161"/>
      <c r="AI22" s="161">
        <v>33</v>
      </c>
      <c r="AJ22" s="282">
        <v>80</v>
      </c>
      <c r="AK22" s="150">
        <v>0</v>
      </c>
      <c r="AL22" s="150">
        <v>0</v>
      </c>
      <c r="AM22" s="150">
        <v>0</v>
      </c>
      <c r="AN22" s="150">
        <v>0</v>
      </c>
      <c r="AO22" s="150">
        <v>0</v>
      </c>
      <c r="AP22" s="150">
        <v>0</v>
      </c>
      <c r="AQ22" s="150">
        <v>4</v>
      </c>
      <c r="AR22" s="150">
        <v>2</v>
      </c>
      <c r="AS22" s="150">
        <v>4</v>
      </c>
      <c r="AT22" s="150">
        <v>0</v>
      </c>
      <c r="AU22" s="150">
        <v>0</v>
      </c>
      <c r="AV22" s="150">
        <v>0</v>
      </c>
      <c r="AW22" s="150">
        <v>0</v>
      </c>
      <c r="AX22" s="150">
        <v>20</v>
      </c>
      <c r="AY22" s="150">
        <v>0</v>
      </c>
      <c r="AZ22" s="150">
        <v>40</v>
      </c>
      <c r="BA22" s="150">
        <v>0</v>
      </c>
      <c r="BB22" s="150">
        <v>0</v>
      </c>
      <c r="BC22" s="158" t="s">
        <v>311</v>
      </c>
      <c r="BD22" s="158" t="s">
        <v>318</v>
      </c>
      <c r="BE22" s="158" t="s">
        <v>310</v>
      </c>
      <c r="BF22" s="160" t="s">
        <v>346</v>
      </c>
      <c r="BG22" s="160" t="s">
        <v>347</v>
      </c>
      <c r="BH22" s="162"/>
      <c r="BI22" s="162" t="s">
        <v>145</v>
      </c>
      <c r="BJ22" s="162" t="s">
        <v>145</v>
      </c>
      <c r="BK22" s="162"/>
      <c r="BL22" s="162" t="s">
        <v>145</v>
      </c>
      <c r="BM22" s="163"/>
      <c r="BN22" s="162">
        <v>94</v>
      </c>
      <c r="BO22" s="162">
        <v>75</v>
      </c>
      <c r="BP22" s="162">
        <v>40</v>
      </c>
      <c r="BQ22" s="162"/>
      <c r="BR22" s="361" t="s">
        <v>145</v>
      </c>
      <c r="BS22" s="361" t="s">
        <v>145</v>
      </c>
      <c r="BT22" s="163">
        <v>6</v>
      </c>
      <c r="BU22" s="276" t="s">
        <v>402</v>
      </c>
      <c r="BV22" s="277" t="s">
        <v>403</v>
      </c>
      <c r="BW22" s="276" t="s">
        <v>404</v>
      </c>
      <c r="BX22" s="277" t="s">
        <v>405</v>
      </c>
      <c r="BY22" s="276" t="s">
        <v>406</v>
      </c>
      <c r="BZ22" s="277" t="s">
        <v>407</v>
      </c>
      <c r="CA22" s="276"/>
      <c r="CB22" s="277"/>
      <c r="CC22" s="179"/>
      <c r="CD22" s="269">
        <v>0.64431896007627543</v>
      </c>
      <c r="CE22" s="269">
        <v>0</v>
      </c>
      <c r="CF22" s="269">
        <v>0</v>
      </c>
      <c r="CG22" s="270">
        <v>0.64431896007627543</v>
      </c>
      <c r="CH22" s="269">
        <v>0.26268011333879437</v>
      </c>
      <c r="CI22" s="269">
        <v>9.3000926584930241E-2</v>
      </c>
      <c r="CJ22" s="269">
        <v>0</v>
      </c>
      <c r="CK22" s="269">
        <v>0</v>
      </c>
      <c r="CL22" s="269">
        <v>0</v>
      </c>
      <c r="CM22" s="269">
        <v>1</v>
      </c>
      <c r="CN22" s="160" t="s">
        <v>499</v>
      </c>
      <c r="CO22" s="167"/>
      <c r="CP22" s="167"/>
    </row>
    <row r="23" spans="1:94" ht="63.75" x14ac:dyDescent="0.2">
      <c r="A23" s="175" t="s">
        <v>55</v>
      </c>
      <c r="B23" s="158" t="s">
        <v>49</v>
      </c>
      <c r="C23" s="158" t="s">
        <v>48</v>
      </c>
      <c r="D23" s="159" t="s">
        <v>120</v>
      </c>
      <c r="E23" s="158" t="s">
        <v>145</v>
      </c>
      <c r="F23" s="158" t="s">
        <v>146</v>
      </c>
      <c r="G23" s="169">
        <v>1</v>
      </c>
      <c r="H23" s="169">
        <v>17</v>
      </c>
      <c r="I23" s="170">
        <v>3666.9</v>
      </c>
      <c r="J23" s="309" t="s">
        <v>312</v>
      </c>
      <c r="K23" s="158">
        <v>3</v>
      </c>
      <c r="L23" s="158">
        <v>15</v>
      </c>
      <c r="M23" s="165">
        <f>L23*4</f>
        <v>60</v>
      </c>
      <c r="N23" s="358">
        <f>M23/K23</f>
        <v>20</v>
      </c>
      <c r="O23" s="150" t="s">
        <v>302</v>
      </c>
      <c r="P23" s="158">
        <v>6</v>
      </c>
      <c r="Q23" s="158">
        <v>72</v>
      </c>
      <c r="R23" s="358">
        <f>Q23/P23</f>
        <v>12</v>
      </c>
      <c r="S23" s="150" t="s">
        <v>314</v>
      </c>
      <c r="T23" s="150" t="s">
        <v>316</v>
      </c>
      <c r="U23" s="150" t="s">
        <v>147</v>
      </c>
      <c r="V23" s="150"/>
      <c r="W23" s="150"/>
      <c r="X23" s="150"/>
      <c r="Y23" s="160"/>
      <c r="Z23" s="160"/>
      <c r="AA23" s="161"/>
      <c r="AB23" s="161">
        <v>1</v>
      </c>
      <c r="AC23" s="161"/>
      <c r="AD23" s="161"/>
      <c r="AE23" s="282">
        <v>1</v>
      </c>
      <c r="AF23" s="161"/>
      <c r="AG23" s="161">
        <v>17</v>
      </c>
      <c r="AH23" s="161"/>
      <c r="AI23" s="161"/>
      <c r="AJ23" s="282">
        <v>17</v>
      </c>
      <c r="AK23" s="150">
        <v>0</v>
      </c>
      <c r="AL23" s="150">
        <v>40</v>
      </c>
      <c r="AM23" s="150">
        <v>0</v>
      </c>
      <c r="AN23" s="150">
        <v>0</v>
      </c>
      <c r="AO23" s="150">
        <v>0</v>
      </c>
      <c r="AP23" s="150">
        <v>1</v>
      </c>
      <c r="AQ23" s="150">
        <v>0</v>
      </c>
      <c r="AR23" s="150">
        <v>0</v>
      </c>
      <c r="AS23" s="150">
        <v>0</v>
      </c>
      <c r="AT23" s="150">
        <v>0</v>
      </c>
      <c r="AU23" s="150">
        <v>0</v>
      </c>
      <c r="AV23" s="150">
        <v>0</v>
      </c>
      <c r="AW23" s="150">
        <v>0</v>
      </c>
      <c r="AX23" s="150">
        <v>0</v>
      </c>
      <c r="AY23" s="150">
        <v>0</v>
      </c>
      <c r="AZ23" s="150">
        <v>0</v>
      </c>
      <c r="BA23" s="150">
        <v>0</v>
      </c>
      <c r="BB23" s="150">
        <v>0</v>
      </c>
      <c r="BC23" s="172" t="s">
        <v>318</v>
      </c>
      <c r="BD23" s="158"/>
      <c r="BE23" s="158"/>
      <c r="BF23" s="160" t="s">
        <v>350</v>
      </c>
      <c r="BG23" s="160" t="s">
        <v>343</v>
      </c>
      <c r="BH23" s="162"/>
      <c r="BI23" s="162" t="s">
        <v>145</v>
      </c>
      <c r="BJ23" s="162"/>
      <c r="BK23" s="162"/>
      <c r="BL23" s="162"/>
      <c r="BM23" s="163"/>
      <c r="BN23" s="162">
        <v>63</v>
      </c>
      <c r="BO23" s="162">
        <v>30</v>
      </c>
      <c r="BP23" s="162">
        <v>38</v>
      </c>
      <c r="BQ23" s="162"/>
      <c r="BR23" s="162"/>
      <c r="BS23" s="162"/>
      <c r="BT23" s="163">
        <v>2</v>
      </c>
      <c r="BU23" s="276" t="s">
        <v>408</v>
      </c>
      <c r="BV23" s="277" t="s">
        <v>409</v>
      </c>
      <c r="BW23" s="276"/>
      <c r="BX23" s="277"/>
      <c r="BY23" s="276"/>
      <c r="BZ23" s="277"/>
      <c r="CA23" s="276"/>
      <c r="CB23" s="277"/>
      <c r="CC23" s="179"/>
      <c r="CD23" s="269">
        <v>0.91600000000000004</v>
      </c>
      <c r="CE23" s="269">
        <v>0</v>
      </c>
      <c r="CF23" s="269">
        <v>0</v>
      </c>
      <c r="CG23" s="270">
        <v>0.91624627188362728</v>
      </c>
      <c r="CH23" s="269">
        <v>5.0491723304469306E-2</v>
      </c>
      <c r="CI23" s="269">
        <v>3.3262004811903362E-2</v>
      </c>
      <c r="CJ23" s="269">
        <v>0</v>
      </c>
      <c r="CK23" s="269">
        <v>0</v>
      </c>
      <c r="CL23" s="269">
        <v>0</v>
      </c>
      <c r="CM23" s="269">
        <v>1</v>
      </c>
      <c r="CN23" s="160"/>
      <c r="CO23" s="167"/>
      <c r="CP23" s="167"/>
    </row>
    <row r="24" spans="1:94" ht="25.5" x14ac:dyDescent="0.2">
      <c r="A24" s="174" t="s">
        <v>256</v>
      </c>
      <c r="B24" s="158" t="s">
        <v>73</v>
      </c>
      <c r="C24" s="158" t="s">
        <v>119</v>
      </c>
      <c r="D24" s="159" t="s">
        <v>75</v>
      </c>
      <c r="E24" s="158" t="s">
        <v>146</v>
      </c>
      <c r="F24" s="158" t="s">
        <v>145</v>
      </c>
      <c r="G24" s="169">
        <v>23</v>
      </c>
      <c r="H24" s="169">
        <v>284</v>
      </c>
      <c r="I24" s="170">
        <v>98071.6</v>
      </c>
      <c r="J24" s="309"/>
      <c r="K24" s="158"/>
      <c r="L24" s="158"/>
      <c r="M24" s="158"/>
      <c r="N24" s="158"/>
      <c r="O24" s="150"/>
      <c r="P24" s="367"/>
      <c r="Q24" s="363"/>
      <c r="R24" s="363"/>
      <c r="S24" s="150"/>
      <c r="T24" s="150"/>
      <c r="U24" s="150"/>
      <c r="V24" s="150"/>
      <c r="W24" s="150"/>
      <c r="X24" s="150"/>
      <c r="Y24" s="160"/>
      <c r="Z24" s="160"/>
      <c r="AA24" s="161">
        <v>4</v>
      </c>
      <c r="AB24" s="161">
        <v>3</v>
      </c>
      <c r="AC24" s="161">
        <v>12</v>
      </c>
      <c r="AD24" s="161">
        <v>4</v>
      </c>
      <c r="AE24" s="282">
        <v>23</v>
      </c>
      <c r="AF24" s="161">
        <v>18</v>
      </c>
      <c r="AG24" s="161">
        <v>53</v>
      </c>
      <c r="AH24" s="161">
        <v>120</v>
      </c>
      <c r="AI24" s="161">
        <v>93</v>
      </c>
      <c r="AJ24" s="282">
        <v>284</v>
      </c>
      <c r="AK24" s="150"/>
      <c r="AL24" s="150"/>
      <c r="AM24" s="150"/>
      <c r="AN24" s="150"/>
      <c r="AO24" s="150"/>
      <c r="AP24" s="150"/>
      <c r="AQ24" s="150"/>
      <c r="AR24" s="150"/>
      <c r="AS24" s="150"/>
      <c r="AT24" s="150"/>
      <c r="AU24" s="150"/>
      <c r="AV24" s="150"/>
      <c r="AW24" s="150"/>
      <c r="AX24" s="150"/>
      <c r="AY24" s="150"/>
      <c r="AZ24" s="150"/>
      <c r="BA24" s="150"/>
      <c r="BB24" s="150"/>
      <c r="BC24" s="158"/>
      <c r="BD24" s="158"/>
      <c r="BE24" s="158"/>
      <c r="BF24" s="160"/>
      <c r="BG24" s="160"/>
      <c r="BH24" s="162"/>
      <c r="BI24" s="162"/>
      <c r="BJ24" s="162"/>
      <c r="BK24" s="162"/>
      <c r="BL24" s="162"/>
      <c r="BM24" s="163"/>
      <c r="BN24" s="162"/>
      <c r="BO24" s="162"/>
      <c r="BP24" s="162"/>
      <c r="BQ24" s="162"/>
      <c r="BR24" s="162"/>
      <c r="BS24" s="162"/>
      <c r="BT24" s="163"/>
      <c r="BU24" s="276"/>
      <c r="BV24" s="277"/>
      <c r="BW24" s="276"/>
      <c r="BX24" s="277"/>
      <c r="BY24" s="276"/>
      <c r="BZ24" s="277"/>
      <c r="CA24" s="276"/>
      <c r="CB24" s="277"/>
      <c r="CC24" s="179"/>
      <c r="CD24" s="160"/>
      <c r="CE24" s="160"/>
      <c r="CF24" s="160"/>
      <c r="CG24" s="271"/>
      <c r="CH24" s="160"/>
      <c r="CI24" s="160"/>
      <c r="CJ24" s="160"/>
      <c r="CK24" s="160"/>
      <c r="CL24" s="160"/>
      <c r="CM24" s="160"/>
      <c r="CN24" s="160"/>
      <c r="CO24" s="167"/>
      <c r="CP24" s="167"/>
    </row>
    <row r="25" spans="1:94" ht="57.95" customHeight="1" x14ac:dyDescent="0.2">
      <c r="A25" s="174" t="s">
        <v>108</v>
      </c>
      <c r="B25" s="158" t="s">
        <v>73</v>
      </c>
      <c r="C25" s="158" t="s">
        <v>119</v>
      </c>
      <c r="D25" s="164" t="s">
        <v>77</v>
      </c>
      <c r="E25" s="158" t="s">
        <v>145</v>
      </c>
      <c r="F25" s="158" t="s">
        <v>146</v>
      </c>
      <c r="G25" s="169">
        <v>6</v>
      </c>
      <c r="H25" s="169">
        <v>70</v>
      </c>
      <c r="I25" s="170">
        <v>20563.400000000001</v>
      </c>
      <c r="J25" s="309"/>
      <c r="K25" s="165">
        <v>15</v>
      </c>
      <c r="L25" s="165">
        <v>55</v>
      </c>
      <c r="M25" s="165">
        <f>L25*4</f>
        <v>220</v>
      </c>
      <c r="N25" s="358">
        <f>M25/K25</f>
        <v>14.666666666666666</v>
      </c>
      <c r="O25" s="359" t="s">
        <v>302</v>
      </c>
      <c r="P25" s="165">
        <v>7</v>
      </c>
      <c r="Q25" s="165">
        <v>20</v>
      </c>
      <c r="R25" s="358">
        <f>Q25/P25</f>
        <v>2.8571428571428572</v>
      </c>
      <c r="S25" s="150" t="s">
        <v>314</v>
      </c>
      <c r="T25" s="150" t="s">
        <v>147</v>
      </c>
      <c r="U25" s="150"/>
      <c r="V25" s="150"/>
      <c r="W25" s="150"/>
      <c r="X25" s="150"/>
      <c r="Y25" s="160" t="s">
        <v>470</v>
      </c>
      <c r="Z25" s="160" t="s">
        <v>471</v>
      </c>
      <c r="AA25" s="161">
        <v>1</v>
      </c>
      <c r="AB25" s="161">
        <v>1</v>
      </c>
      <c r="AC25" s="161">
        <v>3</v>
      </c>
      <c r="AD25" s="161">
        <v>1</v>
      </c>
      <c r="AE25" s="282">
        <v>6</v>
      </c>
      <c r="AF25" s="161">
        <v>6</v>
      </c>
      <c r="AG25" s="161">
        <v>20</v>
      </c>
      <c r="AH25" s="161">
        <v>38</v>
      </c>
      <c r="AI25" s="161">
        <v>6</v>
      </c>
      <c r="AJ25" s="282">
        <v>70</v>
      </c>
      <c r="AK25" s="150">
        <v>0</v>
      </c>
      <c r="AL25" s="150">
        <v>13</v>
      </c>
      <c r="AM25" s="150">
        <v>320</v>
      </c>
      <c r="AN25" s="150">
        <v>45</v>
      </c>
      <c r="AO25" s="150">
        <v>0</v>
      </c>
      <c r="AP25" s="150">
        <v>2</v>
      </c>
      <c r="AQ25" s="150">
        <v>4</v>
      </c>
      <c r="AR25" s="150">
        <v>30</v>
      </c>
      <c r="AS25" s="150">
        <v>4</v>
      </c>
      <c r="AT25" s="150">
        <v>10</v>
      </c>
      <c r="AU25" s="150">
        <v>0</v>
      </c>
      <c r="AV25" s="150">
        <v>0</v>
      </c>
      <c r="AW25" s="150">
        <v>0</v>
      </c>
      <c r="AX25" s="150">
        <v>2</v>
      </c>
      <c r="AY25" s="150">
        <v>4</v>
      </c>
      <c r="AZ25" s="150">
        <v>0</v>
      </c>
      <c r="BA25" s="150">
        <v>0</v>
      </c>
      <c r="BB25" s="150">
        <v>0</v>
      </c>
      <c r="BC25" s="158" t="s">
        <v>317</v>
      </c>
      <c r="BD25" s="158" t="s">
        <v>311</v>
      </c>
      <c r="BE25" s="158"/>
      <c r="BF25" s="360" t="s">
        <v>340</v>
      </c>
      <c r="BG25" s="360" t="s">
        <v>348</v>
      </c>
      <c r="BH25" s="162" t="s">
        <v>145</v>
      </c>
      <c r="BI25" s="162" t="s">
        <v>145</v>
      </c>
      <c r="BJ25" s="162" t="s">
        <v>145</v>
      </c>
      <c r="BK25" s="162"/>
      <c r="BL25" s="162" t="s">
        <v>145</v>
      </c>
      <c r="BM25" s="362" t="s">
        <v>145</v>
      </c>
      <c r="BN25" s="361">
        <v>600</v>
      </c>
      <c r="BO25" s="361"/>
      <c r="BP25" s="361">
        <v>40</v>
      </c>
      <c r="BQ25" s="162" t="s">
        <v>146</v>
      </c>
      <c r="BR25" s="162" t="s">
        <v>146</v>
      </c>
      <c r="BS25" s="162" t="s">
        <v>146</v>
      </c>
      <c r="BT25" s="362">
        <v>8</v>
      </c>
      <c r="BU25" s="276"/>
      <c r="BV25" s="277"/>
      <c r="BW25" s="276"/>
      <c r="BX25" s="277"/>
      <c r="BY25" s="276"/>
      <c r="BZ25" s="277"/>
      <c r="CA25" s="276"/>
      <c r="CB25" s="277"/>
      <c r="CC25" s="179"/>
      <c r="CD25" s="313">
        <v>0.18280883247848387</v>
      </c>
      <c r="CE25" s="313">
        <v>4.5640267756237501E-2</v>
      </c>
      <c r="CF25" s="313">
        <v>2.7166826045379466E-2</v>
      </c>
      <c r="CG25" s="314">
        <v>0.25561592628010082</v>
      </c>
      <c r="CH25" s="313">
        <v>0.64556637398939409</v>
      </c>
      <c r="CI25" s="313">
        <v>5.4333652090758931E-2</v>
      </c>
      <c r="CJ25" s="313">
        <v>0</v>
      </c>
      <c r="CK25" s="313">
        <v>1.0171259671390071E-3</v>
      </c>
      <c r="CL25" s="313">
        <v>4.3466921672607149E-2</v>
      </c>
      <c r="CM25" s="315">
        <f>SUM(CG25:CL25)</f>
        <v>1</v>
      </c>
      <c r="CN25" s="160"/>
      <c r="CO25" s="167"/>
      <c r="CP25" s="167"/>
    </row>
    <row r="26" spans="1:94" ht="30" x14ac:dyDescent="0.2">
      <c r="A26" s="174" t="s">
        <v>325</v>
      </c>
      <c r="B26" s="158" t="s">
        <v>73</v>
      </c>
      <c r="C26" s="158" t="s">
        <v>119</v>
      </c>
      <c r="D26" s="164" t="s">
        <v>75</v>
      </c>
      <c r="E26" s="158" t="s">
        <v>145</v>
      </c>
      <c r="F26" s="158" t="s">
        <v>146</v>
      </c>
      <c r="G26" s="169">
        <v>2</v>
      </c>
      <c r="H26" s="169">
        <v>12</v>
      </c>
      <c r="I26" s="170">
        <v>4198.96</v>
      </c>
      <c r="J26" s="309"/>
      <c r="K26" s="165"/>
      <c r="L26" s="165"/>
      <c r="M26" s="165"/>
      <c r="N26" s="165"/>
      <c r="O26" s="359"/>
      <c r="P26" s="165"/>
      <c r="Q26" s="165"/>
      <c r="R26" s="165"/>
      <c r="S26" s="150"/>
      <c r="T26" s="150"/>
      <c r="U26" s="150"/>
      <c r="V26" s="150"/>
      <c r="W26" s="150"/>
      <c r="X26" s="150"/>
      <c r="Y26" s="160"/>
      <c r="Z26" s="160"/>
      <c r="AA26" s="161"/>
      <c r="AB26" s="161"/>
      <c r="AC26" s="161">
        <v>1</v>
      </c>
      <c r="AD26" s="161">
        <v>1</v>
      </c>
      <c r="AE26" s="161">
        <v>2</v>
      </c>
      <c r="AF26" s="161"/>
      <c r="AG26" s="161"/>
      <c r="AH26" s="161">
        <v>4</v>
      </c>
      <c r="AI26" s="161">
        <v>8</v>
      </c>
      <c r="AJ26" s="161">
        <v>12</v>
      </c>
      <c r="AK26" s="150"/>
      <c r="AL26" s="150"/>
      <c r="AM26" s="150"/>
      <c r="AN26" s="150"/>
      <c r="AO26" s="150"/>
      <c r="AP26" s="150"/>
      <c r="AQ26" s="150"/>
      <c r="AR26" s="150"/>
      <c r="AS26" s="150"/>
      <c r="AT26" s="150"/>
      <c r="AU26" s="150"/>
      <c r="AV26" s="150"/>
      <c r="AW26" s="150"/>
      <c r="AX26" s="150"/>
      <c r="AY26" s="150"/>
      <c r="AZ26" s="150"/>
      <c r="BA26" s="150"/>
      <c r="BB26" s="150"/>
      <c r="BC26" s="158"/>
      <c r="BD26" s="158"/>
      <c r="BE26" s="158"/>
      <c r="BF26" s="360"/>
      <c r="BG26" s="360"/>
      <c r="BH26" s="162"/>
      <c r="BI26" s="162"/>
      <c r="BJ26" s="162"/>
      <c r="BK26" s="162"/>
      <c r="BL26" s="162"/>
      <c r="BM26" s="362"/>
      <c r="BN26" s="361"/>
      <c r="BO26" s="361"/>
      <c r="BP26" s="361"/>
      <c r="BQ26" s="162"/>
      <c r="BR26" s="162"/>
      <c r="BS26" s="162"/>
      <c r="BT26" s="362"/>
      <c r="BU26" s="276"/>
      <c r="BV26" s="277"/>
      <c r="BW26" s="276"/>
      <c r="BX26" s="277"/>
      <c r="BY26" s="276"/>
      <c r="BZ26" s="277"/>
      <c r="CA26" s="276"/>
      <c r="CB26" s="277"/>
      <c r="CC26" s="179"/>
      <c r="CD26" s="160"/>
      <c r="CE26" s="160"/>
      <c r="CF26" s="160"/>
      <c r="CG26" s="271"/>
      <c r="CH26" s="160"/>
      <c r="CI26" s="160"/>
      <c r="CJ26" s="160"/>
      <c r="CK26" s="160"/>
      <c r="CL26" s="160"/>
      <c r="CM26" s="160"/>
      <c r="CN26" s="160"/>
      <c r="CO26" s="167"/>
      <c r="CP26" s="167"/>
    </row>
    <row r="27" spans="1:94" ht="114.75" x14ac:dyDescent="0.2">
      <c r="A27" s="175" t="s">
        <v>326</v>
      </c>
      <c r="B27" s="158" t="s">
        <v>49</v>
      </c>
      <c r="C27" s="158" t="s">
        <v>48</v>
      </c>
      <c r="D27" s="159" t="s">
        <v>122</v>
      </c>
      <c r="E27" s="158" t="s">
        <v>146</v>
      </c>
      <c r="F27" s="158" t="s">
        <v>146</v>
      </c>
      <c r="G27" s="169">
        <v>6</v>
      </c>
      <c r="H27" s="169">
        <v>40</v>
      </c>
      <c r="I27" s="170">
        <v>9167.25</v>
      </c>
      <c r="J27" s="309" t="s">
        <v>312</v>
      </c>
      <c r="K27" s="158">
        <v>3</v>
      </c>
      <c r="L27" s="158">
        <v>6</v>
      </c>
      <c r="M27" s="165">
        <f>L27*4</f>
        <v>24</v>
      </c>
      <c r="N27" s="358">
        <f>M27/K27</f>
        <v>8</v>
      </c>
      <c r="O27" s="150" t="s">
        <v>302</v>
      </c>
      <c r="P27" s="158">
        <v>7</v>
      </c>
      <c r="Q27" s="158">
        <v>35</v>
      </c>
      <c r="R27" s="358">
        <f>Q27/P27</f>
        <v>5</v>
      </c>
      <c r="S27" s="150" t="s">
        <v>314</v>
      </c>
      <c r="T27" s="150" t="s">
        <v>320</v>
      </c>
      <c r="U27" s="150" t="s">
        <v>305</v>
      </c>
      <c r="V27" s="150" t="s">
        <v>308</v>
      </c>
      <c r="W27" s="150" t="s">
        <v>147</v>
      </c>
      <c r="X27" s="150" t="s">
        <v>309</v>
      </c>
      <c r="Y27" s="160" t="s">
        <v>472</v>
      </c>
      <c r="Z27" s="160" t="s">
        <v>473</v>
      </c>
      <c r="AA27" s="161"/>
      <c r="AB27" s="161">
        <v>1</v>
      </c>
      <c r="AC27" s="161">
        <v>1</v>
      </c>
      <c r="AD27" s="161">
        <v>4</v>
      </c>
      <c r="AE27" s="282">
        <v>6</v>
      </c>
      <c r="AF27" s="161"/>
      <c r="AG27" s="161">
        <v>4</v>
      </c>
      <c r="AH27" s="161">
        <v>6</v>
      </c>
      <c r="AI27" s="161">
        <v>30</v>
      </c>
      <c r="AJ27" s="282">
        <v>40</v>
      </c>
      <c r="AK27" s="150">
        <v>0</v>
      </c>
      <c r="AL27" s="150">
        <v>58</v>
      </c>
      <c r="AM27" s="150"/>
      <c r="AN27" s="150"/>
      <c r="AO27" s="150">
        <v>40</v>
      </c>
      <c r="AP27" s="150">
        <v>18</v>
      </c>
      <c r="AQ27" s="150"/>
      <c r="AR27" s="150">
        <v>2</v>
      </c>
      <c r="AS27" s="150"/>
      <c r="AT27" s="150">
        <v>1</v>
      </c>
      <c r="AU27" s="150">
        <v>0</v>
      </c>
      <c r="AV27" s="150">
        <v>0</v>
      </c>
      <c r="AW27" s="150"/>
      <c r="AX27" s="150">
        <v>1</v>
      </c>
      <c r="AY27" s="150">
        <v>108</v>
      </c>
      <c r="AZ27" s="150">
        <v>20</v>
      </c>
      <c r="BA27" s="150">
        <v>0</v>
      </c>
      <c r="BB27" s="150">
        <v>13</v>
      </c>
      <c r="BC27" s="158" t="s">
        <v>318</v>
      </c>
      <c r="BD27" s="158" t="s">
        <v>310</v>
      </c>
      <c r="BE27" s="158"/>
      <c r="BF27" s="160" t="s">
        <v>340</v>
      </c>
      <c r="BG27" s="160" t="s">
        <v>351</v>
      </c>
      <c r="BH27" s="162" t="s">
        <v>145</v>
      </c>
      <c r="BI27" s="162" t="s">
        <v>145</v>
      </c>
      <c r="BJ27" s="162"/>
      <c r="BK27" s="162" t="s">
        <v>145</v>
      </c>
      <c r="BL27" s="162"/>
      <c r="BM27" s="163"/>
      <c r="BN27" s="162">
        <v>112</v>
      </c>
      <c r="BO27" s="162">
        <v>75</v>
      </c>
      <c r="BP27" s="162">
        <v>44</v>
      </c>
      <c r="BQ27" s="162"/>
      <c r="BR27" s="162"/>
      <c r="BS27" s="162"/>
      <c r="BT27" s="163">
        <v>10</v>
      </c>
      <c r="BU27" s="276" t="s">
        <v>410</v>
      </c>
      <c r="BV27" s="277" t="s">
        <v>411</v>
      </c>
      <c r="BW27" s="276" t="s">
        <v>412</v>
      </c>
      <c r="BX27" s="277" t="s">
        <v>413</v>
      </c>
      <c r="BY27" s="276" t="s">
        <v>414</v>
      </c>
      <c r="BZ27" s="277" t="s">
        <v>415</v>
      </c>
      <c r="CA27" s="276" t="s">
        <v>416</v>
      </c>
      <c r="CB27" s="277"/>
      <c r="CC27" s="179"/>
      <c r="CD27" s="269">
        <v>0.5493895428415001</v>
      </c>
      <c r="CE27" s="269">
        <v>0</v>
      </c>
      <c r="CF27" s="269">
        <v>0</v>
      </c>
      <c r="CG27" s="270">
        <v>0.5493895428415001</v>
      </c>
      <c r="CH27" s="269">
        <v>0.31811661647960582</v>
      </c>
      <c r="CI27" s="269">
        <v>0.13249384067889405</v>
      </c>
      <c r="CJ27" s="269">
        <v>0</v>
      </c>
      <c r="CK27" s="269">
        <v>0</v>
      </c>
      <c r="CL27" s="269">
        <v>0</v>
      </c>
      <c r="CM27" s="269">
        <v>1</v>
      </c>
      <c r="CN27" s="160"/>
      <c r="CO27" s="167"/>
      <c r="CP27" s="167"/>
    </row>
    <row r="28" spans="1:94" ht="89.25" x14ac:dyDescent="0.2">
      <c r="A28" s="175" t="s">
        <v>327</v>
      </c>
      <c r="B28" s="158" t="s">
        <v>73</v>
      </c>
      <c r="C28" s="158" t="s">
        <v>119</v>
      </c>
      <c r="D28" s="159" t="s">
        <v>104</v>
      </c>
      <c r="E28" s="158" t="s">
        <v>145</v>
      </c>
      <c r="F28" s="158" t="s">
        <v>146</v>
      </c>
      <c r="G28" s="169">
        <v>5</v>
      </c>
      <c r="H28" s="169">
        <v>43</v>
      </c>
      <c r="I28" s="170">
        <v>16874.93</v>
      </c>
      <c r="J28" s="310" t="s">
        <v>312</v>
      </c>
      <c r="K28" s="165">
        <v>0</v>
      </c>
      <c r="L28" s="165">
        <v>0</v>
      </c>
      <c r="M28" s="165">
        <f>L28*4</f>
        <v>0</v>
      </c>
      <c r="N28" s="165"/>
      <c r="O28" s="359" t="s">
        <v>313</v>
      </c>
      <c r="P28" s="165">
        <v>0</v>
      </c>
      <c r="Q28" s="165">
        <v>0</v>
      </c>
      <c r="R28" s="165"/>
      <c r="S28" s="150" t="s">
        <v>309</v>
      </c>
      <c r="T28" s="150"/>
      <c r="U28" s="150"/>
      <c r="V28" s="150"/>
      <c r="W28" s="150"/>
      <c r="X28" s="150"/>
      <c r="Y28" s="160" t="s">
        <v>474</v>
      </c>
      <c r="Z28" s="160" t="s">
        <v>475</v>
      </c>
      <c r="AA28" s="161"/>
      <c r="AB28" s="161">
        <v>1</v>
      </c>
      <c r="AC28" s="161"/>
      <c r="AD28" s="161">
        <v>4</v>
      </c>
      <c r="AE28" s="282">
        <v>5</v>
      </c>
      <c r="AF28" s="161"/>
      <c r="AG28" s="161">
        <v>15</v>
      </c>
      <c r="AH28" s="161"/>
      <c r="AI28" s="161">
        <v>28</v>
      </c>
      <c r="AJ28" s="282">
        <v>43</v>
      </c>
      <c r="AK28" s="150">
        <v>0</v>
      </c>
      <c r="AL28" s="150">
        <v>0</v>
      </c>
      <c r="AM28" s="150">
        <v>18</v>
      </c>
      <c r="AN28" s="150">
        <v>22</v>
      </c>
      <c r="AO28" s="150"/>
      <c r="AP28" s="150">
        <v>0</v>
      </c>
      <c r="AQ28" s="150"/>
      <c r="AR28" s="150"/>
      <c r="AS28" s="150"/>
      <c r="AT28" s="150">
        <v>0</v>
      </c>
      <c r="AU28" s="150">
        <v>0</v>
      </c>
      <c r="AV28" s="150">
        <v>0</v>
      </c>
      <c r="AW28" s="150"/>
      <c r="AX28" s="150"/>
      <c r="AY28" s="150">
        <v>147</v>
      </c>
      <c r="AZ28" s="150"/>
      <c r="BA28" s="150">
        <v>0</v>
      </c>
      <c r="BB28" s="150">
        <v>0</v>
      </c>
      <c r="BC28" s="158" t="s">
        <v>317</v>
      </c>
      <c r="BD28" s="158" t="s">
        <v>310</v>
      </c>
      <c r="BE28" s="158"/>
      <c r="BF28" s="360" t="s">
        <v>352</v>
      </c>
      <c r="BG28" s="360" t="s">
        <v>345</v>
      </c>
      <c r="BH28" s="361"/>
      <c r="BI28" s="361"/>
      <c r="BJ28" s="361"/>
      <c r="BK28" s="361"/>
      <c r="BL28" s="162" t="s">
        <v>145</v>
      </c>
      <c r="BM28" s="163"/>
      <c r="BN28" s="361">
        <v>60</v>
      </c>
      <c r="BO28" s="361"/>
      <c r="BP28" s="361">
        <v>24</v>
      </c>
      <c r="BQ28" s="162" t="s">
        <v>145</v>
      </c>
      <c r="BR28" s="361" t="s">
        <v>145</v>
      </c>
      <c r="BS28" s="361" t="s">
        <v>145</v>
      </c>
      <c r="BT28" s="362">
        <v>11</v>
      </c>
      <c r="BU28" s="276" t="s">
        <v>417</v>
      </c>
      <c r="BV28" s="277" t="s">
        <v>418</v>
      </c>
      <c r="BW28" s="276" t="s">
        <v>419</v>
      </c>
      <c r="BX28" s="277" t="s">
        <v>420</v>
      </c>
      <c r="BY28" s="276"/>
      <c r="BZ28" s="277"/>
      <c r="CA28" s="276"/>
      <c r="CB28" s="277"/>
      <c r="CC28" s="179" t="s">
        <v>421</v>
      </c>
      <c r="CD28" s="269">
        <v>0.50948076395152753</v>
      </c>
      <c r="CE28" s="269">
        <v>0</v>
      </c>
      <c r="CF28" s="269">
        <v>2.156947331267893E-2</v>
      </c>
      <c r="CG28" s="270">
        <v>0.53105023726420642</v>
      </c>
      <c r="CH28" s="269">
        <v>0.24624495078238362</v>
      </c>
      <c r="CI28" s="269">
        <v>0.22270481195340994</v>
      </c>
      <c r="CJ28" s="269">
        <v>0</v>
      </c>
      <c r="CK28" s="269">
        <v>0</v>
      </c>
      <c r="CL28" s="269">
        <v>0</v>
      </c>
      <c r="CM28" s="315">
        <f>SUM(CG28:CL28)</f>
        <v>1</v>
      </c>
      <c r="CN28" s="145" t="s">
        <v>132</v>
      </c>
      <c r="CO28" s="167"/>
      <c r="CP28" s="167"/>
    </row>
    <row r="29" spans="1:94" ht="76.5" x14ac:dyDescent="0.2">
      <c r="A29" s="175" t="s">
        <v>69</v>
      </c>
      <c r="B29" s="158" t="s">
        <v>49</v>
      </c>
      <c r="C29" s="158" t="s">
        <v>60</v>
      </c>
      <c r="D29" s="159" t="s">
        <v>67</v>
      </c>
      <c r="E29" s="158" t="s">
        <v>145</v>
      </c>
      <c r="F29" s="158" t="s">
        <v>146</v>
      </c>
      <c r="G29" s="169">
        <v>7</v>
      </c>
      <c r="H29" s="169">
        <v>54</v>
      </c>
      <c r="I29" s="170">
        <v>9275.1</v>
      </c>
      <c r="J29" s="309"/>
      <c r="K29" s="158">
        <v>6</v>
      </c>
      <c r="L29" s="158">
        <v>12</v>
      </c>
      <c r="M29" s="165">
        <f>L29*4</f>
        <v>48</v>
      </c>
      <c r="N29" s="358">
        <f>M29/K29</f>
        <v>8</v>
      </c>
      <c r="O29" s="150" t="s">
        <v>302</v>
      </c>
      <c r="P29" s="158">
        <v>7</v>
      </c>
      <c r="Q29" s="158">
        <v>18</v>
      </c>
      <c r="R29" s="358">
        <f>Q29/P29</f>
        <v>2.5714285714285716</v>
      </c>
      <c r="S29" s="150" t="s">
        <v>314</v>
      </c>
      <c r="T29" s="150" t="s">
        <v>320</v>
      </c>
      <c r="U29" s="150" t="s">
        <v>305</v>
      </c>
      <c r="V29" s="150" t="s">
        <v>307</v>
      </c>
      <c r="W29" s="150" t="s">
        <v>147</v>
      </c>
      <c r="X29" s="150" t="s">
        <v>309</v>
      </c>
      <c r="Y29" s="160" t="s">
        <v>476</v>
      </c>
      <c r="Z29" s="160" t="s">
        <v>477</v>
      </c>
      <c r="AA29" s="161"/>
      <c r="AB29" s="161">
        <v>6</v>
      </c>
      <c r="AC29" s="161"/>
      <c r="AD29" s="161">
        <v>1</v>
      </c>
      <c r="AE29" s="282">
        <v>7</v>
      </c>
      <c r="AF29" s="161"/>
      <c r="AG29" s="161">
        <v>49</v>
      </c>
      <c r="AH29" s="161"/>
      <c r="AI29" s="161">
        <v>5</v>
      </c>
      <c r="AJ29" s="282">
        <v>54</v>
      </c>
      <c r="AK29" s="150">
        <v>0</v>
      </c>
      <c r="AL29" s="150">
        <v>155</v>
      </c>
      <c r="AM29" s="150">
        <v>160</v>
      </c>
      <c r="AN29" s="150"/>
      <c r="AO29" s="150"/>
      <c r="AP29" s="150">
        <v>12</v>
      </c>
      <c r="AQ29" s="150"/>
      <c r="AR29" s="150">
        <v>90</v>
      </c>
      <c r="AS29" s="150">
        <v>2</v>
      </c>
      <c r="AT29" s="150">
        <v>0</v>
      </c>
      <c r="AU29" s="150">
        <v>0</v>
      </c>
      <c r="AV29" s="150">
        <v>0</v>
      </c>
      <c r="AW29" s="150"/>
      <c r="AX29" s="150">
        <v>26</v>
      </c>
      <c r="AY29" s="150">
        <v>281</v>
      </c>
      <c r="AZ29" s="150"/>
      <c r="BA29" s="150">
        <v>0</v>
      </c>
      <c r="BB29" s="150">
        <v>0</v>
      </c>
      <c r="BC29" s="158" t="s">
        <v>310</v>
      </c>
      <c r="BD29" s="158"/>
      <c r="BE29" s="158"/>
      <c r="BF29" s="160" t="s">
        <v>346</v>
      </c>
      <c r="BG29" s="160" t="s">
        <v>341</v>
      </c>
      <c r="BH29" s="162"/>
      <c r="BI29" s="162" t="s">
        <v>145</v>
      </c>
      <c r="BJ29" s="162"/>
      <c r="BK29" s="162"/>
      <c r="BL29" s="162" t="s">
        <v>145</v>
      </c>
      <c r="BM29" s="163"/>
      <c r="BN29" s="162">
        <v>170</v>
      </c>
      <c r="BO29" s="162">
        <v>150</v>
      </c>
      <c r="BP29" s="162">
        <v>30</v>
      </c>
      <c r="BQ29" s="162"/>
      <c r="BR29" s="162"/>
      <c r="BS29" s="162"/>
      <c r="BT29" s="163">
        <v>5</v>
      </c>
      <c r="BU29" s="276" t="s">
        <v>422</v>
      </c>
      <c r="BV29" s="277"/>
      <c r="BW29" s="276"/>
      <c r="BX29" s="277"/>
      <c r="BY29" s="276"/>
      <c r="BZ29" s="277"/>
      <c r="CA29" s="276"/>
      <c r="CB29" s="277"/>
      <c r="CC29" s="179" t="s">
        <v>423</v>
      </c>
      <c r="CD29" s="269">
        <v>0.50636585365853659</v>
      </c>
      <c r="CE29" s="269">
        <v>0.14885365853658536</v>
      </c>
      <c r="CF29" s="269">
        <v>1.8292682926829267E-2</v>
      </c>
      <c r="CG29" s="270">
        <v>0.67351219512195126</v>
      </c>
      <c r="CH29" s="269">
        <v>0.32171951219512196</v>
      </c>
      <c r="CI29" s="269">
        <v>4.7682926829268292E-3</v>
      </c>
      <c r="CJ29" s="269">
        <v>0</v>
      </c>
      <c r="CK29" s="269">
        <v>0</v>
      </c>
      <c r="CL29" s="269">
        <v>0</v>
      </c>
      <c r="CM29" s="269">
        <v>1</v>
      </c>
      <c r="CN29" s="160" t="s">
        <v>134</v>
      </c>
      <c r="CO29" s="167"/>
      <c r="CP29" s="167"/>
    </row>
    <row r="30" spans="1:94" ht="51" x14ac:dyDescent="0.2">
      <c r="A30" s="175" t="s">
        <v>58</v>
      </c>
      <c r="B30" s="158" t="s">
        <v>49</v>
      </c>
      <c r="C30" s="158" t="s">
        <v>48</v>
      </c>
      <c r="D30" s="159" t="s">
        <v>57</v>
      </c>
      <c r="E30" s="158" t="s">
        <v>145</v>
      </c>
      <c r="F30" s="158" t="s">
        <v>146</v>
      </c>
      <c r="G30" s="169">
        <v>7</v>
      </c>
      <c r="H30" s="169">
        <v>141</v>
      </c>
      <c r="I30" s="170">
        <v>93182.399999999994</v>
      </c>
      <c r="J30" s="309"/>
      <c r="K30" s="158">
        <v>2</v>
      </c>
      <c r="L30" s="158">
        <v>6</v>
      </c>
      <c r="M30" s="165">
        <f>L30*4</f>
        <v>24</v>
      </c>
      <c r="N30" s="358">
        <f>M30/K30</f>
        <v>12</v>
      </c>
      <c r="O30" s="150" t="s">
        <v>302</v>
      </c>
      <c r="P30" s="158">
        <v>9</v>
      </c>
      <c r="Q30" s="158">
        <v>24</v>
      </c>
      <c r="R30" s="358">
        <f>Q30/P30</f>
        <v>2.6666666666666665</v>
      </c>
      <c r="S30" s="150"/>
      <c r="T30" s="150"/>
      <c r="U30" s="150"/>
      <c r="V30" s="150"/>
      <c r="W30" s="150"/>
      <c r="X30" s="150"/>
      <c r="Y30" s="160"/>
      <c r="Z30" s="160"/>
      <c r="AA30" s="161">
        <v>3</v>
      </c>
      <c r="AB30" s="161">
        <v>4</v>
      </c>
      <c r="AC30" s="161"/>
      <c r="AD30" s="161"/>
      <c r="AE30" s="282">
        <v>7</v>
      </c>
      <c r="AF30" s="161">
        <v>56</v>
      </c>
      <c r="AG30" s="161">
        <v>85</v>
      </c>
      <c r="AH30" s="161"/>
      <c r="AI30" s="161"/>
      <c r="AJ30" s="282">
        <v>141</v>
      </c>
      <c r="AK30" s="150">
        <v>0</v>
      </c>
      <c r="AL30" s="150">
        <v>95</v>
      </c>
      <c r="AM30" s="150">
        <v>0</v>
      </c>
      <c r="AN30" s="150">
        <v>0</v>
      </c>
      <c r="AO30" s="150">
        <v>0</v>
      </c>
      <c r="AP30" s="150">
        <v>1</v>
      </c>
      <c r="AQ30" s="150">
        <v>0</v>
      </c>
      <c r="AR30" s="150">
        <v>8</v>
      </c>
      <c r="AS30" s="150">
        <v>0</v>
      </c>
      <c r="AT30" s="150">
        <v>2</v>
      </c>
      <c r="AU30" s="150">
        <v>0</v>
      </c>
      <c r="AV30" s="150">
        <v>186</v>
      </c>
      <c r="AW30" s="150">
        <v>0</v>
      </c>
      <c r="AX30" s="150">
        <v>0</v>
      </c>
      <c r="AY30" s="150">
        <v>280</v>
      </c>
      <c r="AZ30" s="150">
        <v>40</v>
      </c>
      <c r="BA30" s="150">
        <v>1</v>
      </c>
      <c r="BB30" s="150">
        <v>22</v>
      </c>
      <c r="BC30" s="158"/>
      <c r="BD30" s="158"/>
      <c r="BE30" s="158"/>
      <c r="BF30" s="160" t="s">
        <v>352</v>
      </c>
      <c r="BG30" s="160" t="s">
        <v>345</v>
      </c>
      <c r="BH30" s="162" t="s">
        <v>145</v>
      </c>
      <c r="BI30" s="162" t="s">
        <v>145</v>
      </c>
      <c r="BJ30" s="162"/>
      <c r="BK30" s="162"/>
      <c r="BL30" s="162"/>
      <c r="BM30" s="163"/>
      <c r="BN30" s="162">
        <v>115</v>
      </c>
      <c r="BO30" s="162">
        <v>70</v>
      </c>
      <c r="BP30" s="162">
        <v>35</v>
      </c>
      <c r="BQ30" s="162"/>
      <c r="BR30" s="162"/>
      <c r="BS30" s="162"/>
      <c r="BT30" s="163">
        <v>6</v>
      </c>
      <c r="BU30" s="276"/>
      <c r="BV30" s="277"/>
      <c r="BW30" s="276"/>
      <c r="BX30" s="277"/>
      <c r="BY30" s="276"/>
      <c r="BZ30" s="277"/>
      <c r="CA30" s="276"/>
      <c r="CB30" s="277"/>
      <c r="CC30" s="179"/>
      <c r="CD30" s="269">
        <v>0.82915205863180708</v>
      </c>
      <c r="CE30" s="269">
        <v>0</v>
      </c>
      <c r="CF30" s="269">
        <v>0</v>
      </c>
      <c r="CG30" s="270">
        <v>0.82915205863180708</v>
      </c>
      <c r="CH30" s="269">
        <v>0.17084794136819295</v>
      </c>
      <c r="CI30" s="269">
        <v>0</v>
      </c>
      <c r="CJ30" s="269">
        <v>0</v>
      </c>
      <c r="CK30" s="269">
        <v>0</v>
      </c>
      <c r="CL30" s="269">
        <v>0</v>
      </c>
      <c r="CM30" s="269">
        <v>1</v>
      </c>
      <c r="CN30" s="160"/>
      <c r="CO30" s="167"/>
      <c r="CP30" s="167"/>
    </row>
    <row r="31" spans="1:94" ht="51" x14ac:dyDescent="0.2">
      <c r="A31" s="174" t="s">
        <v>82</v>
      </c>
      <c r="B31" s="158" t="s">
        <v>73</v>
      </c>
      <c r="C31" s="158" t="s">
        <v>119</v>
      </c>
      <c r="D31" s="164" t="s">
        <v>77</v>
      </c>
      <c r="E31" s="158" t="s">
        <v>145</v>
      </c>
      <c r="F31" s="158" t="s">
        <v>145</v>
      </c>
      <c r="G31" s="169">
        <v>9</v>
      </c>
      <c r="H31" s="169">
        <v>206</v>
      </c>
      <c r="I31" s="170">
        <v>31060.800000000003</v>
      </c>
      <c r="J31" s="310" t="s">
        <v>304</v>
      </c>
      <c r="K31" s="165">
        <v>5</v>
      </c>
      <c r="L31" s="165">
        <v>15</v>
      </c>
      <c r="M31" s="165">
        <f>L31*4</f>
        <v>60</v>
      </c>
      <c r="N31" s="358">
        <f>M31/K31</f>
        <v>12</v>
      </c>
      <c r="O31" s="359" t="s">
        <v>302</v>
      </c>
      <c r="P31" s="165">
        <v>12</v>
      </c>
      <c r="Q31" s="165">
        <v>32</v>
      </c>
      <c r="R31" s="358">
        <f>Q31/P31</f>
        <v>2.6666666666666665</v>
      </c>
      <c r="S31" s="150" t="s">
        <v>320</v>
      </c>
      <c r="T31" s="150" t="s">
        <v>306</v>
      </c>
      <c r="U31" s="150"/>
      <c r="V31" s="150"/>
      <c r="W31" s="150"/>
      <c r="X31" s="150"/>
      <c r="Y31" s="160" t="s">
        <v>478</v>
      </c>
      <c r="Z31" s="160"/>
      <c r="AA31" s="161">
        <v>1</v>
      </c>
      <c r="AB31" s="161">
        <v>2</v>
      </c>
      <c r="AC31" s="161"/>
      <c r="AD31" s="161">
        <v>6</v>
      </c>
      <c r="AE31" s="282">
        <v>9</v>
      </c>
      <c r="AF31" s="161">
        <v>20</v>
      </c>
      <c r="AG31" s="161">
        <v>48</v>
      </c>
      <c r="AH31" s="161"/>
      <c r="AI31" s="161">
        <v>138</v>
      </c>
      <c r="AJ31" s="282">
        <v>206</v>
      </c>
      <c r="AK31" s="150">
        <v>0</v>
      </c>
      <c r="AL31" s="150">
        <v>2156</v>
      </c>
      <c r="AM31" s="150">
        <v>0</v>
      </c>
      <c r="AN31" s="150">
        <v>588</v>
      </c>
      <c r="AO31" s="150"/>
      <c r="AP31" s="150">
        <v>50</v>
      </c>
      <c r="AQ31" s="150"/>
      <c r="AR31" s="150"/>
      <c r="AS31" s="150"/>
      <c r="AT31" s="150">
        <v>0</v>
      </c>
      <c r="AU31" s="150">
        <v>0</v>
      </c>
      <c r="AV31" s="150">
        <v>0</v>
      </c>
      <c r="AW31" s="150"/>
      <c r="AX31" s="150"/>
      <c r="AY31" s="150">
        <v>980</v>
      </c>
      <c r="AZ31" s="150"/>
      <c r="BA31" s="150">
        <v>0</v>
      </c>
      <c r="BB31" s="150">
        <v>0</v>
      </c>
      <c r="BC31" s="158" t="s">
        <v>328</v>
      </c>
      <c r="BD31" s="158"/>
      <c r="BE31" s="158"/>
      <c r="BF31" s="360" t="s">
        <v>340</v>
      </c>
      <c r="BG31" s="360" t="s">
        <v>345</v>
      </c>
      <c r="BH31" s="361"/>
      <c r="BI31" s="361"/>
      <c r="BJ31" s="361"/>
      <c r="BK31" s="162" t="s">
        <v>145</v>
      </c>
      <c r="BL31" s="361"/>
      <c r="BM31" s="163"/>
      <c r="BN31" s="361">
        <v>580</v>
      </c>
      <c r="BO31" s="361"/>
      <c r="BP31" s="361">
        <v>60</v>
      </c>
      <c r="BQ31" s="162" t="s">
        <v>146</v>
      </c>
      <c r="BR31" s="162" t="s">
        <v>146</v>
      </c>
      <c r="BS31" s="361" t="s">
        <v>145</v>
      </c>
      <c r="BT31" s="362">
        <v>15</v>
      </c>
      <c r="BU31" s="276" t="s">
        <v>424</v>
      </c>
      <c r="BV31" s="277"/>
      <c r="BW31" s="276" t="s">
        <v>425</v>
      </c>
      <c r="BX31" s="277"/>
      <c r="BY31" s="276"/>
      <c r="BZ31" s="277"/>
      <c r="CA31" s="276"/>
      <c r="CB31" s="277"/>
      <c r="CC31" s="179"/>
      <c r="CD31" s="269">
        <v>0.50164499451668498</v>
      </c>
      <c r="CE31" s="269">
        <v>0</v>
      </c>
      <c r="CF31" s="269">
        <v>1.1190438889013226E-2</v>
      </c>
      <c r="CG31" s="270">
        <v>0.51283543340569815</v>
      </c>
      <c r="CH31" s="269">
        <v>0.46567892392739646</v>
      </c>
      <c r="CI31" s="269">
        <v>8.0571160000895235E-3</v>
      </c>
      <c r="CJ31" s="269">
        <v>1.3428526666815873E-2</v>
      </c>
      <c r="CK31" s="269">
        <v>0</v>
      </c>
      <c r="CL31" s="269">
        <v>0</v>
      </c>
      <c r="CM31" s="269">
        <v>1</v>
      </c>
      <c r="CN31" s="160" t="s">
        <v>500</v>
      </c>
      <c r="CO31" s="167"/>
      <c r="CP31" s="167"/>
    </row>
    <row r="32" spans="1:94" ht="102" x14ac:dyDescent="0.2">
      <c r="A32" s="175" t="s">
        <v>87</v>
      </c>
      <c r="B32" s="158" t="s">
        <v>73</v>
      </c>
      <c r="C32" s="158" t="s">
        <v>84</v>
      </c>
      <c r="D32" s="159" t="s">
        <v>86</v>
      </c>
      <c r="E32" s="158" t="s">
        <v>145</v>
      </c>
      <c r="F32" s="158" t="s">
        <v>145</v>
      </c>
      <c r="G32" s="169">
        <v>17</v>
      </c>
      <c r="H32" s="169">
        <v>97</v>
      </c>
      <c r="I32" s="170">
        <v>24230.3</v>
      </c>
      <c r="J32" s="310" t="s">
        <v>312</v>
      </c>
      <c r="K32" s="158">
        <v>24</v>
      </c>
      <c r="L32" s="158">
        <v>240</v>
      </c>
      <c r="M32" s="165">
        <f>L32*4</f>
        <v>960</v>
      </c>
      <c r="N32" s="358">
        <f>M32/K32</f>
        <v>40</v>
      </c>
      <c r="O32" s="150" t="s">
        <v>302</v>
      </c>
      <c r="P32" s="158">
        <v>9</v>
      </c>
      <c r="Q32" s="158">
        <v>40</v>
      </c>
      <c r="R32" s="358">
        <f>Q32/P32</f>
        <v>4.4444444444444446</v>
      </c>
      <c r="S32" s="150"/>
      <c r="T32" s="150"/>
      <c r="U32" s="150"/>
      <c r="V32" s="150"/>
      <c r="W32" s="150"/>
      <c r="X32" s="150"/>
      <c r="Y32" s="160" t="s">
        <v>479</v>
      </c>
      <c r="Z32" s="160" t="s">
        <v>480</v>
      </c>
      <c r="AA32" s="161">
        <v>2</v>
      </c>
      <c r="AB32" s="161">
        <v>8</v>
      </c>
      <c r="AC32" s="161">
        <v>6</v>
      </c>
      <c r="AD32" s="161">
        <v>1</v>
      </c>
      <c r="AE32" s="282">
        <v>17</v>
      </c>
      <c r="AF32" s="161">
        <v>8</v>
      </c>
      <c r="AG32" s="161">
        <v>44</v>
      </c>
      <c r="AH32" s="161">
        <v>35</v>
      </c>
      <c r="AI32" s="161">
        <v>10</v>
      </c>
      <c r="AJ32" s="282">
        <v>97</v>
      </c>
      <c r="AK32" s="150">
        <v>0</v>
      </c>
      <c r="AL32" s="150">
        <v>100</v>
      </c>
      <c r="AM32" s="150">
        <v>0</v>
      </c>
      <c r="AN32" s="150">
        <v>8</v>
      </c>
      <c r="AO32" s="150">
        <v>0</v>
      </c>
      <c r="AP32" s="150">
        <v>0</v>
      </c>
      <c r="AQ32" s="150">
        <v>6</v>
      </c>
      <c r="AR32" s="150">
        <v>50</v>
      </c>
      <c r="AS32" s="150">
        <v>0</v>
      </c>
      <c r="AT32" s="150">
        <v>0</v>
      </c>
      <c r="AU32" s="150">
        <v>0</v>
      </c>
      <c r="AV32" s="150">
        <v>0</v>
      </c>
      <c r="AW32" s="150">
        <v>0</v>
      </c>
      <c r="AX32" s="150">
        <v>204</v>
      </c>
      <c r="AY32" s="150">
        <v>50</v>
      </c>
      <c r="AZ32" s="150">
        <v>0</v>
      </c>
      <c r="BA32" s="150">
        <v>0</v>
      </c>
      <c r="BB32" s="150">
        <v>0</v>
      </c>
      <c r="BC32" s="158" t="s">
        <v>310</v>
      </c>
      <c r="BD32" s="158" t="s">
        <v>311</v>
      </c>
      <c r="BE32" s="158"/>
      <c r="BF32" s="160" t="s">
        <v>353</v>
      </c>
      <c r="BG32" s="160" t="s">
        <v>341</v>
      </c>
      <c r="BH32" s="162" t="s">
        <v>145</v>
      </c>
      <c r="BI32" s="162"/>
      <c r="BJ32" s="162"/>
      <c r="BK32" s="162"/>
      <c r="BL32" s="162"/>
      <c r="BM32" s="163"/>
      <c r="BN32" s="162">
        <v>72</v>
      </c>
      <c r="BO32" s="162">
        <v>50</v>
      </c>
      <c r="BP32" s="162">
        <v>48</v>
      </c>
      <c r="BQ32" s="162" t="s">
        <v>146</v>
      </c>
      <c r="BR32" s="162" t="s">
        <v>146</v>
      </c>
      <c r="BS32" s="162" t="s">
        <v>146</v>
      </c>
      <c r="BT32" s="163">
        <v>1</v>
      </c>
      <c r="BU32" s="276" t="s">
        <v>426</v>
      </c>
      <c r="BV32" s="277" t="s">
        <v>427</v>
      </c>
      <c r="BW32" s="276"/>
      <c r="BX32" s="277"/>
      <c r="BY32" s="276"/>
      <c r="BZ32" s="277"/>
      <c r="CA32" s="276"/>
      <c r="CB32" s="277"/>
      <c r="CC32" s="179"/>
      <c r="CD32" s="269">
        <v>0.79275722280630068</v>
      </c>
      <c r="CE32" s="269">
        <v>9.4042246472956656E-2</v>
      </c>
      <c r="CF32" s="269">
        <v>2.0866139924799257E-2</v>
      </c>
      <c r="CG32" s="270">
        <v>0.90766560920405659</v>
      </c>
      <c r="CH32" s="269">
        <v>8.3414058590468146E-2</v>
      </c>
      <c r="CI32" s="269">
        <v>0</v>
      </c>
      <c r="CJ32" s="269">
        <v>0</v>
      </c>
      <c r="CK32" s="269">
        <v>8.9203322054752388E-3</v>
      </c>
      <c r="CL32" s="269">
        <v>0</v>
      </c>
      <c r="CM32" s="269">
        <v>1</v>
      </c>
      <c r="CN32" s="145" t="s">
        <v>130</v>
      </c>
      <c r="CO32" s="167"/>
      <c r="CP32" s="167"/>
    </row>
    <row r="33" spans="1:94" ht="51" x14ac:dyDescent="0.2">
      <c r="A33" s="175" t="s">
        <v>85</v>
      </c>
      <c r="B33" s="158" t="s">
        <v>73</v>
      </c>
      <c r="C33" s="158" t="s">
        <v>84</v>
      </c>
      <c r="D33" s="159" t="s">
        <v>127</v>
      </c>
      <c r="E33" s="158" t="s">
        <v>145</v>
      </c>
      <c r="F33" s="158" t="s">
        <v>146</v>
      </c>
      <c r="G33" s="169">
        <v>7</v>
      </c>
      <c r="H33" s="169">
        <v>71</v>
      </c>
      <c r="I33" s="170">
        <v>23410.640000000003</v>
      </c>
      <c r="J33" s="171"/>
      <c r="K33" s="364">
        <v>7</v>
      </c>
      <c r="L33" s="364">
        <v>21</v>
      </c>
      <c r="M33" s="368">
        <f>L33*4</f>
        <v>84</v>
      </c>
      <c r="N33" s="369">
        <f>M33/K33</f>
        <v>12</v>
      </c>
      <c r="O33" s="365" t="s">
        <v>302</v>
      </c>
      <c r="P33" s="364">
        <v>9</v>
      </c>
      <c r="Q33" s="366">
        <v>46</v>
      </c>
      <c r="R33" s="370">
        <f>Q33/P33</f>
        <v>5.1111111111111107</v>
      </c>
      <c r="S33" s="150"/>
      <c r="T33" s="150"/>
      <c r="U33" s="150"/>
      <c r="V33" s="150"/>
      <c r="W33" s="150"/>
      <c r="X33" s="150"/>
      <c r="Y33" s="160"/>
      <c r="Z33" s="160"/>
      <c r="AA33" s="161">
        <v>1</v>
      </c>
      <c r="AB33" s="161">
        <v>2</v>
      </c>
      <c r="AC33" s="161">
        <v>1</v>
      </c>
      <c r="AD33" s="161">
        <v>3</v>
      </c>
      <c r="AE33" s="282">
        <v>7</v>
      </c>
      <c r="AF33" s="161">
        <v>10</v>
      </c>
      <c r="AG33" s="161">
        <v>24</v>
      </c>
      <c r="AH33" s="161">
        <v>20</v>
      </c>
      <c r="AI33" s="161">
        <v>17</v>
      </c>
      <c r="AJ33" s="282">
        <v>71</v>
      </c>
      <c r="AK33" s="150">
        <v>0</v>
      </c>
      <c r="AL33" s="150">
        <v>5</v>
      </c>
      <c r="AM33" s="150">
        <v>192</v>
      </c>
      <c r="AN33" s="150">
        <v>5</v>
      </c>
      <c r="AO33" s="150">
        <v>104</v>
      </c>
      <c r="AP33" s="150">
        <v>104</v>
      </c>
      <c r="AQ33" s="150">
        <v>0</v>
      </c>
      <c r="AR33" s="150">
        <v>0</v>
      </c>
      <c r="AS33" s="150">
        <v>0</v>
      </c>
      <c r="AT33" s="150">
        <v>0</v>
      </c>
      <c r="AU33" s="150">
        <v>0</v>
      </c>
      <c r="AV33" s="150">
        <v>0</v>
      </c>
      <c r="AW33" s="150">
        <v>18</v>
      </c>
      <c r="AX33" s="150">
        <v>0</v>
      </c>
      <c r="AY33" s="150">
        <v>248</v>
      </c>
      <c r="AZ33" s="150">
        <v>0</v>
      </c>
      <c r="BA33" s="150">
        <v>0</v>
      </c>
      <c r="BB33" s="150">
        <v>40</v>
      </c>
      <c r="BC33" s="158"/>
      <c r="BD33" s="158"/>
      <c r="BE33" s="158"/>
      <c r="BF33" s="160" t="s">
        <v>340</v>
      </c>
      <c r="BG33" s="160" t="s">
        <v>345</v>
      </c>
      <c r="BH33" s="162"/>
      <c r="BI33" s="162" t="s">
        <v>145</v>
      </c>
      <c r="BJ33" s="162"/>
      <c r="BK33" s="162"/>
      <c r="BL33" s="162" t="s">
        <v>145</v>
      </c>
      <c r="BM33" s="163"/>
      <c r="BN33" s="162">
        <v>92</v>
      </c>
      <c r="BO33" s="162">
        <v>82</v>
      </c>
      <c r="BP33" s="162">
        <v>60</v>
      </c>
      <c r="BQ33" s="162" t="s">
        <v>146</v>
      </c>
      <c r="BR33" s="162" t="s">
        <v>146</v>
      </c>
      <c r="BS33" s="162" t="s">
        <v>146</v>
      </c>
      <c r="BT33" s="163">
        <v>8</v>
      </c>
      <c r="BU33" s="276"/>
      <c r="BV33" s="277"/>
      <c r="BW33" s="276"/>
      <c r="BX33" s="277"/>
      <c r="BY33" s="276"/>
      <c r="BZ33" s="277"/>
      <c r="CA33" s="276"/>
      <c r="CB33" s="277"/>
      <c r="CC33" s="179"/>
      <c r="CD33" s="269">
        <v>0.41302587715925693</v>
      </c>
      <c r="CE33" s="269">
        <v>5.0646137423501582E-2</v>
      </c>
      <c r="CF33" s="269">
        <v>1.7934440911331943E-2</v>
      </c>
      <c r="CG33" s="270">
        <v>0.48160645549409048</v>
      </c>
      <c r="CH33" s="269">
        <v>0.51311950715342203</v>
      </c>
      <c r="CI33" s="269">
        <v>0</v>
      </c>
      <c r="CJ33" s="269">
        <v>0</v>
      </c>
      <c r="CK33" s="269">
        <v>5.2740373524875275E-3</v>
      </c>
      <c r="CL33" s="269">
        <v>0</v>
      </c>
      <c r="CM33" s="269">
        <v>1</v>
      </c>
      <c r="CN33" s="160"/>
      <c r="CO33" s="167"/>
      <c r="CP33" s="167"/>
    </row>
    <row r="34" spans="1:94" ht="38.25" x14ac:dyDescent="0.2">
      <c r="A34" s="174" t="s">
        <v>260</v>
      </c>
      <c r="B34" s="158" t="s">
        <v>73</v>
      </c>
      <c r="C34" s="158" t="s">
        <v>84</v>
      </c>
      <c r="D34" s="159" t="s">
        <v>86</v>
      </c>
      <c r="E34" s="158" t="s">
        <v>146</v>
      </c>
      <c r="F34" s="158" t="s">
        <v>145</v>
      </c>
      <c r="G34" s="169">
        <v>11</v>
      </c>
      <c r="H34" s="169">
        <v>133</v>
      </c>
      <c r="I34" s="170">
        <v>44865.599999999999</v>
      </c>
      <c r="J34" s="309" t="s">
        <v>304</v>
      </c>
      <c r="K34" s="367"/>
      <c r="L34" s="363"/>
      <c r="M34" s="363"/>
      <c r="N34" s="363"/>
      <c r="O34" s="150"/>
      <c r="P34" s="367"/>
      <c r="Q34" s="363"/>
      <c r="R34" s="363"/>
      <c r="S34" s="150" t="s">
        <v>305</v>
      </c>
      <c r="T34" s="150" t="s">
        <v>306</v>
      </c>
      <c r="U34" s="150" t="s">
        <v>307</v>
      </c>
      <c r="V34" s="150"/>
      <c r="W34" s="150"/>
      <c r="X34" s="150"/>
      <c r="Y34" s="160"/>
      <c r="Z34" s="160"/>
      <c r="AA34" s="161">
        <v>1</v>
      </c>
      <c r="AB34" s="161">
        <v>6</v>
      </c>
      <c r="AC34" s="161">
        <v>2</v>
      </c>
      <c r="AD34" s="161">
        <v>2</v>
      </c>
      <c r="AE34" s="282">
        <v>11</v>
      </c>
      <c r="AF34" s="161">
        <v>8</v>
      </c>
      <c r="AG34" s="161">
        <v>81</v>
      </c>
      <c r="AH34" s="161">
        <v>34</v>
      </c>
      <c r="AI34" s="161">
        <v>10</v>
      </c>
      <c r="AJ34" s="282">
        <v>133</v>
      </c>
      <c r="AK34" s="150"/>
      <c r="AL34" s="150"/>
      <c r="AM34" s="150"/>
      <c r="AN34" s="150"/>
      <c r="AO34" s="150"/>
      <c r="AP34" s="150"/>
      <c r="AQ34" s="150"/>
      <c r="AR34" s="150"/>
      <c r="AS34" s="150"/>
      <c r="AT34" s="150"/>
      <c r="AU34" s="150"/>
      <c r="AV34" s="150"/>
      <c r="AW34" s="150"/>
      <c r="AX34" s="150"/>
      <c r="AY34" s="150"/>
      <c r="AZ34" s="150"/>
      <c r="BA34" s="150"/>
      <c r="BB34" s="150"/>
      <c r="BC34" s="158"/>
      <c r="BD34" s="158"/>
      <c r="BE34" s="158"/>
      <c r="BF34" s="160"/>
      <c r="BG34" s="160"/>
      <c r="BH34" s="162"/>
      <c r="BI34" s="162"/>
      <c r="BJ34" s="162"/>
      <c r="BK34" s="162"/>
      <c r="BL34" s="162"/>
      <c r="BM34" s="163"/>
      <c r="BN34" s="162"/>
      <c r="BO34" s="162"/>
      <c r="BP34" s="162"/>
      <c r="BQ34" s="162"/>
      <c r="BR34" s="162"/>
      <c r="BS34" s="162"/>
      <c r="BT34" s="163"/>
      <c r="BU34" s="276" t="s">
        <v>428</v>
      </c>
      <c r="BV34" s="277" t="s">
        <v>429</v>
      </c>
      <c r="BW34" s="276" t="s">
        <v>430</v>
      </c>
      <c r="BX34" s="277" t="s">
        <v>571</v>
      </c>
      <c r="BY34" s="276" t="s">
        <v>431</v>
      </c>
      <c r="BZ34" s="277" t="s">
        <v>432</v>
      </c>
      <c r="CA34" s="276" t="s">
        <v>433</v>
      </c>
      <c r="CB34" s="277"/>
      <c r="CC34" s="179" t="s">
        <v>526</v>
      </c>
      <c r="CD34" s="160"/>
      <c r="CE34" s="160"/>
      <c r="CF34" s="160"/>
      <c r="CG34" s="271"/>
      <c r="CH34" s="160"/>
      <c r="CI34" s="160"/>
      <c r="CJ34" s="160"/>
      <c r="CK34" s="160"/>
      <c r="CL34" s="160"/>
      <c r="CM34" s="160"/>
      <c r="CN34" s="160" t="s">
        <v>501</v>
      </c>
      <c r="CO34" s="167"/>
      <c r="CP34" s="167"/>
    </row>
    <row r="35" spans="1:94" ht="76.5" x14ac:dyDescent="0.2">
      <c r="A35" s="174" t="s">
        <v>81</v>
      </c>
      <c r="B35" s="158" t="s">
        <v>73</v>
      </c>
      <c r="C35" s="158" t="s">
        <v>119</v>
      </c>
      <c r="D35" s="164" t="s">
        <v>80</v>
      </c>
      <c r="E35" s="158" t="s">
        <v>145</v>
      </c>
      <c r="F35" s="158" t="s">
        <v>146</v>
      </c>
      <c r="G35" s="169">
        <v>2</v>
      </c>
      <c r="H35" s="169">
        <v>40</v>
      </c>
      <c r="I35" s="170">
        <v>8628</v>
      </c>
      <c r="J35" s="310" t="s">
        <v>312</v>
      </c>
      <c r="K35" s="165">
        <v>20</v>
      </c>
      <c r="L35" s="165">
        <v>45</v>
      </c>
      <c r="M35" s="165">
        <f>L35*4</f>
        <v>180</v>
      </c>
      <c r="N35" s="358">
        <f>M35/K35</f>
        <v>9</v>
      </c>
      <c r="O35" s="359" t="s">
        <v>302</v>
      </c>
      <c r="P35" s="165">
        <v>10</v>
      </c>
      <c r="Q35" s="165">
        <v>36</v>
      </c>
      <c r="R35" s="358">
        <f>Q35/P35</f>
        <v>3.6</v>
      </c>
      <c r="S35" s="150"/>
      <c r="T35" s="150"/>
      <c r="U35" s="150"/>
      <c r="V35" s="150"/>
      <c r="W35" s="150"/>
      <c r="X35" s="150"/>
      <c r="Y35" s="160" t="s">
        <v>575</v>
      </c>
      <c r="Z35" s="160"/>
      <c r="AA35" s="161"/>
      <c r="AB35" s="161"/>
      <c r="AC35" s="161">
        <v>1</v>
      </c>
      <c r="AD35" s="161">
        <v>1</v>
      </c>
      <c r="AE35" s="282">
        <v>2</v>
      </c>
      <c r="AF35" s="161"/>
      <c r="AG35" s="161"/>
      <c r="AH35" s="161">
        <v>16</v>
      </c>
      <c r="AI35" s="161">
        <v>24</v>
      </c>
      <c r="AJ35" s="282">
        <v>40</v>
      </c>
      <c r="AK35" s="150">
        <v>0</v>
      </c>
      <c r="AL35" s="150">
        <v>218</v>
      </c>
      <c r="AM35" s="150">
        <v>0</v>
      </c>
      <c r="AN35" s="150"/>
      <c r="AO35" s="150">
        <v>121</v>
      </c>
      <c r="AP35" s="150">
        <v>2</v>
      </c>
      <c r="AQ35" s="150"/>
      <c r="AR35" s="150"/>
      <c r="AS35" s="150"/>
      <c r="AT35" s="150">
        <v>0</v>
      </c>
      <c r="AU35" s="150">
        <v>0</v>
      </c>
      <c r="AV35" s="150">
        <v>0</v>
      </c>
      <c r="AW35" s="150">
        <v>108</v>
      </c>
      <c r="AX35" s="150"/>
      <c r="AY35" s="150">
        <v>148</v>
      </c>
      <c r="AZ35" s="150"/>
      <c r="BA35" s="150">
        <v>0</v>
      </c>
      <c r="BB35" s="150">
        <v>207</v>
      </c>
      <c r="BC35" s="158" t="s">
        <v>310</v>
      </c>
      <c r="BD35" s="158"/>
      <c r="BE35" s="158"/>
      <c r="BF35" s="360" t="s">
        <v>346</v>
      </c>
      <c r="BG35" s="360" t="s">
        <v>341</v>
      </c>
      <c r="BH35" s="361"/>
      <c r="BI35" s="361"/>
      <c r="BJ35" s="361"/>
      <c r="BK35" s="162"/>
      <c r="BL35" s="361"/>
      <c r="BM35" s="163"/>
      <c r="BN35" s="361">
        <v>300</v>
      </c>
      <c r="BO35" s="361"/>
      <c r="BP35" s="361">
        <v>23</v>
      </c>
      <c r="BQ35" s="162" t="s">
        <v>146</v>
      </c>
      <c r="BR35" s="162" t="s">
        <v>146</v>
      </c>
      <c r="BS35" s="162" t="s">
        <v>146</v>
      </c>
      <c r="BT35" s="362">
        <v>16</v>
      </c>
      <c r="BU35" s="277" t="s">
        <v>434</v>
      </c>
      <c r="BV35" s="277" t="s">
        <v>435</v>
      </c>
      <c r="BW35" s="276"/>
      <c r="BX35" s="277"/>
      <c r="BY35" s="276"/>
      <c r="BZ35" s="277"/>
      <c r="CA35" s="276"/>
      <c r="CB35" s="277"/>
      <c r="CC35" s="179"/>
      <c r="CD35" s="269">
        <v>0.49651660649523949</v>
      </c>
      <c r="CE35" s="269">
        <v>0</v>
      </c>
      <c r="CF35" s="269">
        <v>8.1865887303419534E-3</v>
      </c>
      <c r="CG35" s="270">
        <v>0.50470319522558149</v>
      </c>
      <c r="CH35" s="269">
        <v>0.49267709638070911</v>
      </c>
      <c r="CI35" s="269">
        <v>0</v>
      </c>
      <c r="CJ35" s="269">
        <v>0</v>
      </c>
      <c r="CK35" s="269">
        <v>2.6197083937094254E-3</v>
      </c>
      <c r="CL35" s="269">
        <v>0</v>
      </c>
      <c r="CM35" s="269">
        <v>1</v>
      </c>
      <c r="CN35" s="160"/>
      <c r="CO35" s="167"/>
      <c r="CP35" s="167"/>
    </row>
    <row r="36" spans="1:94" ht="76.5" x14ac:dyDescent="0.2">
      <c r="A36" s="174" t="s">
        <v>79</v>
      </c>
      <c r="B36" s="158" t="s">
        <v>73</v>
      </c>
      <c r="C36" s="158" t="s">
        <v>119</v>
      </c>
      <c r="D36" s="164" t="s">
        <v>75</v>
      </c>
      <c r="E36" s="158" t="s">
        <v>145</v>
      </c>
      <c r="F36" s="158" t="s">
        <v>146</v>
      </c>
      <c r="G36" s="169">
        <v>9</v>
      </c>
      <c r="H36" s="169">
        <v>144</v>
      </c>
      <c r="I36" s="170">
        <v>41486.300000000003</v>
      </c>
      <c r="J36" s="310" t="s">
        <v>312</v>
      </c>
      <c r="K36" s="165">
        <v>20</v>
      </c>
      <c r="L36" s="165">
        <v>175</v>
      </c>
      <c r="M36" s="165">
        <f>L36*4</f>
        <v>700</v>
      </c>
      <c r="N36" s="358">
        <f>M36/K36</f>
        <v>35</v>
      </c>
      <c r="O36" s="359" t="s">
        <v>302</v>
      </c>
      <c r="P36" s="165">
        <v>7</v>
      </c>
      <c r="Q36" s="165">
        <v>25</v>
      </c>
      <c r="R36" s="358">
        <f>Q36/P36</f>
        <v>3.5714285714285716</v>
      </c>
      <c r="S36" s="150" t="s">
        <v>314</v>
      </c>
      <c r="T36" s="150" t="s">
        <v>309</v>
      </c>
      <c r="U36" s="150"/>
      <c r="V36" s="150"/>
      <c r="W36" s="150"/>
      <c r="X36" s="150"/>
      <c r="Y36" s="160" t="s">
        <v>481</v>
      </c>
      <c r="Z36" s="160" t="s">
        <v>482</v>
      </c>
      <c r="AA36" s="161">
        <v>4</v>
      </c>
      <c r="AB36" s="161">
        <v>2</v>
      </c>
      <c r="AC36" s="161">
        <v>2</v>
      </c>
      <c r="AD36" s="161">
        <v>1</v>
      </c>
      <c r="AE36" s="282">
        <v>9</v>
      </c>
      <c r="AF36" s="161">
        <v>44</v>
      </c>
      <c r="AG36" s="161">
        <v>60</v>
      </c>
      <c r="AH36" s="161">
        <v>25</v>
      </c>
      <c r="AI36" s="161">
        <v>15</v>
      </c>
      <c r="AJ36" s="282">
        <v>144</v>
      </c>
      <c r="AK36" s="150">
        <v>0</v>
      </c>
      <c r="AL36" s="150">
        <v>208</v>
      </c>
      <c r="AM36" s="150">
        <v>0</v>
      </c>
      <c r="AN36" s="150">
        <v>10</v>
      </c>
      <c r="AO36" s="150">
        <v>45</v>
      </c>
      <c r="AP36" s="150">
        <v>3</v>
      </c>
      <c r="AQ36" s="150">
        <v>6</v>
      </c>
      <c r="AR36" s="150">
        <v>8</v>
      </c>
      <c r="AS36" s="150">
        <v>0</v>
      </c>
      <c r="AT36" s="150">
        <v>0</v>
      </c>
      <c r="AU36" s="150">
        <v>4</v>
      </c>
      <c r="AV36" s="150">
        <v>40</v>
      </c>
      <c r="AW36" s="150">
        <v>0</v>
      </c>
      <c r="AX36" s="150">
        <v>40</v>
      </c>
      <c r="AY36" s="150">
        <v>392</v>
      </c>
      <c r="AZ36" s="150">
        <v>60</v>
      </c>
      <c r="BA36" s="150">
        <v>0</v>
      </c>
      <c r="BB36" s="150">
        <v>0</v>
      </c>
      <c r="BC36" s="158" t="s">
        <v>311</v>
      </c>
      <c r="BD36" s="158"/>
      <c r="BE36" s="158"/>
      <c r="BF36" s="360" t="s">
        <v>340</v>
      </c>
      <c r="BG36" s="360" t="s">
        <v>343</v>
      </c>
      <c r="BH36" s="162" t="s">
        <v>145</v>
      </c>
      <c r="BI36" s="361"/>
      <c r="BJ36" s="361"/>
      <c r="BK36" s="162"/>
      <c r="BL36" s="361"/>
      <c r="BM36" s="163"/>
      <c r="BN36" s="361">
        <v>480</v>
      </c>
      <c r="BO36" s="361"/>
      <c r="BP36" s="361">
        <v>30</v>
      </c>
      <c r="BQ36" s="162" t="s">
        <v>146</v>
      </c>
      <c r="BR36" s="162" t="s">
        <v>146</v>
      </c>
      <c r="BS36" s="162" t="s">
        <v>146</v>
      </c>
      <c r="BT36" s="362">
        <v>20</v>
      </c>
      <c r="BU36" s="276" t="s">
        <v>436</v>
      </c>
      <c r="BV36" s="277" t="s">
        <v>374</v>
      </c>
      <c r="BW36" s="276" t="s">
        <v>437</v>
      </c>
      <c r="BX36" s="277"/>
      <c r="BY36" s="276" t="s">
        <v>438</v>
      </c>
      <c r="BZ36" s="277" t="s">
        <v>439</v>
      </c>
      <c r="CA36" s="276"/>
      <c r="CB36" s="277"/>
      <c r="CC36" s="179"/>
      <c r="CD36" s="269">
        <v>0.61435507705298709</v>
      </c>
      <c r="CE36" s="269">
        <v>0</v>
      </c>
      <c r="CF36" s="269">
        <v>9.7572303145450706E-2</v>
      </c>
      <c r="CG36" s="270">
        <v>0.71192738019843782</v>
      </c>
      <c r="CH36" s="269">
        <v>0.2239241231641485</v>
      </c>
      <c r="CI36" s="269">
        <v>5.9437860007841008E-2</v>
      </c>
      <c r="CJ36" s="269">
        <v>0</v>
      </c>
      <c r="CK36" s="269">
        <v>4.7106366295726647E-3</v>
      </c>
      <c r="CL36" s="269">
        <v>0</v>
      </c>
      <c r="CM36" s="269">
        <v>1</v>
      </c>
      <c r="CN36" s="145" t="s">
        <v>133</v>
      </c>
      <c r="CO36" s="167"/>
      <c r="CP36" s="167"/>
    </row>
    <row r="37" spans="1:94" ht="105.95" customHeight="1" x14ac:dyDescent="0.2">
      <c r="A37" s="174" t="s">
        <v>329</v>
      </c>
      <c r="B37" s="158" t="s">
        <v>73</v>
      </c>
      <c r="C37" s="158" t="s">
        <v>84</v>
      </c>
      <c r="D37" s="164" t="s">
        <v>117</v>
      </c>
      <c r="E37" s="158" t="s">
        <v>145</v>
      </c>
      <c r="F37" s="158" t="s">
        <v>146</v>
      </c>
      <c r="G37" s="169"/>
      <c r="H37" s="169"/>
      <c r="I37" s="170"/>
      <c r="J37" s="310"/>
      <c r="K37" s="158">
        <v>7</v>
      </c>
      <c r="L37" s="158">
        <v>29</v>
      </c>
      <c r="M37" s="165">
        <f>L37*4</f>
        <v>116</v>
      </c>
      <c r="N37" s="358">
        <f>M37/K37</f>
        <v>16.571428571428573</v>
      </c>
      <c r="O37" s="150" t="s">
        <v>302</v>
      </c>
      <c r="P37" s="158">
        <v>5</v>
      </c>
      <c r="Q37" s="158">
        <v>14</v>
      </c>
      <c r="R37" s="358">
        <f>Q37/P37</f>
        <v>2.8</v>
      </c>
      <c r="S37" s="150" t="s">
        <v>314</v>
      </c>
      <c r="T37" s="150" t="s">
        <v>305</v>
      </c>
      <c r="U37" s="150" t="s">
        <v>309</v>
      </c>
      <c r="V37" s="150"/>
      <c r="W37" s="150"/>
      <c r="X37" s="150"/>
      <c r="Y37" s="160" t="s">
        <v>483</v>
      </c>
      <c r="Z37" s="160" t="s">
        <v>484</v>
      </c>
      <c r="AA37" s="161">
        <v>4</v>
      </c>
      <c r="AB37" s="161">
        <v>2</v>
      </c>
      <c r="AC37" s="161">
        <v>1</v>
      </c>
      <c r="AD37" s="161"/>
      <c r="AE37" s="282">
        <v>7</v>
      </c>
      <c r="AF37" s="161">
        <v>54</v>
      </c>
      <c r="AG37" s="161">
        <v>58</v>
      </c>
      <c r="AH37" s="161">
        <v>10</v>
      </c>
      <c r="AI37" s="161"/>
      <c r="AJ37" s="282">
        <v>122</v>
      </c>
      <c r="AK37" s="150">
        <v>0</v>
      </c>
      <c r="AL37" s="150">
        <v>49</v>
      </c>
      <c r="AM37" s="150">
        <v>0</v>
      </c>
      <c r="AN37" s="150">
        <v>20</v>
      </c>
      <c r="AO37" s="150">
        <v>10</v>
      </c>
      <c r="AP37" s="150">
        <v>1</v>
      </c>
      <c r="AQ37" s="150">
        <v>11</v>
      </c>
      <c r="AR37" s="150">
        <v>11</v>
      </c>
      <c r="AS37" s="150">
        <v>2</v>
      </c>
      <c r="AT37" s="150">
        <v>2</v>
      </c>
      <c r="AU37" s="150">
        <v>0</v>
      </c>
      <c r="AV37" s="150">
        <v>0</v>
      </c>
      <c r="AW37" s="150">
        <v>1</v>
      </c>
      <c r="AX37" s="150">
        <v>0</v>
      </c>
      <c r="AY37" s="150">
        <v>49</v>
      </c>
      <c r="AZ37" s="150">
        <v>20</v>
      </c>
      <c r="BA37" s="150">
        <v>0</v>
      </c>
      <c r="BB37" s="150">
        <v>0</v>
      </c>
      <c r="BC37" s="172" t="s">
        <v>318</v>
      </c>
      <c r="BD37" s="158"/>
      <c r="BE37" s="158"/>
      <c r="BF37" s="160" t="s">
        <v>350</v>
      </c>
      <c r="BG37" s="160" t="s">
        <v>345</v>
      </c>
      <c r="BH37" s="162" t="s">
        <v>145</v>
      </c>
      <c r="BI37" s="162"/>
      <c r="BJ37" s="162"/>
      <c r="BK37" s="162"/>
      <c r="BL37" s="162"/>
      <c r="BM37" s="362" t="s">
        <v>145</v>
      </c>
      <c r="BN37" s="162">
        <v>41</v>
      </c>
      <c r="BO37" s="162">
        <v>35</v>
      </c>
      <c r="BP37" s="162">
        <v>37</v>
      </c>
      <c r="BQ37" s="162" t="s">
        <v>146</v>
      </c>
      <c r="BR37" s="162" t="s">
        <v>146</v>
      </c>
      <c r="BS37" s="162" t="s">
        <v>146</v>
      </c>
      <c r="BT37" s="163">
        <v>2</v>
      </c>
      <c r="BU37" s="276"/>
      <c r="BV37" s="277"/>
      <c r="BW37" s="276"/>
      <c r="BX37" s="277"/>
      <c r="BY37" s="276"/>
      <c r="BZ37" s="277"/>
      <c r="CA37" s="276"/>
      <c r="CB37" s="277"/>
      <c r="CC37" s="179"/>
      <c r="CD37" s="269">
        <v>0.83895102078750894</v>
      </c>
      <c r="CE37" s="269">
        <v>6.9746068135113651E-2</v>
      </c>
      <c r="CF37" s="269">
        <v>1.3682786538203373E-2</v>
      </c>
      <c r="CG37" s="270">
        <v>0.92237987546082589</v>
      </c>
      <c r="CH37" s="269">
        <v>4.7394074578931605E-2</v>
      </c>
      <c r="CI37" s="269">
        <v>1.032663134958745E-2</v>
      </c>
      <c r="CJ37" s="269">
        <v>0</v>
      </c>
      <c r="CK37" s="269">
        <v>1.33316810723174E-2</v>
      </c>
      <c r="CL37" s="269">
        <v>6.567737538337619E-3</v>
      </c>
      <c r="CM37" s="269"/>
      <c r="CN37" s="160"/>
      <c r="CO37" s="167"/>
      <c r="CP37" s="167"/>
    </row>
    <row r="38" spans="1:94" ht="42" customHeight="1" x14ac:dyDescent="0.2">
      <c r="A38" s="174" t="s">
        <v>259</v>
      </c>
      <c r="B38" s="158" t="s">
        <v>73</v>
      </c>
      <c r="C38" s="158" t="s">
        <v>84</v>
      </c>
      <c r="D38" s="159" t="s">
        <v>139</v>
      </c>
      <c r="E38" s="158" t="s">
        <v>146</v>
      </c>
      <c r="F38" s="158" t="s">
        <v>145</v>
      </c>
      <c r="G38" s="169">
        <v>7</v>
      </c>
      <c r="H38" s="169">
        <v>122</v>
      </c>
      <c r="I38" s="170">
        <v>46878.799999999996</v>
      </c>
      <c r="J38" s="309" t="s">
        <v>304</v>
      </c>
      <c r="K38" s="158"/>
      <c r="L38" s="158"/>
      <c r="M38" s="158"/>
      <c r="N38" s="158"/>
      <c r="O38" s="150"/>
      <c r="P38" s="158"/>
      <c r="Q38" s="158"/>
      <c r="R38" s="158"/>
      <c r="S38" s="150" t="s">
        <v>314</v>
      </c>
      <c r="T38" s="150" t="s">
        <v>320</v>
      </c>
      <c r="U38" s="150" t="s">
        <v>305</v>
      </c>
      <c r="V38" s="150"/>
      <c r="W38" s="150"/>
      <c r="X38" s="150"/>
      <c r="Y38" s="160"/>
      <c r="Z38" s="160"/>
      <c r="AA38" s="161"/>
      <c r="AB38" s="161"/>
      <c r="AC38" s="161"/>
      <c r="AD38" s="161"/>
      <c r="AE38" s="282"/>
      <c r="AF38" s="161"/>
      <c r="AG38" s="161"/>
      <c r="AH38" s="161"/>
      <c r="AI38" s="161"/>
      <c r="AJ38" s="282"/>
      <c r="AK38" s="150"/>
      <c r="AL38" s="150"/>
      <c r="AM38" s="150"/>
      <c r="AN38" s="150"/>
      <c r="AO38" s="150"/>
      <c r="AP38" s="150"/>
      <c r="AQ38" s="150"/>
      <c r="AR38" s="150"/>
      <c r="AS38" s="150"/>
      <c r="AT38" s="150"/>
      <c r="AU38" s="150"/>
      <c r="AV38" s="150"/>
      <c r="AW38" s="150"/>
      <c r="AX38" s="150"/>
      <c r="AY38" s="150"/>
      <c r="AZ38" s="150"/>
      <c r="BA38" s="150"/>
      <c r="BB38" s="150"/>
      <c r="BC38" s="158"/>
      <c r="BD38" s="158"/>
      <c r="BE38" s="158"/>
      <c r="BF38" s="160"/>
      <c r="BG38" s="160"/>
      <c r="BH38" s="162"/>
      <c r="BI38" s="162"/>
      <c r="BJ38" s="162"/>
      <c r="BK38" s="162"/>
      <c r="BL38" s="162"/>
      <c r="BM38" s="163"/>
      <c r="BN38" s="162"/>
      <c r="BO38" s="162"/>
      <c r="BP38" s="162"/>
      <c r="BQ38" s="162"/>
      <c r="BR38" s="162"/>
      <c r="BS38" s="162"/>
      <c r="BT38" s="163"/>
      <c r="BU38" s="276"/>
      <c r="BV38" s="277"/>
      <c r="BW38" s="276"/>
      <c r="BX38" s="277"/>
      <c r="BY38" s="276"/>
      <c r="BZ38" s="277"/>
      <c r="CA38" s="276"/>
      <c r="CB38" s="277"/>
      <c r="CC38" s="179"/>
      <c r="CD38" s="160"/>
      <c r="CE38" s="160"/>
      <c r="CF38" s="160"/>
      <c r="CG38" s="271"/>
      <c r="CH38" s="160"/>
      <c r="CI38" s="160"/>
      <c r="CJ38" s="160"/>
      <c r="CK38" s="160"/>
      <c r="CL38" s="160"/>
      <c r="CM38" s="160"/>
      <c r="CN38" s="160"/>
      <c r="CO38" s="167"/>
      <c r="CP38" s="167"/>
    </row>
    <row r="39" spans="1:94" ht="127.5" x14ac:dyDescent="0.2">
      <c r="A39" s="174" t="s">
        <v>78</v>
      </c>
      <c r="B39" s="158" t="s">
        <v>73</v>
      </c>
      <c r="C39" s="158" t="s">
        <v>119</v>
      </c>
      <c r="D39" s="164" t="s">
        <v>75</v>
      </c>
      <c r="E39" s="158" t="s">
        <v>145</v>
      </c>
      <c r="F39" s="158" t="s">
        <v>146</v>
      </c>
      <c r="G39" s="169">
        <v>7</v>
      </c>
      <c r="H39" s="169">
        <v>230</v>
      </c>
      <c r="I39" s="170">
        <v>56082</v>
      </c>
      <c r="J39" s="310" t="s">
        <v>304</v>
      </c>
      <c r="K39" s="165">
        <v>98</v>
      </c>
      <c r="L39" s="165">
        <v>376</v>
      </c>
      <c r="M39" s="165">
        <f>L39*4</f>
        <v>1504</v>
      </c>
      <c r="N39" s="358">
        <f>M39/K39</f>
        <v>15.346938775510203</v>
      </c>
      <c r="O39" s="359" t="s">
        <v>302</v>
      </c>
      <c r="P39" s="165">
        <v>8</v>
      </c>
      <c r="Q39" s="165">
        <v>40</v>
      </c>
      <c r="R39" s="358">
        <f>Q39/P39</f>
        <v>5</v>
      </c>
      <c r="S39" s="150" t="s">
        <v>314</v>
      </c>
      <c r="T39" s="150" t="s">
        <v>309</v>
      </c>
      <c r="U39" s="150"/>
      <c r="V39" s="150"/>
      <c r="W39" s="150"/>
      <c r="X39" s="150"/>
      <c r="Y39" s="160" t="s">
        <v>485</v>
      </c>
      <c r="Z39" s="160" t="s">
        <v>486</v>
      </c>
      <c r="AA39" s="161"/>
      <c r="AB39" s="161">
        <v>2</v>
      </c>
      <c r="AC39" s="161"/>
      <c r="AD39" s="161">
        <v>5</v>
      </c>
      <c r="AE39" s="282">
        <v>7</v>
      </c>
      <c r="AF39" s="161"/>
      <c r="AG39" s="161">
        <v>80</v>
      </c>
      <c r="AH39" s="161"/>
      <c r="AI39" s="161">
        <v>150</v>
      </c>
      <c r="AJ39" s="282">
        <v>230</v>
      </c>
      <c r="AK39" s="150">
        <v>0</v>
      </c>
      <c r="AL39" s="150">
        <v>578</v>
      </c>
      <c r="AM39" s="150">
        <v>200</v>
      </c>
      <c r="AN39" s="150">
        <v>32</v>
      </c>
      <c r="AO39" s="150">
        <v>342</v>
      </c>
      <c r="AP39" s="150">
        <v>10</v>
      </c>
      <c r="AQ39" s="150">
        <v>64</v>
      </c>
      <c r="AR39" s="150">
        <v>12</v>
      </c>
      <c r="AS39" s="150"/>
      <c r="AT39" s="150">
        <v>0</v>
      </c>
      <c r="AU39" s="150">
        <v>48</v>
      </c>
      <c r="AV39" s="150">
        <v>0</v>
      </c>
      <c r="AW39" s="150">
        <v>12</v>
      </c>
      <c r="AX39" s="150"/>
      <c r="AY39" s="150">
        <v>484</v>
      </c>
      <c r="AZ39" s="150"/>
      <c r="BA39" s="150">
        <v>0</v>
      </c>
      <c r="BB39" s="150">
        <v>100</v>
      </c>
      <c r="BC39" s="172" t="s">
        <v>318</v>
      </c>
      <c r="BD39" s="158"/>
      <c r="BE39" s="158"/>
      <c r="BF39" s="360" t="s">
        <v>340</v>
      </c>
      <c r="BG39" s="360" t="s">
        <v>348</v>
      </c>
      <c r="BH39" s="162" t="s">
        <v>145</v>
      </c>
      <c r="BI39" s="162" t="s">
        <v>145</v>
      </c>
      <c r="BJ39" s="361"/>
      <c r="BK39" s="361"/>
      <c r="BL39" s="361"/>
      <c r="BM39" s="163"/>
      <c r="BN39" s="361">
        <v>991</v>
      </c>
      <c r="BO39" s="361"/>
      <c r="BP39" s="361">
        <v>40</v>
      </c>
      <c r="BQ39" s="162" t="s">
        <v>146</v>
      </c>
      <c r="BR39" s="162" t="s">
        <v>146</v>
      </c>
      <c r="BS39" s="162" t="s">
        <v>146</v>
      </c>
      <c r="BT39" s="362">
        <v>13</v>
      </c>
      <c r="BU39" s="276" t="s">
        <v>440</v>
      </c>
      <c r="BV39" s="277" t="s">
        <v>441</v>
      </c>
      <c r="BW39" s="276"/>
      <c r="BX39" s="277"/>
      <c r="BY39" s="276"/>
      <c r="BZ39" s="277"/>
      <c r="CA39" s="276"/>
      <c r="CB39" s="277"/>
      <c r="CC39" s="179" t="s">
        <v>442</v>
      </c>
      <c r="CD39" s="269">
        <v>0.33257771579392081</v>
      </c>
      <c r="CE39" s="269">
        <v>1.539097529176074E-2</v>
      </c>
      <c r="CF39" s="269">
        <v>4.3031586024558324E-2</v>
      </c>
      <c r="CG39" s="270">
        <v>0.39100027711023988</v>
      </c>
      <c r="CH39" s="269">
        <v>0.59631397953018461</v>
      </c>
      <c r="CI39" s="269">
        <v>9.8192423533473554E-3</v>
      </c>
      <c r="CJ39" s="269">
        <v>0</v>
      </c>
      <c r="CK39" s="269">
        <v>2.866501006228166E-3</v>
      </c>
      <c r="CL39" s="269">
        <v>0</v>
      </c>
      <c r="CM39" s="269">
        <v>1</v>
      </c>
      <c r="CN39" s="160"/>
      <c r="CO39" s="167"/>
      <c r="CP39" s="167"/>
    </row>
    <row r="40" spans="1:94" ht="42" customHeight="1" x14ac:dyDescent="0.2">
      <c r="A40" s="174" t="s">
        <v>252</v>
      </c>
      <c r="B40" s="158" t="s">
        <v>49</v>
      </c>
      <c r="C40" s="158" t="s">
        <v>48</v>
      </c>
      <c r="D40" s="164" t="s">
        <v>121</v>
      </c>
      <c r="E40" s="158" t="s">
        <v>146</v>
      </c>
      <c r="F40" s="158"/>
      <c r="G40" s="169"/>
      <c r="H40" s="169"/>
      <c r="I40" s="170"/>
      <c r="J40" s="310"/>
      <c r="K40" s="158"/>
      <c r="L40" s="158"/>
      <c r="M40" s="158"/>
      <c r="N40" s="158"/>
      <c r="O40" s="150"/>
      <c r="P40" s="158"/>
      <c r="Q40" s="158"/>
      <c r="R40" s="158"/>
      <c r="S40" s="150"/>
      <c r="T40" s="150"/>
      <c r="U40" s="150"/>
      <c r="V40" s="150"/>
      <c r="W40" s="150"/>
      <c r="X40" s="150"/>
      <c r="Y40" s="160"/>
      <c r="Z40" s="160"/>
      <c r="AA40" s="161"/>
      <c r="AB40" s="161"/>
      <c r="AC40" s="161"/>
      <c r="AD40" s="161"/>
      <c r="AE40" s="282"/>
      <c r="AF40" s="161"/>
      <c r="AG40" s="161"/>
      <c r="AH40" s="161"/>
      <c r="AI40" s="161"/>
      <c r="AJ40" s="282"/>
      <c r="AK40" s="150"/>
      <c r="AL40" s="150"/>
      <c r="AM40" s="150"/>
      <c r="AN40" s="150"/>
      <c r="AO40" s="150"/>
      <c r="AP40" s="150"/>
      <c r="AQ40" s="150"/>
      <c r="AR40" s="150"/>
      <c r="AS40" s="150"/>
      <c r="AT40" s="150"/>
      <c r="AU40" s="150"/>
      <c r="AV40" s="150"/>
      <c r="AW40" s="150"/>
      <c r="AX40" s="150"/>
      <c r="AY40" s="150"/>
      <c r="AZ40" s="150"/>
      <c r="BA40" s="150"/>
      <c r="BB40" s="150"/>
      <c r="BC40" s="158"/>
      <c r="BD40" s="158"/>
      <c r="BE40" s="158"/>
      <c r="BF40" s="160"/>
      <c r="BG40" s="160"/>
      <c r="BH40" s="162"/>
      <c r="BI40" s="162"/>
      <c r="BJ40" s="162"/>
      <c r="BK40" s="162"/>
      <c r="BL40" s="162"/>
      <c r="BM40" s="163"/>
      <c r="BN40" s="162"/>
      <c r="BO40" s="162"/>
      <c r="BP40" s="162"/>
      <c r="BQ40" s="162"/>
      <c r="BR40" s="162"/>
      <c r="BS40" s="162"/>
      <c r="BT40" s="163"/>
      <c r="BU40" s="276"/>
      <c r="BV40" s="277"/>
      <c r="BW40" s="276"/>
      <c r="BX40" s="277"/>
      <c r="BY40" s="276"/>
      <c r="BZ40" s="277"/>
      <c r="CA40" s="276"/>
      <c r="CB40" s="277"/>
      <c r="CC40" s="179"/>
      <c r="CD40" s="160"/>
      <c r="CE40" s="160"/>
      <c r="CF40" s="160"/>
      <c r="CG40" s="271"/>
      <c r="CH40" s="160"/>
      <c r="CI40" s="160"/>
      <c r="CJ40" s="160"/>
      <c r="CK40" s="160"/>
      <c r="CL40" s="160"/>
      <c r="CM40" s="160"/>
      <c r="CN40" s="160"/>
      <c r="CO40" s="167"/>
      <c r="CP40" s="167"/>
    </row>
    <row r="41" spans="1:94" ht="51" x14ac:dyDescent="0.2">
      <c r="A41" s="175" t="s">
        <v>330</v>
      </c>
      <c r="B41" s="158" t="s">
        <v>49</v>
      </c>
      <c r="C41" s="158" t="s">
        <v>48</v>
      </c>
      <c r="D41" s="164" t="s">
        <v>121</v>
      </c>
      <c r="E41" s="158" t="s">
        <v>145</v>
      </c>
      <c r="F41" s="158" t="s">
        <v>146</v>
      </c>
      <c r="G41" s="169">
        <v>4</v>
      </c>
      <c r="H41" s="169">
        <v>14</v>
      </c>
      <c r="I41" s="170">
        <v>4105.49</v>
      </c>
      <c r="J41" s="309"/>
      <c r="K41" s="158">
        <v>3</v>
      </c>
      <c r="L41" s="158">
        <v>38</v>
      </c>
      <c r="M41" s="165">
        <f>L41*4</f>
        <v>152</v>
      </c>
      <c r="N41" s="358">
        <f>M41/K41</f>
        <v>50.666666666666664</v>
      </c>
      <c r="O41" s="150" t="s">
        <v>302</v>
      </c>
      <c r="P41" s="158">
        <v>8</v>
      </c>
      <c r="Q41" s="158">
        <v>10</v>
      </c>
      <c r="R41" s="358">
        <f>Q41/P41</f>
        <v>1.25</v>
      </c>
      <c r="S41" s="150"/>
      <c r="T41" s="150"/>
      <c r="U41" s="150"/>
      <c r="V41" s="150"/>
      <c r="W41" s="150"/>
      <c r="X41" s="150"/>
      <c r="Y41" s="160"/>
      <c r="Z41" s="160"/>
      <c r="AA41" s="161">
        <v>2</v>
      </c>
      <c r="AB41" s="161">
        <v>2</v>
      </c>
      <c r="AC41" s="161"/>
      <c r="AD41" s="161"/>
      <c r="AE41" s="282">
        <v>4</v>
      </c>
      <c r="AF41" s="161">
        <v>6</v>
      </c>
      <c r="AG41" s="161">
        <v>8</v>
      </c>
      <c r="AH41" s="161"/>
      <c r="AI41" s="161"/>
      <c r="AJ41" s="282">
        <v>14</v>
      </c>
      <c r="AK41" s="150">
        <v>0</v>
      </c>
      <c r="AL41" s="150">
        <v>25</v>
      </c>
      <c r="AM41" s="150">
        <v>0</v>
      </c>
      <c r="AN41" s="150"/>
      <c r="AO41" s="150"/>
      <c r="AP41" s="150">
        <v>1</v>
      </c>
      <c r="AQ41" s="150">
        <v>20</v>
      </c>
      <c r="AR41" s="150"/>
      <c r="AS41" s="150">
        <v>1</v>
      </c>
      <c r="AT41" s="150">
        <v>0</v>
      </c>
      <c r="AU41" s="150">
        <v>0</v>
      </c>
      <c r="AV41" s="150">
        <v>0</v>
      </c>
      <c r="AW41" s="150"/>
      <c r="AX41" s="150"/>
      <c r="AY41" s="150">
        <v>0</v>
      </c>
      <c r="AZ41" s="150"/>
      <c r="BA41" s="150">
        <v>0</v>
      </c>
      <c r="BB41" s="150">
        <v>0</v>
      </c>
      <c r="BC41" s="158"/>
      <c r="BD41" s="158"/>
      <c r="BE41" s="158"/>
      <c r="BF41" s="160" t="s">
        <v>340</v>
      </c>
      <c r="BG41" s="160" t="s">
        <v>345</v>
      </c>
      <c r="BH41" s="162" t="s">
        <v>145</v>
      </c>
      <c r="BI41" s="162"/>
      <c r="BJ41" s="162"/>
      <c r="BK41" s="162"/>
      <c r="BL41" s="162"/>
      <c r="BM41" s="163"/>
      <c r="BN41" s="162">
        <v>40</v>
      </c>
      <c r="BO41" s="162">
        <v>10</v>
      </c>
      <c r="BP41" s="162">
        <v>36</v>
      </c>
      <c r="BQ41" s="162"/>
      <c r="BR41" s="162"/>
      <c r="BS41" s="162"/>
      <c r="BT41" s="163">
        <v>2</v>
      </c>
      <c r="BU41" s="276"/>
      <c r="BV41" s="277"/>
      <c r="BW41" s="276"/>
      <c r="BX41" s="277"/>
      <c r="BY41" s="276"/>
      <c r="BZ41" s="277"/>
      <c r="CA41" s="276"/>
      <c r="CB41" s="277"/>
      <c r="CC41" s="179"/>
      <c r="CD41" s="269">
        <v>0.89500000000000002</v>
      </c>
      <c r="CE41" s="269"/>
      <c r="CF41" s="269">
        <v>0</v>
      </c>
      <c r="CG41" s="270">
        <v>0.89500553163696461</v>
      </c>
      <c r="CH41" s="269">
        <v>3.5015928448609096E-2</v>
      </c>
      <c r="CI41" s="269">
        <v>6.6646228489929751E-2</v>
      </c>
      <c r="CJ41" s="269">
        <v>0</v>
      </c>
      <c r="CK41" s="269">
        <v>3.3323114244964876E-3</v>
      </c>
      <c r="CL41" s="269">
        <v>0</v>
      </c>
      <c r="CM41" s="269">
        <v>1</v>
      </c>
      <c r="CN41" s="160"/>
      <c r="CO41" s="167"/>
      <c r="CP41" s="167"/>
    </row>
    <row r="42" spans="1:94" ht="63.75" x14ac:dyDescent="0.2">
      <c r="A42" s="174" t="s">
        <v>258</v>
      </c>
      <c r="B42" s="158" t="s">
        <v>73</v>
      </c>
      <c r="C42" s="158" t="s">
        <v>119</v>
      </c>
      <c r="D42" s="164" t="s">
        <v>77</v>
      </c>
      <c r="E42" s="158" t="s">
        <v>146</v>
      </c>
      <c r="F42" s="158" t="s">
        <v>145</v>
      </c>
      <c r="G42" s="169">
        <v>3</v>
      </c>
      <c r="H42" s="169">
        <v>24</v>
      </c>
      <c r="I42" s="170">
        <v>23295.599999999999</v>
      </c>
      <c r="J42" s="309" t="s">
        <v>321</v>
      </c>
      <c r="K42" s="158"/>
      <c r="L42" s="158"/>
      <c r="M42" s="158"/>
      <c r="N42" s="158"/>
      <c r="O42" s="150"/>
      <c r="P42" s="158"/>
      <c r="Q42" s="158"/>
      <c r="R42" s="158"/>
      <c r="S42" s="150" t="s">
        <v>320</v>
      </c>
      <c r="T42" s="150" t="s">
        <v>306</v>
      </c>
      <c r="U42" s="150" t="s">
        <v>147</v>
      </c>
      <c r="V42" s="150"/>
      <c r="W42" s="150"/>
      <c r="X42" s="150"/>
      <c r="Y42" s="160" t="s">
        <v>487</v>
      </c>
      <c r="Z42" s="160" t="s">
        <v>488</v>
      </c>
      <c r="AA42" s="161">
        <v>2</v>
      </c>
      <c r="AB42" s="161">
        <v>1</v>
      </c>
      <c r="AC42" s="161"/>
      <c r="AD42" s="161"/>
      <c r="AE42" s="282">
        <v>3</v>
      </c>
      <c r="AF42" s="161">
        <v>14</v>
      </c>
      <c r="AG42" s="161">
        <v>10</v>
      </c>
      <c r="AH42" s="161"/>
      <c r="AI42" s="161"/>
      <c r="AJ42" s="282">
        <v>24</v>
      </c>
      <c r="AK42" s="150"/>
      <c r="AL42" s="150"/>
      <c r="AM42" s="150"/>
      <c r="AN42" s="150"/>
      <c r="AO42" s="150"/>
      <c r="AP42" s="150"/>
      <c r="AQ42" s="150"/>
      <c r="AR42" s="150"/>
      <c r="AS42" s="150"/>
      <c r="AT42" s="150"/>
      <c r="AU42" s="150"/>
      <c r="AV42" s="150"/>
      <c r="AW42" s="150"/>
      <c r="AX42" s="150"/>
      <c r="AY42" s="150"/>
      <c r="AZ42" s="150"/>
      <c r="BA42" s="150"/>
      <c r="BB42" s="150"/>
      <c r="BC42" s="172" t="s">
        <v>318</v>
      </c>
      <c r="BD42" s="158" t="s">
        <v>310</v>
      </c>
      <c r="BE42" s="158"/>
      <c r="BF42" s="160"/>
      <c r="BG42" s="160"/>
      <c r="BH42" s="162"/>
      <c r="BI42" s="162"/>
      <c r="BJ42" s="162"/>
      <c r="BK42" s="162"/>
      <c r="BL42" s="162"/>
      <c r="BM42" s="163"/>
      <c r="BN42" s="162"/>
      <c r="BO42" s="162"/>
      <c r="BP42" s="162"/>
      <c r="BQ42" s="162"/>
      <c r="BR42" s="162"/>
      <c r="BS42" s="162"/>
      <c r="BT42" s="163"/>
      <c r="BU42" s="276" t="s">
        <v>443</v>
      </c>
      <c r="BV42" s="277" t="s">
        <v>418</v>
      </c>
      <c r="BW42" s="276"/>
      <c r="BX42" s="277"/>
      <c r="BY42" s="276"/>
      <c r="BZ42" s="277"/>
      <c r="CA42" s="276"/>
      <c r="CB42" s="277"/>
      <c r="CC42" s="179" t="s">
        <v>570</v>
      </c>
      <c r="CD42" s="160"/>
      <c r="CE42" s="160"/>
      <c r="CF42" s="160"/>
      <c r="CG42" s="271"/>
      <c r="CH42" s="160"/>
      <c r="CI42" s="160"/>
      <c r="CJ42" s="160"/>
      <c r="CK42" s="160"/>
      <c r="CL42" s="160"/>
      <c r="CM42" s="160"/>
      <c r="CN42" s="160"/>
      <c r="CO42" s="167"/>
      <c r="CP42" s="167"/>
    </row>
    <row r="43" spans="1:94" ht="114.75" x14ac:dyDescent="0.2">
      <c r="A43" s="175" t="s">
        <v>54</v>
      </c>
      <c r="B43" s="158" t="s">
        <v>49</v>
      </c>
      <c r="C43" s="158" t="s">
        <v>48</v>
      </c>
      <c r="D43" s="159" t="s">
        <v>121</v>
      </c>
      <c r="E43" s="158" t="s">
        <v>145</v>
      </c>
      <c r="F43" s="158" t="s">
        <v>146</v>
      </c>
      <c r="G43" s="169">
        <v>4</v>
      </c>
      <c r="H43" s="169">
        <v>36</v>
      </c>
      <c r="I43" s="170">
        <v>8369.16</v>
      </c>
      <c r="J43" s="309"/>
      <c r="K43" s="158">
        <v>2</v>
      </c>
      <c r="L43" s="158">
        <v>9</v>
      </c>
      <c r="M43" s="165">
        <f>L43*4</f>
        <v>36</v>
      </c>
      <c r="N43" s="358">
        <f>M43/K43</f>
        <v>18</v>
      </c>
      <c r="O43" s="150" t="s">
        <v>302</v>
      </c>
      <c r="P43" s="158">
        <v>6</v>
      </c>
      <c r="Q43" s="158">
        <v>14</v>
      </c>
      <c r="R43" s="358">
        <f>Q43/P43</f>
        <v>2.3333333333333335</v>
      </c>
      <c r="S43" s="150"/>
      <c r="T43" s="150"/>
      <c r="U43" s="150"/>
      <c r="V43" s="150"/>
      <c r="W43" s="150"/>
      <c r="X43" s="150"/>
      <c r="Y43" s="160"/>
      <c r="Z43" s="160"/>
      <c r="AA43" s="161">
        <v>1</v>
      </c>
      <c r="AB43" s="161">
        <v>3</v>
      </c>
      <c r="AC43" s="161"/>
      <c r="AD43" s="161"/>
      <c r="AE43" s="282">
        <v>4</v>
      </c>
      <c r="AF43" s="161">
        <v>6</v>
      </c>
      <c r="AG43" s="161">
        <v>30</v>
      </c>
      <c r="AH43" s="161"/>
      <c r="AI43" s="161"/>
      <c r="AJ43" s="282">
        <v>36</v>
      </c>
      <c r="AK43" s="150">
        <v>1</v>
      </c>
      <c r="AL43" s="150">
        <v>12</v>
      </c>
      <c r="AM43" s="150">
        <v>0</v>
      </c>
      <c r="AN43" s="150">
        <v>14</v>
      </c>
      <c r="AO43" s="150">
        <v>12</v>
      </c>
      <c r="AP43" s="150">
        <v>2</v>
      </c>
      <c r="AQ43" s="150">
        <v>1</v>
      </c>
      <c r="AR43" s="150">
        <v>3</v>
      </c>
      <c r="AS43" s="150">
        <v>0</v>
      </c>
      <c r="AT43" s="150">
        <v>0</v>
      </c>
      <c r="AU43" s="150">
        <v>0</v>
      </c>
      <c r="AV43" s="150">
        <v>0</v>
      </c>
      <c r="AW43" s="150">
        <v>0</v>
      </c>
      <c r="AX43" s="150">
        <v>17</v>
      </c>
      <c r="AY43" s="150">
        <v>26</v>
      </c>
      <c r="AZ43" s="150">
        <v>11</v>
      </c>
      <c r="BA43" s="150">
        <v>0</v>
      </c>
      <c r="BB43" s="150">
        <v>0</v>
      </c>
      <c r="BC43" s="158"/>
      <c r="BD43" s="158"/>
      <c r="BE43" s="158"/>
      <c r="BF43" s="321" t="s">
        <v>354</v>
      </c>
      <c r="BG43" s="321" t="s">
        <v>347</v>
      </c>
      <c r="BH43" s="322"/>
      <c r="BI43" s="322" t="s">
        <v>145</v>
      </c>
      <c r="BJ43" s="322"/>
      <c r="BK43" s="322"/>
      <c r="BL43" s="322"/>
      <c r="BM43" s="322"/>
      <c r="BN43" s="162">
        <v>100</v>
      </c>
      <c r="BO43" s="162">
        <v>80</v>
      </c>
      <c r="BP43" s="162">
        <v>44</v>
      </c>
      <c r="BQ43" s="162"/>
      <c r="BR43" s="162"/>
      <c r="BS43" s="162"/>
      <c r="BT43" s="163">
        <v>2</v>
      </c>
      <c r="BU43" s="276"/>
      <c r="BV43" s="277"/>
      <c r="BW43" s="276"/>
      <c r="BX43" s="277"/>
      <c r="BY43" s="276"/>
      <c r="BZ43" s="277"/>
      <c r="CA43" s="276"/>
      <c r="CB43" s="277"/>
      <c r="CC43" s="179"/>
      <c r="CD43" s="269">
        <v>0.91195069299831422</v>
      </c>
      <c r="CE43" s="269">
        <v>0</v>
      </c>
      <c r="CF43" s="269">
        <v>0</v>
      </c>
      <c r="CG43" s="270">
        <v>0.91195069299831422</v>
      </c>
      <c r="CH43" s="269">
        <v>4.9909608915535822E-2</v>
      </c>
      <c r="CI43" s="269">
        <v>3.8139698086149948E-2</v>
      </c>
      <c r="CJ43" s="269">
        <v>0</v>
      </c>
      <c r="CK43" s="269">
        <v>0</v>
      </c>
      <c r="CL43" s="269">
        <v>0</v>
      </c>
      <c r="CM43" s="269">
        <v>1</v>
      </c>
      <c r="CN43" s="145" t="s">
        <v>136</v>
      </c>
      <c r="CO43" s="167"/>
      <c r="CP43" s="167"/>
    </row>
    <row r="44" spans="1:94" ht="114.75" x14ac:dyDescent="0.2">
      <c r="A44" s="174" t="s">
        <v>76</v>
      </c>
      <c r="B44" s="158" t="s">
        <v>73</v>
      </c>
      <c r="C44" s="158" t="s">
        <v>119</v>
      </c>
      <c r="D44" s="164" t="s">
        <v>77</v>
      </c>
      <c r="E44" s="158" t="s">
        <v>145</v>
      </c>
      <c r="F44" s="158" t="s">
        <v>146</v>
      </c>
      <c r="G44" s="169">
        <v>9</v>
      </c>
      <c r="H44" s="169">
        <v>130</v>
      </c>
      <c r="I44" s="170">
        <v>20851</v>
      </c>
      <c r="J44" s="310" t="s">
        <v>312</v>
      </c>
      <c r="K44" s="165">
        <v>7</v>
      </c>
      <c r="L44" s="165">
        <v>16</v>
      </c>
      <c r="M44" s="165">
        <f>L44*4</f>
        <v>64</v>
      </c>
      <c r="N44" s="358">
        <f>M44/K44</f>
        <v>9.1428571428571423</v>
      </c>
      <c r="O44" s="359" t="s">
        <v>302</v>
      </c>
      <c r="P44" s="165">
        <v>6</v>
      </c>
      <c r="Q44" s="165">
        <v>24</v>
      </c>
      <c r="R44" s="358">
        <f>Q44/P44</f>
        <v>4</v>
      </c>
      <c r="S44" s="150" t="s">
        <v>314</v>
      </c>
      <c r="T44" s="150" t="s">
        <v>320</v>
      </c>
      <c r="U44" s="150" t="s">
        <v>305</v>
      </c>
      <c r="V44" s="150"/>
      <c r="W44" s="150"/>
      <c r="X44" s="150"/>
      <c r="Y44" s="160" t="s">
        <v>489</v>
      </c>
      <c r="Z44" s="160" t="s">
        <v>574</v>
      </c>
      <c r="AA44" s="161"/>
      <c r="AB44" s="161">
        <v>6</v>
      </c>
      <c r="AC44" s="161"/>
      <c r="AD44" s="161">
        <v>3</v>
      </c>
      <c r="AE44" s="282">
        <v>9</v>
      </c>
      <c r="AF44" s="161"/>
      <c r="AG44" s="161">
        <v>78</v>
      </c>
      <c r="AH44" s="161"/>
      <c r="AI44" s="161">
        <v>52</v>
      </c>
      <c r="AJ44" s="282">
        <v>130</v>
      </c>
      <c r="AK44" s="150">
        <v>0</v>
      </c>
      <c r="AL44" s="150">
        <v>240</v>
      </c>
      <c r="AM44" s="150">
        <v>0</v>
      </c>
      <c r="AN44" s="150">
        <v>240</v>
      </c>
      <c r="AO44" s="150">
        <v>100</v>
      </c>
      <c r="AP44" s="150">
        <v>10</v>
      </c>
      <c r="AQ44" s="150">
        <v>40</v>
      </c>
      <c r="AR44" s="150"/>
      <c r="AS44" s="150"/>
      <c r="AT44" s="150">
        <v>6</v>
      </c>
      <c r="AU44" s="150">
        <v>0</v>
      </c>
      <c r="AV44" s="150">
        <v>0</v>
      </c>
      <c r="AW44" s="150"/>
      <c r="AX44" s="150">
        <v>32</v>
      </c>
      <c r="AY44" s="150">
        <v>1180</v>
      </c>
      <c r="AZ44" s="150"/>
      <c r="BA44" s="150">
        <v>0</v>
      </c>
      <c r="BB44" s="150">
        <v>0</v>
      </c>
      <c r="BC44" s="158"/>
      <c r="BD44" s="158"/>
      <c r="BE44" s="158"/>
      <c r="BF44" s="371" t="s">
        <v>355</v>
      </c>
      <c r="BG44" s="371" t="s">
        <v>347</v>
      </c>
      <c r="BH44" s="322"/>
      <c r="BI44" s="322"/>
      <c r="BJ44" s="372"/>
      <c r="BK44" s="372"/>
      <c r="BL44" s="322"/>
      <c r="BM44" s="372" t="s">
        <v>145</v>
      </c>
      <c r="BN44" s="361">
        <v>1060</v>
      </c>
      <c r="BO44" s="361"/>
      <c r="BP44" s="361">
        <v>36</v>
      </c>
      <c r="BQ44" s="162" t="s">
        <v>146</v>
      </c>
      <c r="BR44" s="162" t="s">
        <v>146</v>
      </c>
      <c r="BS44" s="162" t="s">
        <v>146</v>
      </c>
      <c r="BT44" s="362">
        <v>71</v>
      </c>
      <c r="BU44" s="276" t="s">
        <v>444</v>
      </c>
      <c r="BV44" s="277"/>
      <c r="BW44" s="276" t="s">
        <v>445</v>
      </c>
      <c r="BX44" s="277"/>
      <c r="BY44" s="276" t="s">
        <v>446</v>
      </c>
      <c r="BZ44" s="277"/>
      <c r="CA44" s="276" t="s">
        <v>528</v>
      </c>
      <c r="CB44" s="277" t="s">
        <v>447</v>
      </c>
      <c r="CC44" s="179" t="s">
        <v>448</v>
      </c>
      <c r="CD44" s="269">
        <v>0.31164001072194425</v>
      </c>
      <c r="CE44" s="269">
        <v>0</v>
      </c>
      <c r="CF44" s="269">
        <v>6.9804324517512506E-2</v>
      </c>
      <c r="CG44" s="270">
        <v>0.38144433523945676</v>
      </c>
      <c r="CH44" s="269">
        <v>0.61805307362401718</v>
      </c>
      <c r="CI44" s="269">
        <v>0</v>
      </c>
      <c r="CJ44" s="269">
        <v>0</v>
      </c>
      <c r="CK44" s="269">
        <v>5.0259113652609006E-4</v>
      </c>
      <c r="CL44" s="269">
        <v>0</v>
      </c>
      <c r="CM44" s="269">
        <v>1</v>
      </c>
      <c r="CN44" s="145" t="s">
        <v>572</v>
      </c>
      <c r="CO44" s="167"/>
      <c r="CP44" s="167"/>
    </row>
    <row r="45" spans="1:94" ht="114.75" x14ac:dyDescent="0.2">
      <c r="A45" s="175" t="s">
        <v>51</v>
      </c>
      <c r="B45" s="158" t="s">
        <v>49</v>
      </c>
      <c r="C45" s="158" t="s">
        <v>48</v>
      </c>
      <c r="D45" s="164" t="s">
        <v>123</v>
      </c>
      <c r="E45" s="158" t="s">
        <v>145</v>
      </c>
      <c r="F45" s="158" t="s">
        <v>146</v>
      </c>
      <c r="G45" s="169">
        <v>5</v>
      </c>
      <c r="H45" s="169">
        <v>41</v>
      </c>
      <c r="I45" s="170">
        <v>10066</v>
      </c>
      <c r="J45" s="309" t="s">
        <v>312</v>
      </c>
      <c r="K45" s="158">
        <v>6</v>
      </c>
      <c r="L45" s="158">
        <v>25</v>
      </c>
      <c r="M45" s="165">
        <f>L45*4</f>
        <v>100</v>
      </c>
      <c r="N45" s="358">
        <f>M45/K45</f>
        <v>16.666666666666668</v>
      </c>
      <c r="O45" s="150" t="s">
        <v>302</v>
      </c>
      <c r="P45" s="158">
        <v>6</v>
      </c>
      <c r="Q45" s="158">
        <v>12</v>
      </c>
      <c r="R45" s="358">
        <f>Q45/P45</f>
        <v>2</v>
      </c>
      <c r="S45" s="150" t="s">
        <v>305</v>
      </c>
      <c r="T45" s="150" t="s">
        <v>316</v>
      </c>
      <c r="U45" s="150" t="s">
        <v>309</v>
      </c>
      <c r="V45" s="150"/>
      <c r="W45" s="150"/>
      <c r="X45" s="150"/>
      <c r="Y45" s="160" t="s">
        <v>490</v>
      </c>
      <c r="Z45" s="160" t="s">
        <v>533</v>
      </c>
      <c r="AA45" s="161">
        <v>2</v>
      </c>
      <c r="AB45" s="161">
        <v>2</v>
      </c>
      <c r="AC45" s="161">
        <v>1</v>
      </c>
      <c r="AD45" s="161"/>
      <c r="AE45" s="282">
        <v>5</v>
      </c>
      <c r="AF45" s="161">
        <v>9</v>
      </c>
      <c r="AG45" s="161">
        <v>20</v>
      </c>
      <c r="AH45" s="161">
        <v>12</v>
      </c>
      <c r="AI45" s="161"/>
      <c r="AJ45" s="282">
        <v>41</v>
      </c>
      <c r="AK45" s="150">
        <v>120</v>
      </c>
      <c r="AL45" s="150">
        <v>11</v>
      </c>
      <c r="AM45" s="150">
        <v>160</v>
      </c>
      <c r="AN45" s="150">
        <v>5</v>
      </c>
      <c r="AO45" s="150">
        <v>0</v>
      </c>
      <c r="AP45" s="150">
        <v>8</v>
      </c>
      <c r="AQ45" s="150">
        <v>51</v>
      </c>
      <c r="AR45" s="150">
        <v>4</v>
      </c>
      <c r="AS45" s="150">
        <v>0</v>
      </c>
      <c r="AT45" s="150">
        <v>1</v>
      </c>
      <c r="AU45" s="150">
        <v>0</v>
      </c>
      <c r="AV45" s="150">
        <v>160</v>
      </c>
      <c r="AW45" s="150">
        <v>1</v>
      </c>
      <c r="AX45" s="150">
        <v>1</v>
      </c>
      <c r="AY45" s="150">
        <v>166</v>
      </c>
      <c r="AZ45" s="150">
        <v>0</v>
      </c>
      <c r="BA45" s="150">
        <v>6</v>
      </c>
      <c r="BB45" s="150">
        <v>0</v>
      </c>
      <c r="BC45" s="158" t="s">
        <v>310</v>
      </c>
      <c r="BD45" s="158"/>
      <c r="BE45" s="158"/>
      <c r="BF45" s="321" t="s">
        <v>352</v>
      </c>
      <c r="BG45" s="321" t="s">
        <v>349</v>
      </c>
      <c r="BH45" s="322"/>
      <c r="BI45" s="322" t="s">
        <v>145</v>
      </c>
      <c r="BJ45" s="322"/>
      <c r="BK45" s="322" t="s">
        <v>145</v>
      </c>
      <c r="BL45" s="322" t="s">
        <v>145</v>
      </c>
      <c r="BM45" s="322"/>
      <c r="BN45" s="162">
        <v>320</v>
      </c>
      <c r="BO45" s="162">
        <v>170</v>
      </c>
      <c r="BP45" s="162">
        <v>40</v>
      </c>
      <c r="BQ45" s="162"/>
      <c r="BR45" s="361" t="s">
        <v>145</v>
      </c>
      <c r="BS45" s="361" t="s">
        <v>145</v>
      </c>
      <c r="BT45" s="163">
        <v>7</v>
      </c>
      <c r="BU45" s="276" t="s">
        <v>449</v>
      </c>
      <c r="BV45" s="277" t="s">
        <v>450</v>
      </c>
      <c r="BW45" s="276" t="s">
        <v>451</v>
      </c>
      <c r="BX45" s="277"/>
      <c r="BY45" s="276"/>
      <c r="BZ45" s="277"/>
      <c r="CA45" s="276"/>
      <c r="CB45" s="277"/>
      <c r="CC45" s="179"/>
      <c r="CD45" s="269">
        <v>0.42385116897847103</v>
      </c>
      <c r="CE45" s="269">
        <v>0.14496356403051325</v>
      </c>
      <c r="CF45" s="269">
        <v>2.1320052362048601E-3</v>
      </c>
      <c r="CG45" s="270">
        <v>0.57094673824518916</v>
      </c>
      <c r="CH45" s="269">
        <v>0.40594658900482261</v>
      </c>
      <c r="CI45" s="269">
        <v>2.0505626361818345E-2</v>
      </c>
      <c r="CJ45" s="269">
        <v>0</v>
      </c>
      <c r="CK45" s="269">
        <v>2.6010463881699294E-3</v>
      </c>
      <c r="CL45" s="269">
        <v>0</v>
      </c>
      <c r="CM45" s="269">
        <v>1</v>
      </c>
      <c r="CN45" s="145" t="s">
        <v>137</v>
      </c>
      <c r="CO45" s="167"/>
      <c r="CP45" s="167"/>
    </row>
    <row r="46" spans="1:94" ht="51" x14ac:dyDescent="0.2">
      <c r="A46" s="175" t="s">
        <v>71</v>
      </c>
      <c r="B46" s="158" t="s">
        <v>49</v>
      </c>
      <c r="C46" s="158" t="s">
        <v>60</v>
      </c>
      <c r="D46" s="159" t="s">
        <v>43</v>
      </c>
      <c r="E46" s="158" t="s">
        <v>145</v>
      </c>
      <c r="F46" s="158" t="s">
        <v>146</v>
      </c>
      <c r="G46" s="169">
        <v>16</v>
      </c>
      <c r="H46" s="169">
        <v>197</v>
      </c>
      <c r="I46" s="170">
        <v>60173.110000000008</v>
      </c>
      <c r="J46" s="309"/>
      <c r="K46" s="158">
        <v>22</v>
      </c>
      <c r="L46" s="158">
        <v>103</v>
      </c>
      <c r="M46" s="165">
        <f>L46*4</f>
        <v>412</v>
      </c>
      <c r="N46" s="358">
        <f>M46/K46</f>
        <v>18.727272727272727</v>
      </c>
      <c r="O46" s="150" t="s">
        <v>302</v>
      </c>
      <c r="P46" s="158">
        <v>10</v>
      </c>
      <c r="Q46" s="158">
        <v>62</v>
      </c>
      <c r="R46" s="358">
        <f>Q46/P46</f>
        <v>6.2</v>
      </c>
      <c r="S46" s="150"/>
      <c r="T46" s="150"/>
      <c r="U46" s="150"/>
      <c r="V46" s="150"/>
      <c r="W46" s="150"/>
      <c r="X46" s="150"/>
      <c r="Y46" s="160"/>
      <c r="Z46" s="160"/>
      <c r="AA46" s="161">
        <v>6</v>
      </c>
      <c r="AB46" s="161">
        <v>4</v>
      </c>
      <c r="AC46" s="161">
        <v>4</v>
      </c>
      <c r="AD46" s="161">
        <v>2</v>
      </c>
      <c r="AE46" s="282">
        <v>16</v>
      </c>
      <c r="AF46" s="161">
        <v>76</v>
      </c>
      <c r="AG46" s="161">
        <v>52</v>
      </c>
      <c r="AH46" s="161">
        <v>51</v>
      </c>
      <c r="AI46" s="161">
        <v>18</v>
      </c>
      <c r="AJ46" s="282">
        <v>197</v>
      </c>
      <c r="AK46" s="150">
        <v>0</v>
      </c>
      <c r="AL46" s="150">
        <v>49</v>
      </c>
      <c r="AM46" s="150">
        <v>0</v>
      </c>
      <c r="AN46" s="150">
        <v>0</v>
      </c>
      <c r="AO46" s="150">
        <v>6</v>
      </c>
      <c r="AP46" s="150">
        <v>7</v>
      </c>
      <c r="AQ46" s="150">
        <v>7</v>
      </c>
      <c r="AR46" s="150">
        <v>60</v>
      </c>
      <c r="AS46" s="150">
        <v>7</v>
      </c>
      <c r="AT46" s="150">
        <v>9</v>
      </c>
      <c r="AU46" s="150">
        <v>0</v>
      </c>
      <c r="AV46" s="150">
        <v>0</v>
      </c>
      <c r="AW46" s="150">
        <v>0</v>
      </c>
      <c r="AX46" s="150">
        <v>0</v>
      </c>
      <c r="AY46" s="150">
        <v>51</v>
      </c>
      <c r="AZ46" s="150">
        <v>0</v>
      </c>
      <c r="BA46" s="150">
        <v>1</v>
      </c>
      <c r="BB46" s="150">
        <v>0</v>
      </c>
      <c r="BC46" s="158"/>
      <c r="BD46" s="158"/>
      <c r="BE46" s="158"/>
      <c r="BF46" s="321" t="s">
        <v>350</v>
      </c>
      <c r="BG46" s="321" t="s">
        <v>345</v>
      </c>
      <c r="BH46" s="322" t="s">
        <v>145</v>
      </c>
      <c r="BI46" s="322" t="s">
        <v>145</v>
      </c>
      <c r="BJ46" s="322" t="s">
        <v>145</v>
      </c>
      <c r="BK46" s="322"/>
      <c r="BL46" s="322"/>
      <c r="BM46" s="322"/>
      <c r="BN46" s="162">
        <v>223</v>
      </c>
      <c r="BO46" s="162">
        <v>114</v>
      </c>
      <c r="BP46" s="162">
        <v>32</v>
      </c>
      <c r="BQ46" s="162" t="s">
        <v>145</v>
      </c>
      <c r="BR46" s="162"/>
      <c r="BS46" s="162"/>
      <c r="BT46" s="163">
        <v>6</v>
      </c>
      <c r="BU46" s="276"/>
      <c r="BV46" s="277"/>
      <c r="BW46" s="276"/>
      <c r="BX46" s="277"/>
      <c r="BY46" s="276"/>
      <c r="BZ46" s="277"/>
      <c r="CA46" s="276"/>
      <c r="CB46" s="277"/>
      <c r="CC46" s="179"/>
      <c r="CD46" s="269">
        <v>0.82707562136435753</v>
      </c>
      <c r="CE46" s="269">
        <v>7.9323109465891072E-3</v>
      </c>
      <c r="CF46" s="269">
        <v>0</v>
      </c>
      <c r="CG46" s="270">
        <v>0.83500793231094661</v>
      </c>
      <c r="CH46" s="269">
        <v>0.1121099947117927</v>
      </c>
      <c r="CI46" s="269">
        <v>5.2882072977260712E-2</v>
      </c>
      <c r="CJ46" s="269">
        <v>0</v>
      </c>
      <c r="CK46" s="269">
        <v>0</v>
      </c>
      <c r="CL46" s="269">
        <v>0</v>
      </c>
      <c r="CM46" s="269">
        <v>1</v>
      </c>
      <c r="CN46" s="145" t="s">
        <v>504</v>
      </c>
      <c r="CO46" s="167"/>
      <c r="CP46" s="167"/>
    </row>
    <row r="47" spans="1:94" ht="63.75" x14ac:dyDescent="0.2">
      <c r="A47" s="176" t="s">
        <v>174</v>
      </c>
      <c r="B47" s="158" t="s">
        <v>49</v>
      </c>
      <c r="C47" s="158" t="s">
        <v>48</v>
      </c>
      <c r="D47" s="159" t="s">
        <v>120</v>
      </c>
      <c r="E47" s="158" t="s">
        <v>146</v>
      </c>
      <c r="F47" s="158" t="s">
        <v>331</v>
      </c>
      <c r="G47" s="169">
        <v>8</v>
      </c>
      <c r="H47" s="169">
        <v>366</v>
      </c>
      <c r="I47" s="170">
        <v>73625.600000000006</v>
      </c>
      <c r="J47" s="309" t="s">
        <v>304</v>
      </c>
      <c r="K47" s="158"/>
      <c r="L47" s="158"/>
      <c r="M47" s="158"/>
      <c r="N47" s="158"/>
      <c r="O47" s="150"/>
      <c r="P47" s="158"/>
      <c r="Q47" s="158"/>
      <c r="R47" s="158"/>
      <c r="S47" s="150" t="s">
        <v>314</v>
      </c>
      <c r="T47" s="150" t="s">
        <v>320</v>
      </c>
      <c r="U47" s="150" t="s">
        <v>305</v>
      </c>
      <c r="V47" s="150" t="s">
        <v>306</v>
      </c>
      <c r="W47" s="150" t="s">
        <v>308</v>
      </c>
      <c r="X47" s="150" t="s">
        <v>309</v>
      </c>
      <c r="Y47" s="160" t="s">
        <v>491</v>
      </c>
      <c r="Z47" s="160" t="s">
        <v>492</v>
      </c>
      <c r="AA47" s="161">
        <v>2</v>
      </c>
      <c r="AB47" s="161">
        <v>4</v>
      </c>
      <c r="AC47" s="161">
        <v>2</v>
      </c>
      <c r="AD47" s="161"/>
      <c r="AE47" s="282">
        <v>8</v>
      </c>
      <c r="AF47" s="161">
        <v>100</v>
      </c>
      <c r="AG47" s="161">
        <v>236</v>
      </c>
      <c r="AH47" s="161">
        <v>30</v>
      </c>
      <c r="AI47" s="161"/>
      <c r="AJ47" s="282">
        <v>366</v>
      </c>
      <c r="AK47" s="150"/>
      <c r="AL47" s="150"/>
      <c r="AM47" s="150"/>
      <c r="AN47" s="150"/>
      <c r="AO47" s="150"/>
      <c r="AP47" s="150"/>
      <c r="AQ47" s="150"/>
      <c r="AR47" s="150"/>
      <c r="AS47" s="150"/>
      <c r="AT47" s="150"/>
      <c r="AU47" s="150"/>
      <c r="AV47" s="150"/>
      <c r="AW47" s="150"/>
      <c r="AX47" s="150"/>
      <c r="AY47" s="150"/>
      <c r="AZ47" s="150"/>
      <c r="BA47" s="150"/>
      <c r="BB47" s="150"/>
      <c r="BC47" s="158" t="s">
        <v>317</v>
      </c>
      <c r="BD47" s="158" t="s">
        <v>311</v>
      </c>
      <c r="BE47" s="158" t="s">
        <v>310</v>
      </c>
      <c r="BF47" s="321"/>
      <c r="BG47" s="321"/>
      <c r="BH47" s="322"/>
      <c r="BI47" s="322"/>
      <c r="BJ47" s="322"/>
      <c r="BK47" s="322"/>
      <c r="BL47" s="322"/>
      <c r="BM47" s="322"/>
      <c r="BN47" s="162"/>
      <c r="BO47" s="162"/>
      <c r="BP47" s="162"/>
      <c r="BQ47" s="162"/>
      <c r="BR47" s="162"/>
      <c r="BS47" s="162"/>
      <c r="BT47" s="163"/>
      <c r="BU47" s="276" t="s">
        <v>452</v>
      </c>
      <c r="BV47" s="277"/>
      <c r="BW47" s="276"/>
      <c r="BX47" s="277"/>
      <c r="BY47" s="276"/>
      <c r="BZ47" s="277"/>
      <c r="CA47" s="276"/>
      <c r="CB47" s="277"/>
      <c r="CC47" s="179"/>
      <c r="CD47" s="160"/>
      <c r="CE47" s="160"/>
      <c r="CF47" s="160"/>
      <c r="CG47" s="271"/>
      <c r="CH47" s="160"/>
      <c r="CI47" s="160"/>
      <c r="CJ47" s="160"/>
      <c r="CK47" s="160"/>
      <c r="CL47" s="160"/>
      <c r="CM47" s="160"/>
      <c r="CN47" s="160"/>
      <c r="CO47" s="167"/>
      <c r="CP47" s="167"/>
    </row>
    <row r="48" spans="1:94" ht="76.5" x14ac:dyDescent="0.2">
      <c r="A48" s="174" t="s">
        <v>74</v>
      </c>
      <c r="B48" s="158" t="s">
        <v>73</v>
      </c>
      <c r="C48" s="165" t="s">
        <v>119</v>
      </c>
      <c r="D48" s="159" t="s">
        <v>106</v>
      </c>
      <c r="E48" s="173" t="s">
        <v>145</v>
      </c>
      <c r="F48" s="158" t="s">
        <v>146</v>
      </c>
      <c r="G48" s="169">
        <v>6</v>
      </c>
      <c r="H48" s="169">
        <v>31</v>
      </c>
      <c r="I48" s="170">
        <v>6147.45</v>
      </c>
      <c r="J48" s="310" t="s">
        <v>312</v>
      </c>
      <c r="K48" s="165">
        <v>10</v>
      </c>
      <c r="L48" s="165">
        <v>49</v>
      </c>
      <c r="M48" s="165">
        <f>L48*4</f>
        <v>196</v>
      </c>
      <c r="N48" s="358">
        <f>M48/K48</f>
        <v>19.600000000000001</v>
      </c>
      <c r="O48" s="359" t="s">
        <v>302</v>
      </c>
      <c r="P48" s="165">
        <v>5</v>
      </c>
      <c r="Q48" s="165">
        <v>25</v>
      </c>
      <c r="R48" s="358">
        <f>Q48/P48</f>
        <v>5</v>
      </c>
      <c r="S48" s="150" t="s">
        <v>314</v>
      </c>
      <c r="T48" s="150" t="s">
        <v>320</v>
      </c>
      <c r="U48" s="150"/>
      <c r="V48" s="150"/>
      <c r="W48" s="150"/>
      <c r="X48" s="150"/>
      <c r="Y48" s="160" t="s">
        <v>493</v>
      </c>
      <c r="Z48" s="160" t="s">
        <v>494</v>
      </c>
      <c r="AA48" s="161"/>
      <c r="AB48" s="161">
        <v>5</v>
      </c>
      <c r="AC48" s="161">
        <v>1</v>
      </c>
      <c r="AD48" s="161"/>
      <c r="AE48" s="282">
        <v>6</v>
      </c>
      <c r="AF48" s="161"/>
      <c r="AG48" s="161">
        <v>26</v>
      </c>
      <c r="AH48" s="161">
        <v>5</v>
      </c>
      <c r="AI48" s="161"/>
      <c r="AJ48" s="282">
        <v>31</v>
      </c>
      <c r="AK48" s="150">
        <v>0</v>
      </c>
      <c r="AL48" s="150">
        <v>42</v>
      </c>
      <c r="AM48" s="150">
        <v>230</v>
      </c>
      <c r="AN48" s="150">
        <v>0</v>
      </c>
      <c r="AO48" s="150">
        <v>0</v>
      </c>
      <c r="AP48" s="150">
        <v>0</v>
      </c>
      <c r="AQ48" s="150">
        <v>2</v>
      </c>
      <c r="AR48" s="150">
        <v>0</v>
      </c>
      <c r="AS48" s="150">
        <v>0</v>
      </c>
      <c r="AT48" s="150">
        <v>26</v>
      </c>
      <c r="AU48" s="150">
        <v>0</v>
      </c>
      <c r="AV48" s="150">
        <v>0</v>
      </c>
      <c r="AW48" s="150">
        <v>0</v>
      </c>
      <c r="AX48" s="150">
        <v>0</v>
      </c>
      <c r="AY48" s="150">
        <v>0</v>
      </c>
      <c r="AZ48" s="150">
        <v>0</v>
      </c>
      <c r="BA48" s="150">
        <v>0</v>
      </c>
      <c r="BB48" s="150">
        <v>0</v>
      </c>
      <c r="BC48" s="158" t="s">
        <v>310</v>
      </c>
      <c r="BD48" s="158"/>
      <c r="BE48" s="158"/>
      <c r="BF48" s="371" t="s">
        <v>340</v>
      </c>
      <c r="BG48" s="371" t="s">
        <v>341</v>
      </c>
      <c r="BH48" s="322"/>
      <c r="BI48" s="322" t="s">
        <v>145</v>
      </c>
      <c r="BJ48" s="322"/>
      <c r="BK48" s="322" t="s">
        <v>145</v>
      </c>
      <c r="BL48" s="322"/>
      <c r="BM48" s="372" t="s">
        <v>145</v>
      </c>
      <c r="BN48" s="361">
        <v>90</v>
      </c>
      <c r="BO48" s="361"/>
      <c r="BP48" s="361">
        <v>25</v>
      </c>
      <c r="BQ48" s="162" t="s">
        <v>146</v>
      </c>
      <c r="BR48" s="162" t="s">
        <v>146</v>
      </c>
      <c r="BS48" s="162" t="s">
        <v>146</v>
      </c>
      <c r="BT48" s="362">
        <v>7</v>
      </c>
      <c r="BU48" s="276" t="s">
        <v>431</v>
      </c>
      <c r="BV48" s="277" t="s">
        <v>453</v>
      </c>
      <c r="BW48" s="276"/>
      <c r="BX48" s="277"/>
      <c r="BY48" s="276"/>
      <c r="BZ48" s="277"/>
      <c r="CA48" s="276"/>
      <c r="CB48" s="277"/>
      <c r="CC48" s="179"/>
      <c r="CD48" s="269">
        <v>0.41510211990083612</v>
      </c>
      <c r="CE48" s="269">
        <v>0</v>
      </c>
      <c r="CF48" s="269">
        <v>2.484064724790469E-2</v>
      </c>
      <c r="CG48" s="270">
        <v>0.43994276714874081</v>
      </c>
      <c r="CH48" s="269">
        <v>0.56005723285125919</v>
      </c>
      <c r="CI48" s="269">
        <v>0</v>
      </c>
      <c r="CJ48" s="269">
        <v>0</v>
      </c>
      <c r="CK48" s="269">
        <v>0</v>
      </c>
      <c r="CL48" s="269">
        <v>0</v>
      </c>
      <c r="CM48" s="269">
        <v>1</v>
      </c>
      <c r="CN48" s="160"/>
      <c r="CO48" s="167"/>
      <c r="CP48" s="167"/>
    </row>
    <row r="49" spans="1:94" ht="26.25" thickBot="1" x14ac:dyDescent="0.25">
      <c r="A49" s="174" t="s">
        <v>263</v>
      </c>
      <c r="B49" s="158" t="s">
        <v>73</v>
      </c>
      <c r="C49" s="158" t="s">
        <v>119</v>
      </c>
      <c r="D49" s="159" t="s">
        <v>75</v>
      </c>
      <c r="E49" s="158" t="s">
        <v>146</v>
      </c>
      <c r="F49" s="158" t="s">
        <v>146</v>
      </c>
      <c r="G49" s="169">
        <v>7</v>
      </c>
      <c r="H49" s="169">
        <v>108</v>
      </c>
      <c r="I49" s="170">
        <v>18463.919999999998</v>
      </c>
      <c r="J49" s="309"/>
      <c r="K49" s="158"/>
      <c r="L49" s="158"/>
      <c r="M49" s="158"/>
      <c r="N49" s="158"/>
      <c r="O49" s="150"/>
      <c r="P49" s="158"/>
      <c r="Q49" s="158"/>
      <c r="R49" s="158"/>
      <c r="S49" s="158"/>
      <c r="T49" s="158"/>
      <c r="U49" s="158"/>
      <c r="V49" s="158"/>
      <c r="W49" s="158"/>
      <c r="X49" s="158"/>
      <c r="Y49" s="160"/>
      <c r="Z49" s="160"/>
      <c r="AA49" s="161">
        <v>1</v>
      </c>
      <c r="AB49" s="161"/>
      <c r="AC49" s="161">
        <v>4</v>
      </c>
      <c r="AD49" s="161">
        <v>2</v>
      </c>
      <c r="AE49" s="282">
        <v>7</v>
      </c>
      <c r="AF49" s="161">
        <v>10</v>
      </c>
      <c r="AG49" s="161"/>
      <c r="AH49" s="161">
        <v>68</v>
      </c>
      <c r="AI49" s="161">
        <v>30</v>
      </c>
      <c r="AJ49" s="282">
        <v>108</v>
      </c>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373"/>
      <c r="BG49" s="373"/>
      <c r="BH49" s="374"/>
      <c r="BI49" s="374"/>
      <c r="BJ49" s="374"/>
      <c r="BK49" s="374"/>
      <c r="BL49" s="374"/>
      <c r="BM49" s="374"/>
      <c r="BN49" s="162"/>
      <c r="BO49" s="162"/>
      <c r="BP49" s="162"/>
      <c r="BQ49" s="162"/>
      <c r="BR49" s="162"/>
      <c r="BS49" s="162"/>
      <c r="BT49" s="375"/>
      <c r="BU49" s="278"/>
      <c r="BV49" s="279"/>
      <c r="BW49" s="278"/>
      <c r="BX49" s="279"/>
      <c r="BY49" s="278"/>
      <c r="BZ49" s="279"/>
      <c r="CA49" s="278"/>
      <c r="CB49" s="279"/>
      <c r="CC49" s="179"/>
      <c r="CD49" s="269"/>
      <c r="CE49" s="269"/>
      <c r="CF49" s="269"/>
      <c r="CG49" s="270"/>
      <c r="CH49" s="269"/>
      <c r="CI49" s="269"/>
      <c r="CJ49" s="269"/>
      <c r="CK49" s="269"/>
      <c r="CL49" s="269"/>
      <c r="CM49" s="269"/>
      <c r="CN49" s="150"/>
      <c r="CO49" s="167"/>
      <c r="CP49" s="167"/>
    </row>
    <row r="50" spans="1:94" x14ac:dyDescent="0.25">
      <c r="B50" s="167"/>
      <c r="C50" s="167"/>
      <c r="D50" s="167"/>
      <c r="E50" s="167"/>
      <c r="F50" s="377"/>
      <c r="G50" s="167"/>
      <c r="H50" s="167"/>
      <c r="I50" s="167"/>
      <c r="J50" s="167"/>
      <c r="K50" s="167"/>
      <c r="L50" s="167"/>
      <c r="M50" s="167"/>
      <c r="N50" s="167"/>
      <c r="O50" s="166"/>
      <c r="P50" s="167"/>
      <c r="Q50" s="167"/>
      <c r="R50" s="167"/>
      <c r="S50" s="166"/>
      <c r="T50" s="166"/>
      <c r="U50" s="166"/>
      <c r="V50" s="166"/>
      <c r="W50" s="166"/>
      <c r="X50" s="166"/>
      <c r="Y50" s="166"/>
      <c r="Z50" s="166"/>
      <c r="AA50" s="166"/>
      <c r="AB50" s="166"/>
      <c r="AC50" s="166"/>
      <c r="AD50" s="166"/>
      <c r="AE50" s="283"/>
      <c r="AF50" s="166"/>
      <c r="AG50" s="166"/>
      <c r="AH50" s="166"/>
      <c r="AI50" s="166"/>
      <c r="AJ50" s="283"/>
      <c r="AK50" s="167"/>
      <c r="AL50" s="167"/>
      <c r="AM50" s="167"/>
      <c r="AN50" s="167"/>
      <c r="AO50" s="167"/>
      <c r="AP50" s="167"/>
      <c r="AQ50" s="167"/>
      <c r="AR50" s="167"/>
      <c r="AS50" s="167"/>
      <c r="AT50" s="167"/>
      <c r="AU50" s="167"/>
      <c r="AV50" s="167"/>
      <c r="AW50" s="167"/>
      <c r="AX50" s="167"/>
      <c r="AY50" s="167"/>
      <c r="AZ50" s="167"/>
      <c r="BA50" s="167"/>
      <c r="BB50" s="167"/>
      <c r="BC50" s="167"/>
      <c r="BD50" s="167"/>
      <c r="BE50" s="167"/>
      <c r="BF50" s="167"/>
      <c r="BG50" s="167"/>
      <c r="BH50" s="377"/>
      <c r="BI50" s="377"/>
      <c r="BJ50" s="377"/>
      <c r="BK50" s="377"/>
      <c r="BL50" s="377"/>
      <c r="BM50" s="377"/>
      <c r="BN50" s="377"/>
      <c r="BO50" s="377"/>
      <c r="BP50" s="377"/>
      <c r="BQ50" s="166"/>
      <c r="BR50" s="166"/>
      <c r="BS50" s="166"/>
      <c r="BT50" s="166"/>
      <c r="BU50" s="166"/>
      <c r="BV50" s="166"/>
      <c r="BW50" s="166"/>
      <c r="BX50" s="166"/>
      <c r="BY50" s="166"/>
      <c r="BZ50" s="166"/>
      <c r="CA50" s="166"/>
      <c r="CB50" s="166"/>
      <c r="CC50" s="166"/>
      <c r="CD50" s="167"/>
      <c r="CE50" s="167"/>
      <c r="CF50" s="167"/>
      <c r="CG50" s="167"/>
      <c r="CH50" s="167"/>
      <c r="CI50" s="167"/>
      <c r="CJ50" s="167"/>
      <c r="CK50" s="167"/>
      <c r="CL50" s="167"/>
      <c r="CM50" s="167"/>
      <c r="CN50" s="167"/>
      <c r="CO50" s="167"/>
      <c r="CP50" s="167"/>
    </row>
    <row r="51" spans="1:94" x14ac:dyDescent="0.25">
      <c r="B51" s="167"/>
      <c r="C51" s="167"/>
      <c r="D51" s="167"/>
      <c r="E51" s="167"/>
      <c r="F51" s="377"/>
      <c r="G51" s="167"/>
      <c r="H51" s="167"/>
      <c r="I51" s="167"/>
      <c r="J51" s="167"/>
      <c r="K51" s="167"/>
      <c r="L51" s="167"/>
      <c r="M51" s="167"/>
      <c r="N51" s="167"/>
      <c r="O51" s="166"/>
      <c r="P51" s="167"/>
      <c r="Q51" s="167"/>
      <c r="R51" s="167"/>
      <c r="S51" s="166"/>
      <c r="T51" s="166"/>
      <c r="U51" s="166"/>
      <c r="V51" s="166"/>
      <c r="W51" s="166"/>
      <c r="X51" s="166"/>
      <c r="Y51" s="166"/>
      <c r="Z51" s="166"/>
      <c r="AA51" s="166"/>
      <c r="AB51" s="166"/>
      <c r="AC51" s="166"/>
      <c r="AD51" s="166"/>
      <c r="AE51" s="283"/>
      <c r="AF51" s="166"/>
      <c r="AG51" s="166"/>
      <c r="AH51" s="166"/>
      <c r="AI51" s="166"/>
      <c r="AJ51" s="283"/>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377"/>
      <c r="BI51" s="377"/>
      <c r="BJ51" s="377"/>
      <c r="BK51" s="377"/>
      <c r="BL51" s="377"/>
      <c r="BM51" s="377"/>
      <c r="BN51" s="377"/>
      <c r="BO51" s="377"/>
      <c r="BP51" s="377"/>
      <c r="BQ51" s="166"/>
      <c r="BR51" s="166"/>
      <c r="BS51" s="166"/>
      <c r="BT51" s="166"/>
      <c r="BU51" s="166"/>
      <c r="BV51" s="166"/>
      <c r="BW51" s="166"/>
      <c r="BX51" s="166"/>
      <c r="BY51" s="166"/>
      <c r="BZ51" s="166"/>
      <c r="CA51" s="166"/>
      <c r="CB51" s="166"/>
      <c r="CC51" s="166"/>
      <c r="CD51" s="167"/>
      <c r="CE51" s="167"/>
      <c r="CF51" s="167"/>
      <c r="CG51" s="167"/>
      <c r="CH51" s="167"/>
      <c r="CI51" s="167"/>
      <c r="CJ51" s="167"/>
      <c r="CK51" s="167"/>
      <c r="CL51" s="167"/>
      <c r="CM51" s="167"/>
      <c r="CN51" s="167"/>
      <c r="CO51" s="167"/>
      <c r="CP51" s="167"/>
    </row>
    <row r="53" spans="1:94" s="397" customFormat="1" ht="45" x14ac:dyDescent="0.25">
      <c r="A53" s="412" t="s">
        <v>593</v>
      </c>
      <c r="E53" s="397" t="s">
        <v>585</v>
      </c>
      <c r="F53" s="397" t="s">
        <v>586</v>
      </c>
      <c r="G53" s="397" t="s">
        <v>587</v>
      </c>
      <c r="H53" s="397" t="s">
        <v>587</v>
      </c>
      <c r="I53" s="397" t="s">
        <v>587</v>
      </c>
      <c r="J53" s="397" t="s">
        <v>589</v>
      </c>
      <c r="K53" s="397" t="s">
        <v>590</v>
      </c>
      <c r="M53" s="397" t="s">
        <v>590</v>
      </c>
      <c r="N53" s="397" t="s">
        <v>590</v>
      </c>
      <c r="O53" s="397" t="s">
        <v>590</v>
      </c>
      <c r="P53" s="397" t="s">
        <v>590</v>
      </c>
      <c r="Q53" s="397" t="s">
        <v>590</v>
      </c>
      <c r="R53" s="397" t="s">
        <v>590</v>
      </c>
      <c r="S53" s="397" t="s">
        <v>589</v>
      </c>
      <c r="T53" s="397" t="s">
        <v>589</v>
      </c>
      <c r="U53" s="397" t="s">
        <v>589</v>
      </c>
      <c r="V53" s="397" t="s">
        <v>589</v>
      </c>
      <c r="W53" s="397" t="s">
        <v>589</v>
      </c>
      <c r="X53" s="397" t="s">
        <v>589</v>
      </c>
      <c r="Y53" s="397" t="s">
        <v>589</v>
      </c>
      <c r="Z53" s="397" t="s">
        <v>589</v>
      </c>
      <c r="AA53" s="397" t="s">
        <v>587</v>
      </c>
      <c r="AB53" s="397" t="s">
        <v>587</v>
      </c>
      <c r="AC53" s="397" t="s">
        <v>587</v>
      </c>
      <c r="AD53" s="397" t="s">
        <v>587</v>
      </c>
      <c r="AE53" s="397" t="s">
        <v>587</v>
      </c>
      <c r="AF53" s="397" t="s">
        <v>587</v>
      </c>
      <c r="AG53" s="397" t="s">
        <v>587</v>
      </c>
      <c r="AH53" s="397" t="s">
        <v>587</v>
      </c>
      <c r="AI53" s="397" t="s">
        <v>587</v>
      </c>
      <c r="AJ53" s="397" t="s">
        <v>587</v>
      </c>
      <c r="AK53" s="397" t="s">
        <v>585</v>
      </c>
      <c r="AL53" s="397" t="s">
        <v>585</v>
      </c>
      <c r="AM53" s="397" t="s">
        <v>585</v>
      </c>
      <c r="AN53" s="397" t="s">
        <v>585</v>
      </c>
      <c r="AO53" s="397" t="s">
        <v>585</v>
      </c>
      <c r="AP53" s="397" t="s">
        <v>585</v>
      </c>
      <c r="AQ53" s="397" t="s">
        <v>585</v>
      </c>
      <c r="AR53" s="397" t="s">
        <v>585</v>
      </c>
      <c r="AS53" s="397" t="s">
        <v>585</v>
      </c>
      <c r="AT53" s="397" t="s">
        <v>585</v>
      </c>
      <c r="AU53" s="397" t="s">
        <v>585</v>
      </c>
      <c r="AV53" s="397" t="s">
        <v>585</v>
      </c>
      <c r="AW53" s="397" t="s">
        <v>585</v>
      </c>
      <c r="AX53" s="397" t="s">
        <v>585</v>
      </c>
      <c r="AY53" s="397" t="s">
        <v>585</v>
      </c>
      <c r="AZ53" s="397" t="s">
        <v>585</v>
      </c>
      <c r="BA53" s="397" t="s">
        <v>585</v>
      </c>
      <c r="BB53" s="397" t="s">
        <v>585</v>
      </c>
      <c r="BC53" s="397" t="s">
        <v>589</v>
      </c>
      <c r="BD53" s="397" t="s">
        <v>589</v>
      </c>
      <c r="BE53" s="397" t="s">
        <v>589</v>
      </c>
      <c r="BF53" s="397" t="s">
        <v>585</v>
      </c>
      <c r="BG53" s="397" t="s">
        <v>585</v>
      </c>
      <c r="BH53" s="397" t="s">
        <v>585</v>
      </c>
      <c r="BI53" s="397" t="s">
        <v>585</v>
      </c>
      <c r="BJ53" s="397" t="s">
        <v>585</v>
      </c>
      <c r="BK53" s="397" t="s">
        <v>585</v>
      </c>
      <c r="BL53" s="397" t="s">
        <v>585</v>
      </c>
      <c r="BM53" s="397" t="s">
        <v>585</v>
      </c>
      <c r="BN53" s="397" t="s">
        <v>585</v>
      </c>
      <c r="BO53" s="397" t="s">
        <v>585</v>
      </c>
      <c r="BP53" s="397" t="s">
        <v>585</v>
      </c>
      <c r="BQ53" s="397" t="s">
        <v>585</v>
      </c>
      <c r="BR53" s="397" t="s">
        <v>585</v>
      </c>
      <c r="BS53" s="397" t="s">
        <v>585</v>
      </c>
      <c r="BT53" s="397" t="s">
        <v>585</v>
      </c>
      <c r="BU53" s="397" t="s">
        <v>589</v>
      </c>
      <c r="BV53" s="397" t="s">
        <v>589</v>
      </c>
      <c r="BW53" s="397" t="s">
        <v>589</v>
      </c>
      <c r="BX53" s="397" t="s">
        <v>589</v>
      </c>
      <c r="BY53" s="397" t="s">
        <v>589</v>
      </c>
      <c r="BZ53" s="397" t="s">
        <v>589</v>
      </c>
      <c r="CA53" s="397" t="s">
        <v>589</v>
      </c>
      <c r="CB53" s="397" t="s">
        <v>589</v>
      </c>
      <c r="CC53" s="397" t="s">
        <v>589</v>
      </c>
      <c r="CD53" s="397" t="s">
        <v>585</v>
      </c>
      <c r="CE53" s="397" t="s">
        <v>585</v>
      </c>
      <c r="CF53" s="397" t="s">
        <v>585</v>
      </c>
      <c r="CG53" s="397" t="s">
        <v>585</v>
      </c>
      <c r="CH53" s="397" t="s">
        <v>585</v>
      </c>
      <c r="CI53" s="397" t="s">
        <v>585</v>
      </c>
      <c r="CJ53" s="397" t="s">
        <v>585</v>
      </c>
      <c r="CK53" s="397" t="s">
        <v>585</v>
      </c>
      <c r="CL53" s="397" t="s">
        <v>585</v>
      </c>
      <c r="CM53" s="397" t="s">
        <v>585</v>
      </c>
      <c r="CN53" s="397" t="s">
        <v>591</v>
      </c>
    </row>
  </sheetData>
  <sheetProtection algorithmName="SHA-512" hashValue="4cjSE3t7mRHmBVk58oU/HiYA3PtL3O9d6JEcvigIV/1icbgs8eqjbad6WWloyT4Gs1pc4tFCWunH167DMcQLnw==" saltValue="YScfWDaesoNxtBr503ssJw==" spinCount="100000" sheet="1" objects="1" scenarios="1" formatCells="0" sort="0" autoFilter="0"/>
  <autoFilter ref="A4:CP49">
    <sortState ref="A5:CP49">
      <sortCondition ref="A4:A49"/>
    </sortState>
  </autoFilter>
  <mergeCells count="18">
    <mergeCell ref="B2:I2"/>
    <mergeCell ref="O2:R2"/>
    <mergeCell ref="J2:N2"/>
    <mergeCell ref="CD2:CM2"/>
    <mergeCell ref="Y2:Z2"/>
    <mergeCell ref="AA2:AJ2"/>
    <mergeCell ref="BY2:CC2"/>
    <mergeCell ref="S3:X3"/>
    <mergeCell ref="BC3:BE3"/>
    <mergeCell ref="BN2:BP2"/>
    <mergeCell ref="BQ2:BT2"/>
    <mergeCell ref="BU2:BX2"/>
    <mergeCell ref="AS2:BB2"/>
    <mergeCell ref="BC2:BE2"/>
    <mergeCell ref="BF2:BM2"/>
    <mergeCell ref="AA3:AJ3"/>
    <mergeCell ref="S2:X2"/>
    <mergeCell ref="AK2:AR2"/>
  </mergeCells>
  <pageMargins left="0.74803149606299213" right="0.74803149606299213" top="0.98425196850393704" bottom="0.98425196850393704" header="0.51181102362204722" footer="0.51181102362204722"/>
  <pageSetup paperSize="8" scale="29" fitToWidth="2" fitToHeight="2" orientation="landscape"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3"/>
  <sheetViews>
    <sheetView zoomScale="75" zoomScaleNormal="75" zoomScalePageLayoutView="75" workbookViewId="0">
      <pane xSplit="2" ySplit="5" topLeftCell="C6" activePane="bottomRight" state="frozen"/>
      <selection activeCell="A3" sqref="A3"/>
      <selection pane="topRight" activeCell="A3" sqref="A3"/>
      <selection pane="bottomLeft" activeCell="A3" sqref="A3"/>
      <selection pane="bottomRight" activeCell="A3" sqref="A3"/>
    </sheetView>
  </sheetViews>
  <sheetFormatPr defaultColWidth="8.85546875" defaultRowHeight="15" x14ac:dyDescent="0.25"/>
  <cols>
    <col min="1" max="1" width="27.7109375" style="181" bestFit="1" customWidth="1"/>
    <col min="2" max="2" width="18.42578125" style="181" bestFit="1" customWidth="1"/>
    <col min="3" max="3" width="12.140625" style="182" bestFit="1" customWidth="1"/>
    <col min="4" max="4" width="18.42578125" style="181" hidden="1" customWidth="1"/>
    <col min="5" max="5" width="17" style="181" bestFit="1" customWidth="1"/>
    <col min="6" max="6" width="16.7109375" style="182" bestFit="1" customWidth="1"/>
    <col min="7" max="7" width="18.42578125" style="181" hidden="1" customWidth="1"/>
    <col min="8" max="8" width="18.42578125" style="181" customWidth="1"/>
    <col min="9" max="9" width="17.28515625" style="183" bestFit="1" customWidth="1"/>
    <col min="10" max="10" width="17.85546875" style="184" customWidth="1"/>
    <col min="11" max="12" width="18.42578125" style="184" hidden="1" customWidth="1"/>
    <col min="13" max="13" width="12.7109375" style="183" bestFit="1" customWidth="1"/>
    <col min="14" max="14" width="17.42578125" style="184" customWidth="1"/>
    <col min="15" max="16" width="18.42578125" style="184" hidden="1" customWidth="1"/>
    <col min="17" max="17" width="14.42578125" style="183" customWidth="1"/>
    <col min="18" max="18" width="14.7109375" style="184" customWidth="1"/>
    <col min="19" max="19" width="15.42578125" style="183" customWidth="1"/>
    <col min="20" max="20" width="18.42578125" style="184" hidden="1" customWidth="1"/>
    <col min="21" max="21" width="19.28515625" style="184" customWidth="1"/>
    <col min="22" max="22" width="14.7109375" style="183" customWidth="1"/>
    <col min="23" max="23" width="14.85546875" style="183" bestFit="1" customWidth="1"/>
    <col min="24" max="24" width="18.42578125" style="184" hidden="1" customWidth="1"/>
    <col min="25" max="25" width="15.42578125" style="184" customWidth="1"/>
    <col min="26" max="26" width="18.42578125" style="184" customWidth="1"/>
    <col min="27" max="27" width="15.28515625" style="181" customWidth="1"/>
    <col min="28" max="28" width="15.7109375" style="181" customWidth="1"/>
    <col min="29" max="16384" width="8.85546875" style="181"/>
  </cols>
  <sheetData>
    <row r="1" spans="1:32" ht="23.25" x14ac:dyDescent="0.35">
      <c r="A1" s="286" t="s">
        <v>239</v>
      </c>
    </row>
    <row r="2" spans="1:32" x14ac:dyDescent="0.25">
      <c r="A2" s="181" t="s">
        <v>240</v>
      </c>
    </row>
    <row r="3" spans="1:32" x14ac:dyDescent="0.25">
      <c r="AB3" s="263" t="s">
        <v>524</v>
      </c>
    </row>
    <row r="4" spans="1:32" ht="15.75" thickBot="1" x14ac:dyDescent="0.3">
      <c r="B4" s="181" t="s">
        <v>523</v>
      </c>
    </row>
    <row r="5" spans="1:32" s="185" customFormat="1" ht="90" x14ac:dyDescent="0.25">
      <c r="A5" s="290" t="s">
        <v>195</v>
      </c>
      <c r="B5" s="291"/>
      <c r="C5" s="292" t="s">
        <v>196</v>
      </c>
      <c r="D5" s="293" t="s">
        <v>197</v>
      </c>
      <c r="E5" s="291" t="s">
        <v>247</v>
      </c>
      <c r="F5" s="292" t="s">
        <v>198</v>
      </c>
      <c r="G5" s="293" t="s">
        <v>199</v>
      </c>
      <c r="H5" s="291" t="s">
        <v>200</v>
      </c>
      <c r="I5" s="292" t="s">
        <v>201</v>
      </c>
      <c r="J5" s="293" t="s">
        <v>265</v>
      </c>
      <c r="K5" s="293" t="s">
        <v>202</v>
      </c>
      <c r="L5" s="293" t="s">
        <v>203</v>
      </c>
      <c r="M5" s="294" t="s">
        <v>204</v>
      </c>
      <c r="N5" s="293" t="s">
        <v>248</v>
      </c>
      <c r="O5" s="293" t="s">
        <v>205</v>
      </c>
      <c r="P5" s="293" t="s">
        <v>206</v>
      </c>
      <c r="Q5" s="294" t="s">
        <v>207</v>
      </c>
      <c r="R5" s="291" t="s">
        <v>249</v>
      </c>
      <c r="S5" s="292" t="s">
        <v>208</v>
      </c>
      <c r="T5" s="293" t="s">
        <v>209</v>
      </c>
      <c r="U5" s="291" t="s">
        <v>210</v>
      </c>
      <c r="V5" s="292" t="s">
        <v>211</v>
      </c>
      <c r="W5" s="294" t="s">
        <v>212</v>
      </c>
      <c r="X5" s="293" t="s">
        <v>213</v>
      </c>
      <c r="Y5" s="293" t="s">
        <v>211</v>
      </c>
      <c r="Z5" s="291" t="s">
        <v>212</v>
      </c>
      <c r="AA5" s="295" t="s">
        <v>214</v>
      </c>
      <c r="AB5" s="296" t="s">
        <v>246</v>
      </c>
    </row>
    <row r="6" spans="1:32" x14ac:dyDescent="0.25">
      <c r="A6" s="197" t="s">
        <v>75</v>
      </c>
      <c r="B6" s="198" t="s">
        <v>73</v>
      </c>
      <c r="C6" s="199">
        <v>2353.87237</v>
      </c>
      <c r="D6" s="200">
        <v>221515</v>
      </c>
      <c r="E6" s="236">
        <f>C6/D6</f>
        <v>1.0626243685529196E-2</v>
      </c>
      <c r="F6" s="199">
        <v>19816</v>
      </c>
      <c r="G6" s="201">
        <v>210873</v>
      </c>
      <c r="H6" s="236">
        <f>F6/G6</f>
        <v>9.3971252839386746E-2</v>
      </c>
      <c r="I6" s="199">
        <v>58252</v>
      </c>
      <c r="J6" s="203">
        <v>0.32500000000000001</v>
      </c>
      <c r="K6" s="202">
        <v>2325</v>
      </c>
      <c r="L6" s="202">
        <v>2884</v>
      </c>
      <c r="M6" s="208">
        <f>L6-K6</f>
        <v>559</v>
      </c>
      <c r="N6" s="203">
        <f>M6/L6</f>
        <v>0.19382801664355062</v>
      </c>
      <c r="O6" s="204">
        <v>11641</v>
      </c>
      <c r="P6" s="204">
        <v>14156</v>
      </c>
      <c r="Q6" s="226">
        <f>P6-O6</f>
        <v>2515</v>
      </c>
      <c r="R6" s="205">
        <f>Q6/P6</f>
        <v>0.17766318168974288</v>
      </c>
      <c r="S6" s="206">
        <v>9582</v>
      </c>
      <c r="T6" s="207">
        <v>139958.45609164194</v>
      </c>
      <c r="U6" s="205">
        <f>S6/T6</f>
        <v>6.8463173055623744E-2</v>
      </c>
      <c r="V6" s="199">
        <v>9479</v>
      </c>
      <c r="W6" s="208">
        <v>7763</v>
      </c>
      <c r="X6" s="209">
        <v>139958.45609164194</v>
      </c>
      <c r="Y6" s="210">
        <f>V6/X6</f>
        <v>6.7727240387628632E-2</v>
      </c>
      <c r="Z6" s="212">
        <f>W6/X6</f>
        <v>5.5466459239282735E-2</v>
      </c>
      <c r="AA6" s="211">
        <v>8.4000000000000005E-2</v>
      </c>
      <c r="AB6" s="212">
        <v>8.2000000000000003E-2</v>
      </c>
      <c r="AC6" s="193"/>
      <c r="AD6" s="194"/>
      <c r="AE6" s="195"/>
      <c r="AF6" s="196"/>
    </row>
    <row r="7" spans="1:32" x14ac:dyDescent="0.25">
      <c r="A7" s="197" t="s">
        <v>215</v>
      </c>
      <c r="B7" s="198" t="s">
        <v>73</v>
      </c>
      <c r="C7" s="199">
        <v>19.064429999999998</v>
      </c>
      <c r="D7" s="200">
        <v>3058</v>
      </c>
      <c r="E7" s="236">
        <f>C7/D7</f>
        <v>6.2342805755395674E-3</v>
      </c>
      <c r="F7" s="199">
        <v>98</v>
      </c>
      <c r="G7" s="201">
        <v>2999</v>
      </c>
      <c r="H7" s="236">
        <f>F7/G7</f>
        <v>3.2677559186395463E-2</v>
      </c>
      <c r="I7" s="199">
        <v>670</v>
      </c>
      <c r="J7" s="203">
        <v>0.20699999999999999</v>
      </c>
      <c r="K7" s="202">
        <v>32</v>
      </c>
      <c r="L7" s="202">
        <v>31</v>
      </c>
      <c r="M7" s="208" t="s">
        <v>216</v>
      </c>
      <c r="N7" s="203" t="s">
        <v>216</v>
      </c>
      <c r="O7" s="204">
        <v>113</v>
      </c>
      <c r="P7" s="204">
        <v>133</v>
      </c>
      <c r="Q7" s="226">
        <f>P7-O7</f>
        <v>20</v>
      </c>
      <c r="R7" s="205">
        <f>Q7/P7</f>
        <v>0.15037593984962405</v>
      </c>
      <c r="S7" s="206">
        <v>64</v>
      </c>
      <c r="T7" s="207">
        <v>1575.2327354032725</v>
      </c>
      <c r="U7" s="205">
        <f>S7/T7</f>
        <v>4.0628916960397901E-2</v>
      </c>
      <c r="V7" s="199">
        <v>57</v>
      </c>
      <c r="W7" s="208">
        <v>42</v>
      </c>
      <c r="X7" s="209">
        <v>1575.2327354032725</v>
      </c>
      <c r="Y7" s="210">
        <f>V7/X7</f>
        <v>3.618512916785438E-2</v>
      </c>
      <c r="Z7" s="212">
        <f>W7/X7</f>
        <v>2.6662726755261122E-2</v>
      </c>
      <c r="AA7" s="211">
        <v>3.7999999999999999E-2</v>
      </c>
      <c r="AB7" s="212">
        <v>3.9E-2</v>
      </c>
      <c r="AC7" s="193"/>
      <c r="AD7" s="194"/>
      <c r="AE7" s="195"/>
    </row>
    <row r="8" spans="1:32" x14ac:dyDescent="0.25">
      <c r="A8" s="197" t="s">
        <v>72</v>
      </c>
      <c r="B8" s="198" t="s">
        <v>73</v>
      </c>
      <c r="C8" s="199">
        <v>190.9906</v>
      </c>
      <c r="D8" s="200">
        <v>28282</v>
      </c>
      <c r="E8" s="236">
        <f>C8/D8</f>
        <v>6.753079697333993E-3</v>
      </c>
      <c r="F8" s="199">
        <v>1082</v>
      </c>
      <c r="G8" s="201">
        <v>25872</v>
      </c>
      <c r="H8" s="236">
        <f>F8/G8</f>
        <v>4.1821273964131107E-2</v>
      </c>
      <c r="I8" s="199">
        <v>5189</v>
      </c>
      <c r="J8" s="203">
        <v>0.24199999999999999</v>
      </c>
      <c r="K8" s="202">
        <v>302</v>
      </c>
      <c r="L8" s="202">
        <v>341</v>
      </c>
      <c r="M8" s="208">
        <f>L8-K8</f>
        <v>39</v>
      </c>
      <c r="N8" s="203">
        <f>M8/L8</f>
        <v>0.11436950146627566</v>
      </c>
      <c r="O8" s="204">
        <v>1331</v>
      </c>
      <c r="P8" s="204">
        <v>1563</v>
      </c>
      <c r="Q8" s="226">
        <f>P8-O8</f>
        <v>232</v>
      </c>
      <c r="R8" s="205">
        <f>Q8/P8</f>
        <v>0.14843250159948818</v>
      </c>
      <c r="S8" s="206">
        <v>614</v>
      </c>
      <c r="T8" s="207">
        <v>17631.078210666459</v>
      </c>
      <c r="U8" s="205">
        <f>S8/T8</f>
        <v>3.4824869623035416E-2</v>
      </c>
      <c r="V8" s="199">
        <v>648</v>
      </c>
      <c r="W8" s="208">
        <v>509</v>
      </c>
      <c r="X8" s="209">
        <v>17631.078210666459</v>
      </c>
      <c r="Y8" s="210">
        <f>V8/X8</f>
        <v>3.6753282598903828E-2</v>
      </c>
      <c r="Z8" s="212">
        <f>W8/X8</f>
        <v>2.8869476609324148E-2</v>
      </c>
      <c r="AA8" s="211">
        <v>3.9E-2</v>
      </c>
      <c r="AB8" s="212">
        <v>3.7999999999999999E-2</v>
      </c>
      <c r="AC8" s="193"/>
      <c r="AD8" s="194"/>
      <c r="AE8" s="195"/>
    </row>
    <row r="9" spans="1:32" x14ac:dyDescent="0.25">
      <c r="A9" s="197" t="s">
        <v>104</v>
      </c>
      <c r="B9" s="198" t="s">
        <v>73</v>
      </c>
      <c r="C9" s="199">
        <v>236.07049999999998</v>
      </c>
      <c r="D9" s="200">
        <v>20694</v>
      </c>
      <c r="E9" s="236">
        <f>C9/D9</f>
        <v>1.140767855417029E-2</v>
      </c>
      <c r="F9" s="199">
        <v>690</v>
      </c>
      <c r="G9" s="201">
        <v>20341</v>
      </c>
      <c r="H9" s="236">
        <f>F9/G9</f>
        <v>3.3921636104419645E-2</v>
      </c>
      <c r="I9" s="199">
        <v>6915</v>
      </c>
      <c r="J9" s="203">
        <v>0.38300000000000001</v>
      </c>
      <c r="K9" s="202">
        <v>229</v>
      </c>
      <c r="L9" s="202">
        <v>279</v>
      </c>
      <c r="M9" s="208">
        <f>L9-K9</f>
        <v>50</v>
      </c>
      <c r="N9" s="203">
        <f>M9/L9</f>
        <v>0.17921146953405018</v>
      </c>
      <c r="O9" s="204">
        <v>1098</v>
      </c>
      <c r="P9" s="204">
        <v>1347</v>
      </c>
      <c r="Q9" s="226">
        <f>P9-O9</f>
        <v>249</v>
      </c>
      <c r="R9" s="205">
        <f>Q9/P9</f>
        <v>0.18485523385300667</v>
      </c>
      <c r="S9" s="206">
        <v>1092</v>
      </c>
      <c r="T9" s="207">
        <v>12571.0563308327</v>
      </c>
      <c r="U9" s="205">
        <f>S9/T9</f>
        <v>8.6866208476186701E-2</v>
      </c>
      <c r="V9" s="199">
        <v>889</v>
      </c>
      <c r="W9" s="208">
        <v>721</v>
      </c>
      <c r="X9" s="209">
        <v>12571.0563308327</v>
      </c>
      <c r="Y9" s="210">
        <f>V9/X9</f>
        <v>7.0718003054331485E-2</v>
      </c>
      <c r="Z9" s="212">
        <f>W9/X9</f>
        <v>5.7353970981071992E-2</v>
      </c>
      <c r="AA9" s="211">
        <v>7.0999999999999994E-2</v>
      </c>
      <c r="AB9" s="212">
        <v>5.7000000000000002E-2</v>
      </c>
      <c r="AC9" s="193"/>
      <c r="AD9" s="194"/>
      <c r="AE9" s="195"/>
    </row>
    <row r="10" spans="1:32" x14ac:dyDescent="0.25">
      <c r="A10" s="197" t="s">
        <v>117</v>
      </c>
      <c r="B10" s="198" t="s">
        <v>73</v>
      </c>
      <c r="C10" s="199">
        <v>150.0359</v>
      </c>
      <c r="D10" s="200">
        <v>16137</v>
      </c>
      <c r="E10" s="236">
        <f t="shared" ref="E10:E30" si="0">C10/D10</f>
        <v>9.297632769411911E-3</v>
      </c>
      <c r="F10" s="199">
        <v>366</v>
      </c>
      <c r="G10" s="201">
        <v>16371</v>
      </c>
      <c r="H10" s="236">
        <f t="shared" ref="H10:H30" si="1">F10/G10</f>
        <v>2.2356606193879421E-2</v>
      </c>
      <c r="I10" s="199">
        <v>5572</v>
      </c>
      <c r="J10" s="203">
        <v>0.38500000000000001</v>
      </c>
      <c r="K10" s="202">
        <v>225</v>
      </c>
      <c r="L10" s="202">
        <v>271</v>
      </c>
      <c r="M10" s="208">
        <f t="shared" ref="M10:M30" si="2">L10-K10</f>
        <v>46</v>
      </c>
      <c r="N10" s="203">
        <f t="shared" ref="N10:N30" si="3">M10/L10</f>
        <v>0.16974169741697417</v>
      </c>
      <c r="O10" s="204">
        <v>971</v>
      </c>
      <c r="P10" s="204">
        <v>1162</v>
      </c>
      <c r="Q10" s="226">
        <f t="shared" ref="Q10:Q30" si="4">P10-O10</f>
        <v>191</v>
      </c>
      <c r="R10" s="205">
        <f t="shared" ref="R10:R30" si="5">Q10/P10</f>
        <v>0.16437177280550774</v>
      </c>
      <c r="S10" s="206">
        <v>720</v>
      </c>
      <c r="T10" s="207">
        <v>9343.279444255455</v>
      </c>
      <c r="U10" s="205">
        <f t="shared" ref="U10:U30" si="6">S10/T10</f>
        <v>7.7060737003074323E-2</v>
      </c>
      <c r="V10" s="199">
        <v>495</v>
      </c>
      <c r="W10" s="208">
        <v>401</v>
      </c>
      <c r="X10" s="209">
        <v>9343.279444255455</v>
      </c>
      <c r="Y10" s="210">
        <f t="shared" ref="Y10:Y30" si="7">V10/X10</f>
        <v>5.2979256689613591E-2</v>
      </c>
      <c r="Z10" s="212">
        <f t="shared" ref="Z10:Z30" si="8">W10/X10</f>
        <v>4.2918549358656667E-2</v>
      </c>
      <c r="AA10" s="211">
        <v>4.5999999999999999E-2</v>
      </c>
      <c r="AB10" s="212">
        <v>3.6999999999999998E-2</v>
      </c>
      <c r="AC10" s="193"/>
      <c r="AD10" s="194"/>
      <c r="AE10" s="195"/>
    </row>
    <row r="11" spans="1:32" x14ac:dyDescent="0.25">
      <c r="A11" s="197" t="s">
        <v>217</v>
      </c>
      <c r="B11" s="198" t="s">
        <v>73</v>
      </c>
      <c r="C11" s="199">
        <v>235.19130000000001</v>
      </c>
      <c r="D11" s="200">
        <v>16277</v>
      </c>
      <c r="E11" s="236">
        <f>C11/D11</f>
        <v>1.4449302697057197E-2</v>
      </c>
      <c r="F11" s="199">
        <v>281</v>
      </c>
      <c r="G11" s="201">
        <v>15962</v>
      </c>
      <c r="H11" s="236">
        <f>F11/G11</f>
        <v>1.7604310236812429E-2</v>
      </c>
      <c r="I11" s="199">
        <v>4814</v>
      </c>
      <c r="J11" s="203">
        <v>0.35299999999999998</v>
      </c>
      <c r="K11" s="202">
        <v>202</v>
      </c>
      <c r="L11" s="202">
        <v>244</v>
      </c>
      <c r="M11" s="208">
        <f>L11-K11</f>
        <v>42</v>
      </c>
      <c r="N11" s="203">
        <f>M11/L11</f>
        <v>0.1721311475409836</v>
      </c>
      <c r="O11" s="204">
        <v>892</v>
      </c>
      <c r="P11" s="204">
        <v>1064</v>
      </c>
      <c r="Q11" s="226">
        <f>P11-O11</f>
        <v>172</v>
      </c>
      <c r="R11" s="205">
        <f>Q11/P11</f>
        <v>0.16165413533834586</v>
      </c>
      <c r="S11" s="206">
        <v>501</v>
      </c>
      <c r="T11" s="207">
        <v>9853.4124597023601</v>
      </c>
      <c r="U11" s="205">
        <f>S11/T11</f>
        <v>5.0845329173922919E-2</v>
      </c>
      <c r="V11" s="199">
        <v>441</v>
      </c>
      <c r="W11" s="208">
        <v>357</v>
      </c>
      <c r="X11" s="209">
        <v>9853.4124597023601</v>
      </c>
      <c r="Y11" s="210">
        <f>V11/X11</f>
        <v>4.4756068195009997E-2</v>
      </c>
      <c r="Z11" s="212">
        <f>W11/X11</f>
        <v>3.6231102824531902E-2</v>
      </c>
      <c r="AA11" s="211">
        <v>3.9E-2</v>
      </c>
      <c r="AB11" s="212">
        <v>3.1E-2</v>
      </c>
      <c r="AC11" s="193"/>
      <c r="AD11" s="194"/>
      <c r="AE11" s="195"/>
    </row>
    <row r="12" spans="1:32" x14ac:dyDescent="0.25">
      <c r="A12" s="197" t="s">
        <v>140</v>
      </c>
      <c r="B12" s="198" t="s">
        <v>73</v>
      </c>
      <c r="C12" s="199">
        <v>665.30570000000023</v>
      </c>
      <c r="D12" s="200">
        <v>33300</v>
      </c>
      <c r="E12" s="236">
        <f>C12/D12</f>
        <v>1.9979150150150157E-2</v>
      </c>
      <c r="F12" s="199">
        <v>924</v>
      </c>
      <c r="G12" s="201">
        <v>32029</v>
      </c>
      <c r="H12" s="236">
        <f>F12/G12</f>
        <v>2.8848855724499672E-2</v>
      </c>
      <c r="I12" s="199">
        <v>9194</v>
      </c>
      <c r="J12" s="203">
        <v>0.34499999999999997</v>
      </c>
      <c r="K12" s="202">
        <v>375</v>
      </c>
      <c r="L12" s="202">
        <v>476</v>
      </c>
      <c r="M12" s="208">
        <f>L12-K12</f>
        <v>101</v>
      </c>
      <c r="N12" s="203">
        <f>M12/L12</f>
        <v>0.21218487394957983</v>
      </c>
      <c r="O12" s="204">
        <v>1960</v>
      </c>
      <c r="P12" s="204">
        <v>2433</v>
      </c>
      <c r="Q12" s="226">
        <f>P12-O12</f>
        <v>473</v>
      </c>
      <c r="R12" s="205">
        <f>Q12/P12</f>
        <v>0.19441019317714756</v>
      </c>
      <c r="S12" s="206">
        <v>1424</v>
      </c>
      <c r="T12" s="207">
        <v>20902.351622939612</v>
      </c>
      <c r="U12" s="205">
        <f>S12/T12</f>
        <v>6.8126305866810177E-2</v>
      </c>
      <c r="V12" s="199">
        <v>1324</v>
      </c>
      <c r="W12" s="208">
        <v>1103</v>
      </c>
      <c r="X12" s="209">
        <v>20902.351622939612</v>
      </c>
      <c r="Y12" s="210">
        <f>V12/X12</f>
        <v>6.3342155173916198E-2</v>
      </c>
      <c r="Z12" s="212">
        <f>W12/X12</f>
        <v>5.2769182142620517E-2</v>
      </c>
      <c r="AA12" s="211">
        <v>6.4000000000000001E-2</v>
      </c>
      <c r="AB12" s="212">
        <v>0.05</v>
      </c>
      <c r="AC12" s="193"/>
      <c r="AD12" s="194"/>
      <c r="AE12" s="195"/>
    </row>
    <row r="13" spans="1:32" x14ac:dyDescent="0.25">
      <c r="A13" s="197" t="s">
        <v>86</v>
      </c>
      <c r="B13" s="198" t="s">
        <v>73</v>
      </c>
      <c r="C13" s="199">
        <v>490.26930000000004</v>
      </c>
      <c r="D13" s="200">
        <v>19521</v>
      </c>
      <c r="E13" s="236">
        <f t="shared" si="0"/>
        <v>2.5114968495466423E-2</v>
      </c>
      <c r="F13" s="199">
        <v>596</v>
      </c>
      <c r="G13" s="201">
        <v>19579</v>
      </c>
      <c r="H13" s="236">
        <f t="shared" si="1"/>
        <v>3.0440778385004343E-2</v>
      </c>
      <c r="I13" s="199">
        <v>7090</v>
      </c>
      <c r="J13" s="203">
        <v>0.40500000000000003</v>
      </c>
      <c r="K13" s="202">
        <v>275</v>
      </c>
      <c r="L13" s="202">
        <v>338</v>
      </c>
      <c r="M13" s="208">
        <f t="shared" si="2"/>
        <v>63</v>
      </c>
      <c r="N13" s="203">
        <f t="shared" si="3"/>
        <v>0.18639053254437871</v>
      </c>
      <c r="O13" s="204">
        <v>1099</v>
      </c>
      <c r="P13" s="204">
        <v>1342</v>
      </c>
      <c r="Q13" s="226">
        <f t="shared" si="4"/>
        <v>243</v>
      </c>
      <c r="R13" s="205">
        <f t="shared" si="5"/>
        <v>0.18107302533532041</v>
      </c>
      <c r="S13" s="206">
        <v>1094</v>
      </c>
      <c r="T13" s="207">
        <v>12064.441183039329</v>
      </c>
      <c r="U13" s="205">
        <f t="shared" si="6"/>
        <v>9.0679707696531248E-2</v>
      </c>
      <c r="V13" s="199">
        <v>956</v>
      </c>
      <c r="W13" s="208">
        <v>786</v>
      </c>
      <c r="X13" s="209">
        <v>12064.441183039329</v>
      </c>
      <c r="Y13" s="210">
        <f t="shared" si="7"/>
        <v>7.924113396515893E-2</v>
      </c>
      <c r="Z13" s="212">
        <f t="shared" si="8"/>
        <v>6.5150137339555353E-2</v>
      </c>
      <c r="AA13" s="211">
        <v>7.8E-2</v>
      </c>
      <c r="AB13" s="212">
        <v>6.3E-2</v>
      </c>
      <c r="AC13" s="193"/>
      <c r="AD13" s="194"/>
      <c r="AE13" s="195"/>
    </row>
    <row r="14" spans="1:32" x14ac:dyDescent="0.25">
      <c r="A14" s="197" t="s">
        <v>139</v>
      </c>
      <c r="B14" s="198" t="s">
        <v>73</v>
      </c>
      <c r="C14" s="199">
        <v>228.76290000000003</v>
      </c>
      <c r="D14" s="200">
        <v>16145</v>
      </c>
      <c r="E14" s="236">
        <f t="shared" si="0"/>
        <v>1.4169272220501706E-2</v>
      </c>
      <c r="F14" s="199">
        <v>414</v>
      </c>
      <c r="G14" s="201">
        <v>16360</v>
      </c>
      <c r="H14" s="236">
        <f t="shared" si="1"/>
        <v>2.530562347188264E-2</v>
      </c>
      <c r="I14" s="199">
        <v>5363</v>
      </c>
      <c r="J14" s="203">
        <v>0.36099999999999999</v>
      </c>
      <c r="K14" s="202">
        <v>209</v>
      </c>
      <c r="L14" s="202">
        <v>243</v>
      </c>
      <c r="M14" s="208">
        <f t="shared" si="2"/>
        <v>34</v>
      </c>
      <c r="N14" s="203">
        <f t="shared" si="3"/>
        <v>0.13991769547325103</v>
      </c>
      <c r="O14" s="204">
        <v>979</v>
      </c>
      <c r="P14" s="204">
        <v>1188</v>
      </c>
      <c r="Q14" s="226">
        <f t="shared" si="4"/>
        <v>209</v>
      </c>
      <c r="R14" s="205">
        <f t="shared" si="5"/>
        <v>0.17592592592592593</v>
      </c>
      <c r="S14" s="206">
        <v>684</v>
      </c>
      <c r="T14" s="207">
        <v>9545.0218555674783</v>
      </c>
      <c r="U14" s="205">
        <f t="shared" si="6"/>
        <v>7.1660391180878469E-2</v>
      </c>
      <c r="V14" s="199">
        <v>662</v>
      </c>
      <c r="W14" s="208">
        <v>546</v>
      </c>
      <c r="X14" s="209">
        <v>9545.0218555674783</v>
      </c>
      <c r="Y14" s="210">
        <f t="shared" si="7"/>
        <v>6.935552479786776E-2</v>
      </c>
      <c r="Z14" s="212">
        <f t="shared" si="8"/>
        <v>5.7202592960174922E-2</v>
      </c>
      <c r="AA14" s="211">
        <v>6.7000000000000004E-2</v>
      </c>
      <c r="AB14" s="212">
        <v>5.3999999999999999E-2</v>
      </c>
      <c r="AC14" s="193"/>
      <c r="AD14" s="194"/>
      <c r="AE14" s="195"/>
    </row>
    <row r="15" spans="1:32" s="224" customFormat="1" ht="15.75" thickBot="1" x14ac:dyDescent="0.3">
      <c r="A15" s="213" t="s">
        <v>218</v>
      </c>
      <c r="B15" s="214" t="s">
        <v>73</v>
      </c>
      <c r="C15" s="215">
        <f>SUM(C6:C14)</f>
        <v>4569.5630000000001</v>
      </c>
      <c r="D15" s="216">
        <f>SUM(D6:D14)</f>
        <v>374929</v>
      </c>
      <c r="E15" s="217">
        <f t="shared" si="0"/>
        <v>1.2187808891816851E-2</v>
      </c>
      <c r="F15" s="215">
        <f>SUM(F6:F14)</f>
        <v>24267</v>
      </c>
      <c r="G15" s="216">
        <f>SUM(G6:G14)</f>
        <v>360386</v>
      </c>
      <c r="H15" s="288">
        <f t="shared" si="1"/>
        <v>6.733613403406348E-2</v>
      </c>
      <c r="I15" s="215">
        <f>SUM(I6:I14)</f>
        <v>103059</v>
      </c>
      <c r="J15" s="218">
        <v>0.33</v>
      </c>
      <c r="K15" s="216">
        <f>SUM(K6:K14)</f>
        <v>4174</v>
      </c>
      <c r="L15" s="216">
        <f t="shared" ref="L15:M15" si="9">SUM(L6:L14)</f>
        <v>5107</v>
      </c>
      <c r="M15" s="221">
        <f t="shared" si="9"/>
        <v>934</v>
      </c>
      <c r="N15" s="218">
        <f t="shared" si="3"/>
        <v>0.18288623457998826</v>
      </c>
      <c r="O15" s="219">
        <f>SUM(O6:O14)</f>
        <v>20084</v>
      </c>
      <c r="P15" s="219">
        <f t="shared" ref="P15:Q15" si="10">SUM(P6:P14)</f>
        <v>24388</v>
      </c>
      <c r="Q15" s="289">
        <f t="shared" si="10"/>
        <v>4304</v>
      </c>
      <c r="R15" s="220">
        <f t="shared" si="5"/>
        <v>0.17648023618172873</v>
      </c>
      <c r="S15" s="215">
        <f>SUM(S6:S14)</f>
        <v>15775</v>
      </c>
      <c r="T15" s="216">
        <f>SUM(T6:T14)</f>
        <v>233444.32993404858</v>
      </c>
      <c r="U15" s="220">
        <f t="shared" si="6"/>
        <v>6.7574997449955918E-2</v>
      </c>
      <c r="V15" s="215">
        <f>SUM(V6:V14)</f>
        <v>14951</v>
      </c>
      <c r="W15" s="221">
        <f t="shared" ref="W15:X15" si="11">SUM(W6:W14)</f>
        <v>12228</v>
      </c>
      <c r="X15" s="216">
        <f t="shared" si="11"/>
        <v>233444.32993404858</v>
      </c>
      <c r="Y15" s="222">
        <f t="shared" si="7"/>
        <v>6.4045247979352835E-2</v>
      </c>
      <c r="Z15" s="220">
        <f t="shared" si="8"/>
        <v>5.238079675550307E-2</v>
      </c>
      <c r="AA15" s="223" t="s">
        <v>216</v>
      </c>
      <c r="AB15" s="217" t="s">
        <v>216</v>
      </c>
    </row>
    <row r="16" spans="1:32" ht="15.75" thickBot="1" x14ac:dyDescent="0.3">
      <c r="A16" s="225"/>
      <c r="C16" s="208"/>
      <c r="D16" s="200"/>
      <c r="E16" s="203"/>
      <c r="F16" s="208"/>
      <c r="G16" s="201"/>
      <c r="H16" s="203"/>
      <c r="I16" s="208"/>
      <c r="J16" s="203"/>
      <c r="K16" s="202"/>
      <c r="L16" s="202"/>
      <c r="M16" s="208"/>
      <c r="N16" s="203"/>
      <c r="O16" s="204"/>
      <c r="P16" s="204"/>
      <c r="Q16" s="226"/>
      <c r="R16" s="210"/>
      <c r="S16" s="208"/>
      <c r="T16" s="209"/>
      <c r="U16" s="210"/>
      <c r="V16" s="208"/>
      <c r="W16" s="208"/>
      <c r="X16" s="209"/>
      <c r="Y16" s="210"/>
      <c r="Z16" s="210"/>
      <c r="AA16" s="210"/>
      <c r="AB16" s="196"/>
    </row>
    <row r="17" spans="1:28" x14ac:dyDescent="0.25">
      <c r="A17" s="186" t="s">
        <v>62</v>
      </c>
      <c r="B17" s="187" t="s">
        <v>49</v>
      </c>
      <c r="C17" s="191">
        <v>354.7131657435898</v>
      </c>
      <c r="D17" s="227">
        <v>30320</v>
      </c>
      <c r="E17" s="188">
        <f>C17/D17</f>
        <v>1.1698983039036603E-2</v>
      </c>
      <c r="F17" s="191">
        <v>1493</v>
      </c>
      <c r="G17" s="228">
        <v>28126</v>
      </c>
      <c r="H17" s="188">
        <f>F17/G17</f>
        <v>5.30825570646377E-2</v>
      </c>
      <c r="I17" s="191">
        <v>8384</v>
      </c>
      <c r="J17" s="189">
        <v>0.36299999999999999</v>
      </c>
      <c r="K17" s="229">
        <v>324</v>
      </c>
      <c r="L17" s="229">
        <v>418</v>
      </c>
      <c r="M17" s="231">
        <f>L17-K17</f>
        <v>94</v>
      </c>
      <c r="N17" s="189">
        <f>M17/L17</f>
        <v>0.22488038277511962</v>
      </c>
      <c r="O17" s="230">
        <v>1758</v>
      </c>
      <c r="P17" s="230">
        <v>2131</v>
      </c>
      <c r="Q17" s="297">
        <f>P17-O17</f>
        <v>373</v>
      </c>
      <c r="R17" s="190">
        <f>Q17/P17</f>
        <v>0.17503519474425153</v>
      </c>
      <c r="S17" s="191">
        <v>1053</v>
      </c>
      <c r="T17" s="192">
        <v>19424.206655747283</v>
      </c>
      <c r="U17" s="190">
        <f>S17/T17</f>
        <v>5.42107082498752E-2</v>
      </c>
      <c r="V17" s="191">
        <v>1025</v>
      </c>
      <c r="W17" s="231">
        <v>817</v>
      </c>
      <c r="X17" s="192">
        <v>19424.206655747283</v>
      </c>
      <c r="Y17" s="232">
        <f>V17/X17</f>
        <v>5.2769207935538541E-2</v>
      </c>
      <c r="Z17" s="190">
        <f>W17/X17</f>
        <v>4.2060919886180471E-2</v>
      </c>
      <c r="AA17" s="233">
        <v>5.7000000000000002E-2</v>
      </c>
      <c r="AB17" s="188">
        <v>5.7000000000000002E-2</v>
      </c>
    </row>
    <row r="18" spans="1:28" x14ac:dyDescent="0.25">
      <c r="A18" s="197" t="s">
        <v>219</v>
      </c>
      <c r="B18" s="198" t="s">
        <v>49</v>
      </c>
      <c r="C18" s="206">
        <v>116.10425969230772</v>
      </c>
      <c r="D18" s="234">
        <v>14843</v>
      </c>
      <c r="E18" s="236">
        <f>C18/D18</f>
        <v>7.8221558776734972E-3</v>
      </c>
      <c r="F18" s="206">
        <v>783</v>
      </c>
      <c r="G18" s="235">
        <v>14366</v>
      </c>
      <c r="H18" s="236">
        <f>F18/G18</f>
        <v>5.4503689266323263E-2</v>
      </c>
      <c r="I18" s="206">
        <v>4221</v>
      </c>
      <c r="J18" s="203">
        <v>0.314</v>
      </c>
      <c r="K18" s="237">
        <v>129</v>
      </c>
      <c r="L18" s="237">
        <v>154</v>
      </c>
      <c r="M18" s="239">
        <f>L18-K18</f>
        <v>25</v>
      </c>
      <c r="N18" s="203">
        <f>M18/L18</f>
        <v>0.16233766233766234</v>
      </c>
      <c r="O18" s="238">
        <v>640</v>
      </c>
      <c r="P18" s="238">
        <v>793</v>
      </c>
      <c r="Q18" s="287">
        <f>P18-O18</f>
        <v>153</v>
      </c>
      <c r="R18" s="205">
        <f>Q18/P18</f>
        <v>0.19293820933165196</v>
      </c>
      <c r="S18" s="206">
        <v>859</v>
      </c>
      <c r="T18" s="207">
        <v>9066.9412919120023</v>
      </c>
      <c r="U18" s="205">
        <f>S18/T18</f>
        <v>9.4739777433681532E-2</v>
      </c>
      <c r="V18" s="206">
        <v>641</v>
      </c>
      <c r="W18" s="239">
        <v>525</v>
      </c>
      <c r="X18" s="207">
        <v>9066.9412919120023</v>
      </c>
      <c r="Y18" s="240">
        <f>V18/X18</f>
        <v>7.069638805004641E-2</v>
      </c>
      <c r="Z18" s="205">
        <f>W18/X18</f>
        <v>5.7902657919304781E-2</v>
      </c>
      <c r="AA18" s="241">
        <v>4.1000000000000002E-2</v>
      </c>
      <c r="AB18" s="236">
        <v>3.9E-2</v>
      </c>
    </row>
    <row r="19" spans="1:28" x14ac:dyDescent="0.25">
      <c r="A19" s="197" t="s">
        <v>220</v>
      </c>
      <c r="B19" s="198" t="s">
        <v>49</v>
      </c>
      <c r="C19" s="206">
        <v>1520.6796317069598</v>
      </c>
      <c r="D19" s="234">
        <v>98684</v>
      </c>
      <c r="E19" s="236">
        <f>C19/D19</f>
        <v>1.5409586475081673E-2</v>
      </c>
      <c r="F19" s="206">
        <v>4269</v>
      </c>
      <c r="G19" s="235">
        <v>93500</v>
      </c>
      <c r="H19" s="236">
        <f>F19/G19</f>
        <v>4.565775401069519E-2</v>
      </c>
      <c r="I19" s="206">
        <v>25919</v>
      </c>
      <c r="J19" s="203">
        <v>0.33900000000000002</v>
      </c>
      <c r="K19" s="237">
        <v>1126</v>
      </c>
      <c r="L19" s="237">
        <v>1436</v>
      </c>
      <c r="M19" s="239">
        <f>L19-K19</f>
        <v>310</v>
      </c>
      <c r="N19" s="203">
        <f>M19/L19</f>
        <v>0.21587743732590528</v>
      </c>
      <c r="O19" s="238">
        <v>5649</v>
      </c>
      <c r="P19" s="238">
        <v>6948</v>
      </c>
      <c r="Q19" s="287">
        <f>P19-O19</f>
        <v>1299</v>
      </c>
      <c r="R19" s="205">
        <f>Q19/P19</f>
        <v>0.18696027633851467</v>
      </c>
      <c r="S19" s="206">
        <v>5368</v>
      </c>
      <c r="T19" s="207">
        <v>63027.138467710523</v>
      </c>
      <c r="U19" s="205">
        <f>S19/T19</f>
        <v>8.5169660728768193E-2</v>
      </c>
      <c r="V19" s="206">
        <v>4435</v>
      </c>
      <c r="W19" s="239">
        <v>3683</v>
      </c>
      <c r="X19" s="207">
        <v>63027.138467710523</v>
      </c>
      <c r="Y19" s="240">
        <f>V19/X19</f>
        <v>7.0366513660969993E-2</v>
      </c>
      <c r="Z19" s="205">
        <f>W19/X19</f>
        <v>5.8435145391962227E-2</v>
      </c>
      <c r="AA19" s="241">
        <v>5.3999999999999999E-2</v>
      </c>
      <c r="AB19" s="236">
        <v>5.0999999999999997E-2</v>
      </c>
    </row>
    <row r="20" spans="1:28" x14ac:dyDescent="0.25">
      <c r="A20" s="197" t="s">
        <v>67</v>
      </c>
      <c r="B20" s="198" t="s">
        <v>49</v>
      </c>
      <c r="C20" s="206">
        <v>177.5934</v>
      </c>
      <c r="D20" s="234">
        <v>20151</v>
      </c>
      <c r="E20" s="236">
        <f>C20/D20</f>
        <v>8.8131308619919611E-3</v>
      </c>
      <c r="F20" s="206">
        <v>736</v>
      </c>
      <c r="G20" s="235">
        <v>18767</v>
      </c>
      <c r="H20" s="236">
        <f>F20/G20</f>
        <v>3.9217775883199232E-2</v>
      </c>
      <c r="I20" s="206">
        <v>5407</v>
      </c>
      <c r="J20" s="203">
        <v>0.36299999999999999</v>
      </c>
      <c r="K20" s="237">
        <v>262</v>
      </c>
      <c r="L20" s="237">
        <v>328</v>
      </c>
      <c r="M20" s="239">
        <f>L20-K20</f>
        <v>66</v>
      </c>
      <c r="N20" s="203">
        <f>M20/L20</f>
        <v>0.20121951219512196</v>
      </c>
      <c r="O20" s="238">
        <v>1151</v>
      </c>
      <c r="P20" s="238">
        <v>1338</v>
      </c>
      <c r="Q20" s="287">
        <f>P20-O20</f>
        <v>187</v>
      </c>
      <c r="R20" s="205">
        <f>Q20/P20</f>
        <v>0.13976083707025411</v>
      </c>
      <c r="S20" s="206">
        <v>678</v>
      </c>
      <c r="T20" s="207">
        <v>12836.961853162949</v>
      </c>
      <c r="U20" s="205">
        <f>S20/T20</f>
        <v>5.2816235473422783E-2</v>
      </c>
      <c r="V20" s="206">
        <v>584</v>
      </c>
      <c r="W20" s="239">
        <v>472</v>
      </c>
      <c r="X20" s="207">
        <v>12836.961853162949</v>
      </c>
      <c r="Y20" s="240">
        <f>V20/X20</f>
        <v>4.5493630555278622E-2</v>
      </c>
      <c r="Z20" s="205">
        <f>W20/X20</f>
        <v>3.6768824695362169E-2</v>
      </c>
      <c r="AA20" s="241">
        <v>4.2000000000000003E-2</v>
      </c>
      <c r="AB20" s="236">
        <v>0.04</v>
      </c>
    </row>
    <row r="21" spans="1:28" x14ac:dyDescent="0.25">
      <c r="A21" s="197" t="s">
        <v>59</v>
      </c>
      <c r="B21" s="198" t="s">
        <v>49</v>
      </c>
      <c r="C21" s="206">
        <v>83.061972268907539</v>
      </c>
      <c r="D21" s="234">
        <v>6770</v>
      </c>
      <c r="E21" s="236">
        <f>C21/D21</f>
        <v>1.2269124411950893E-2</v>
      </c>
      <c r="F21" s="206">
        <v>211</v>
      </c>
      <c r="G21" s="235">
        <v>6665</v>
      </c>
      <c r="H21" s="236">
        <f>F21/G21</f>
        <v>3.1657914478619653E-2</v>
      </c>
      <c r="I21" s="206">
        <v>2449</v>
      </c>
      <c r="J21" s="203">
        <v>0.38500000000000001</v>
      </c>
      <c r="K21" s="237">
        <v>65</v>
      </c>
      <c r="L21" s="237">
        <v>68</v>
      </c>
      <c r="M21" s="239" t="s">
        <v>264</v>
      </c>
      <c r="N21" s="203">
        <v>4.3999999999999997E-2</v>
      </c>
      <c r="O21" s="238">
        <v>318</v>
      </c>
      <c r="P21" s="238">
        <v>380</v>
      </c>
      <c r="Q21" s="287">
        <f>P21-O21</f>
        <v>62</v>
      </c>
      <c r="R21" s="205">
        <f>Q21/P21</f>
        <v>0.16315789473684211</v>
      </c>
      <c r="S21" s="206">
        <v>498</v>
      </c>
      <c r="T21" s="207">
        <v>3944.9280712668215</v>
      </c>
      <c r="U21" s="205">
        <f>S21/T21</f>
        <v>0.12623804312864922</v>
      </c>
      <c r="V21" s="206">
        <v>312</v>
      </c>
      <c r="W21" s="239">
        <v>264</v>
      </c>
      <c r="X21" s="207">
        <v>3944.9280712668215</v>
      </c>
      <c r="Y21" s="240">
        <f>V21/X21</f>
        <v>7.9088894490238065E-2</v>
      </c>
      <c r="Z21" s="205">
        <f>W21/X21</f>
        <v>6.6921372260970668E-2</v>
      </c>
      <c r="AA21" s="241">
        <v>5.0999999999999997E-2</v>
      </c>
      <c r="AB21" s="236">
        <v>4.8000000000000001E-2</v>
      </c>
    </row>
    <row r="22" spans="1:28" x14ac:dyDescent="0.25">
      <c r="A22" s="197" t="s">
        <v>141</v>
      </c>
      <c r="B22" s="198" t="s">
        <v>49</v>
      </c>
      <c r="C22" s="206">
        <v>139.6721705882353</v>
      </c>
      <c r="D22" s="234">
        <v>11207</v>
      </c>
      <c r="E22" s="236">
        <f t="shared" si="0"/>
        <v>1.2462940179194727E-2</v>
      </c>
      <c r="F22" s="206">
        <v>452</v>
      </c>
      <c r="G22" s="235">
        <v>11184</v>
      </c>
      <c r="H22" s="236">
        <f t="shared" si="1"/>
        <v>4.0414878397711018E-2</v>
      </c>
      <c r="I22" s="206">
        <v>3659</v>
      </c>
      <c r="J22" s="203">
        <v>0.35699999999999998</v>
      </c>
      <c r="K22" s="237">
        <v>107</v>
      </c>
      <c r="L22" s="237">
        <v>142</v>
      </c>
      <c r="M22" s="239">
        <f t="shared" si="2"/>
        <v>35</v>
      </c>
      <c r="N22" s="203">
        <f t="shared" si="3"/>
        <v>0.24647887323943662</v>
      </c>
      <c r="O22" s="238">
        <v>512</v>
      </c>
      <c r="P22" s="238">
        <v>646</v>
      </c>
      <c r="Q22" s="287">
        <f t="shared" si="4"/>
        <v>134</v>
      </c>
      <c r="R22" s="205">
        <f t="shared" si="5"/>
        <v>0.20743034055727555</v>
      </c>
      <c r="S22" s="206">
        <v>698</v>
      </c>
      <c r="T22" s="207">
        <v>6767.7210806941366</v>
      </c>
      <c r="U22" s="205">
        <f t="shared" si="6"/>
        <v>0.10313663812049552</v>
      </c>
      <c r="V22" s="206">
        <v>494</v>
      </c>
      <c r="W22" s="239">
        <v>398</v>
      </c>
      <c r="X22" s="207">
        <v>6767.7210806941366</v>
      </c>
      <c r="Y22" s="240">
        <f t="shared" si="7"/>
        <v>7.2993551907628629E-2</v>
      </c>
      <c r="Z22" s="205">
        <f t="shared" si="8"/>
        <v>5.8808570160397158E-2</v>
      </c>
      <c r="AA22" s="241">
        <v>5.7000000000000002E-2</v>
      </c>
      <c r="AB22" s="236">
        <v>0.06</v>
      </c>
    </row>
    <row r="23" spans="1:28" x14ac:dyDescent="0.25">
      <c r="A23" s="197" t="s">
        <v>121</v>
      </c>
      <c r="B23" s="198" t="s">
        <v>49</v>
      </c>
      <c r="C23" s="206">
        <v>179.197</v>
      </c>
      <c r="D23" s="234">
        <v>11799</v>
      </c>
      <c r="E23" s="236">
        <f>C23/D23</f>
        <v>1.5187473514704636E-2</v>
      </c>
      <c r="F23" s="206">
        <v>312</v>
      </c>
      <c r="G23" s="235">
        <v>11843</v>
      </c>
      <c r="H23" s="236">
        <f>F23/G23</f>
        <v>2.6344676180021953E-2</v>
      </c>
      <c r="I23" s="206">
        <v>4304</v>
      </c>
      <c r="J23" s="203">
        <v>0.39200000000000002</v>
      </c>
      <c r="K23" s="237">
        <v>125</v>
      </c>
      <c r="L23" s="237">
        <v>151</v>
      </c>
      <c r="M23" s="239">
        <f>L23-K23</f>
        <v>26</v>
      </c>
      <c r="N23" s="203">
        <f>M23/L23</f>
        <v>0.17218543046357615</v>
      </c>
      <c r="O23" s="238">
        <v>587</v>
      </c>
      <c r="P23" s="238">
        <v>747</v>
      </c>
      <c r="Q23" s="287">
        <f>P23-O23</f>
        <v>160</v>
      </c>
      <c r="R23" s="205">
        <f>Q23/P23</f>
        <v>0.214190093708166</v>
      </c>
      <c r="S23" s="206">
        <v>948</v>
      </c>
      <c r="T23" s="207">
        <v>7109.3965222852503</v>
      </c>
      <c r="U23" s="205">
        <f>S23/T23</f>
        <v>0.13334465126939835</v>
      </c>
      <c r="V23" s="206">
        <v>531</v>
      </c>
      <c r="W23" s="239">
        <v>426</v>
      </c>
      <c r="X23" s="207">
        <v>7109.3965222852503</v>
      </c>
      <c r="Y23" s="240">
        <f>V23/X23</f>
        <v>7.4689883780644006E-2</v>
      </c>
      <c r="Z23" s="205">
        <f>W23/X23</f>
        <v>5.992069772232457E-2</v>
      </c>
      <c r="AA23" s="241">
        <v>5.3999999999999999E-2</v>
      </c>
      <c r="AB23" s="236">
        <v>5.5E-2</v>
      </c>
    </row>
    <row r="24" spans="1:28" x14ac:dyDescent="0.25">
      <c r="A24" s="197" t="s">
        <v>120</v>
      </c>
      <c r="B24" s="198" t="s">
        <v>49</v>
      </c>
      <c r="C24" s="206">
        <v>363.55090000000001</v>
      </c>
      <c r="D24" s="234">
        <v>19687</v>
      </c>
      <c r="E24" s="236">
        <f>C24/D24</f>
        <v>1.8466546451973383E-2</v>
      </c>
      <c r="F24" s="206">
        <v>623</v>
      </c>
      <c r="G24" s="235">
        <v>19274</v>
      </c>
      <c r="H24" s="236">
        <f>F24/G24</f>
        <v>3.2323337138113521E-2</v>
      </c>
      <c r="I24" s="206">
        <v>5956</v>
      </c>
      <c r="J24" s="203">
        <v>0.35899999999999999</v>
      </c>
      <c r="K24" s="237">
        <v>213</v>
      </c>
      <c r="L24" s="237">
        <v>279</v>
      </c>
      <c r="M24" s="239">
        <f>L24-K24</f>
        <v>66</v>
      </c>
      <c r="N24" s="203">
        <f>M24/L24</f>
        <v>0.23655913978494625</v>
      </c>
      <c r="O24" s="238">
        <v>1072</v>
      </c>
      <c r="P24" s="238">
        <v>1342</v>
      </c>
      <c r="Q24" s="287">
        <f>P24-O24</f>
        <v>270</v>
      </c>
      <c r="R24" s="205">
        <f>Q24/P24</f>
        <v>0.20119225037257824</v>
      </c>
      <c r="S24" s="206">
        <v>983</v>
      </c>
      <c r="T24" s="207">
        <v>11987.865458371569</v>
      </c>
      <c r="U24" s="205">
        <f>S24/T24</f>
        <v>8.1999585615430373E-2</v>
      </c>
      <c r="V24" s="206">
        <v>656</v>
      </c>
      <c r="W24" s="239">
        <v>542</v>
      </c>
      <c r="X24" s="207">
        <v>11987.865458371569</v>
      </c>
      <c r="Y24" s="240">
        <f>V24/X24</f>
        <v>5.4722002201141741E-2</v>
      </c>
      <c r="Z24" s="205">
        <f>W24/X24</f>
        <v>4.5212385964967718E-2</v>
      </c>
      <c r="AA24" s="241">
        <v>4.1000000000000002E-2</v>
      </c>
      <c r="AB24" s="236">
        <v>4.2000000000000003E-2</v>
      </c>
    </row>
    <row r="25" spans="1:28" x14ac:dyDescent="0.25">
      <c r="A25" s="197" t="s">
        <v>123</v>
      </c>
      <c r="B25" s="198" t="s">
        <v>49</v>
      </c>
      <c r="C25" s="206">
        <v>92.050900000000027</v>
      </c>
      <c r="D25" s="234">
        <v>7018</v>
      </c>
      <c r="E25" s="236">
        <f>C25/D25</f>
        <v>1.3116400683955547E-2</v>
      </c>
      <c r="F25" s="206">
        <v>210</v>
      </c>
      <c r="G25" s="235">
        <v>7090</v>
      </c>
      <c r="H25" s="236">
        <f>F25/G25</f>
        <v>2.9619181946403384E-2</v>
      </c>
      <c r="I25" s="206">
        <v>2614</v>
      </c>
      <c r="J25" s="203">
        <v>0.38</v>
      </c>
      <c r="K25" s="237">
        <v>86</v>
      </c>
      <c r="L25" s="237">
        <v>110</v>
      </c>
      <c r="M25" s="239">
        <f>L25-K25</f>
        <v>24</v>
      </c>
      <c r="N25" s="203">
        <f>M25/L25</f>
        <v>0.21818181818181817</v>
      </c>
      <c r="O25" s="238">
        <v>376</v>
      </c>
      <c r="P25" s="238">
        <v>456</v>
      </c>
      <c r="Q25" s="287">
        <f>P25-O25</f>
        <v>80</v>
      </c>
      <c r="R25" s="205">
        <f>Q25/P25</f>
        <v>0.17543859649122806</v>
      </c>
      <c r="S25" s="206">
        <v>499</v>
      </c>
      <c r="T25" s="207">
        <v>3896.1077183364437</v>
      </c>
      <c r="U25" s="205">
        <f>S25/T25</f>
        <v>0.12807654101849691</v>
      </c>
      <c r="V25" s="206">
        <v>232</v>
      </c>
      <c r="W25" s="239">
        <v>194</v>
      </c>
      <c r="X25" s="207">
        <v>3896.1077183364437</v>
      </c>
      <c r="Y25" s="240">
        <f>V25/X25</f>
        <v>5.9546608249080736E-2</v>
      </c>
      <c r="Z25" s="205">
        <f>W25/X25</f>
        <v>4.9793284484145099E-2</v>
      </c>
      <c r="AA25" s="241">
        <v>4.4999999999999998E-2</v>
      </c>
      <c r="AB25" s="236">
        <v>5.0999999999999997E-2</v>
      </c>
    </row>
    <row r="26" spans="1:28" x14ac:dyDescent="0.25">
      <c r="A26" s="197" t="s">
        <v>57</v>
      </c>
      <c r="B26" s="198" t="s">
        <v>49</v>
      </c>
      <c r="C26" s="206">
        <v>109.69732800000001</v>
      </c>
      <c r="D26" s="234">
        <v>5695</v>
      </c>
      <c r="E26" s="236">
        <f t="shared" si="0"/>
        <v>1.9262041791044779E-2</v>
      </c>
      <c r="F26" s="206">
        <v>219</v>
      </c>
      <c r="G26" s="235">
        <v>5798</v>
      </c>
      <c r="H26" s="236">
        <f t="shared" si="1"/>
        <v>3.7771645394963783E-2</v>
      </c>
      <c r="I26" s="206">
        <v>2330</v>
      </c>
      <c r="J26" s="203">
        <v>0.42099999999999999</v>
      </c>
      <c r="K26" s="237">
        <v>77</v>
      </c>
      <c r="L26" s="237">
        <v>90</v>
      </c>
      <c r="M26" s="239">
        <f t="shared" si="2"/>
        <v>13</v>
      </c>
      <c r="N26" s="203">
        <f t="shared" si="3"/>
        <v>0.14444444444444443</v>
      </c>
      <c r="O26" s="238">
        <v>301</v>
      </c>
      <c r="P26" s="238">
        <v>363</v>
      </c>
      <c r="Q26" s="287">
        <f t="shared" si="4"/>
        <v>62</v>
      </c>
      <c r="R26" s="205">
        <f t="shared" si="5"/>
        <v>0.17079889807162535</v>
      </c>
      <c r="S26" s="206">
        <v>348</v>
      </c>
      <c r="T26" s="207">
        <v>3218.8268479238873</v>
      </c>
      <c r="U26" s="205">
        <f t="shared" si="6"/>
        <v>0.10811392362545276</v>
      </c>
      <c r="V26" s="206">
        <v>234</v>
      </c>
      <c r="W26" s="239">
        <v>194</v>
      </c>
      <c r="X26" s="207">
        <v>3218.8268479238873</v>
      </c>
      <c r="Y26" s="240">
        <f t="shared" si="7"/>
        <v>7.2697293472287206E-2</v>
      </c>
      <c r="Z26" s="205">
        <f t="shared" si="8"/>
        <v>6.0270405699246653E-2</v>
      </c>
      <c r="AA26" s="241">
        <v>4.4999999999999998E-2</v>
      </c>
      <c r="AB26" s="212">
        <v>4.9000000000000002E-2</v>
      </c>
    </row>
    <row r="27" spans="1:28" x14ac:dyDescent="0.25">
      <c r="A27" s="197" t="s">
        <v>122</v>
      </c>
      <c r="B27" s="198" t="s">
        <v>49</v>
      </c>
      <c r="C27" s="206">
        <v>33.846671999999998</v>
      </c>
      <c r="D27" s="234">
        <v>4089</v>
      </c>
      <c r="E27" s="236">
        <f t="shared" si="0"/>
        <v>8.2774937637564196E-3</v>
      </c>
      <c r="F27" s="206">
        <v>101</v>
      </c>
      <c r="G27" s="235">
        <v>4251</v>
      </c>
      <c r="H27" s="236">
        <f t="shared" si="1"/>
        <v>2.3759115502234768E-2</v>
      </c>
      <c r="I27" s="206">
        <v>1479</v>
      </c>
      <c r="J27" s="203">
        <v>0.373</v>
      </c>
      <c r="K27" s="237">
        <v>36</v>
      </c>
      <c r="L27" s="237">
        <v>44</v>
      </c>
      <c r="M27" s="239" t="s">
        <v>264</v>
      </c>
      <c r="N27" s="203">
        <v>0.182</v>
      </c>
      <c r="O27" s="238">
        <v>200</v>
      </c>
      <c r="P27" s="238">
        <v>224</v>
      </c>
      <c r="Q27" s="287">
        <f t="shared" si="4"/>
        <v>24</v>
      </c>
      <c r="R27" s="205">
        <f t="shared" si="5"/>
        <v>0.10714285714285714</v>
      </c>
      <c r="S27" s="206">
        <v>184</v>
      </c>
      <c r="T27" s="207">
        <v>2329.9114598261822</v>
      </c>
      <c r="U27" s="205">
        <f t="shared" si="6"/>
        <v>7.897295805984271E-2</v>
      </c>
      <c r="V27" s="206">
        <v>103</v>
      </c>
      <c r="W27" s="239">
        <v>97</v>
      </c>
      <c r="X27" s="207">
        <v>2329.9114598261822</v>
      </c>
      <c r="Y27" s="240">
        <f t="shared" si="7"/>
        <v>4.4207688479151082E-2</v>
      </c>
      <c r="Z27" s="205">
        <f t="shared" si="8"/>
        <v>4.1632483325025782E-2</v>
      </c>
      <c r="AA27" s="241">
        <v>3.2000000000000001E-2</v>
      </c>
      <c r="AB27" s="212">
        <v>3.5999999999999997E-2</v>
      </c>
    </row>
    <row r="28" spans="1:28" s="224" customFormat="1" ht="15.75" thickBot="1" x14ac:dyDescent="0.3">
      <c r="A28" s="213" t="s">
        <v>221</v>
      </c>
      <c r="B28" s="214" t="s">
        <v>49</v>
      </c>
      <c r="C28" s="215">
        <f>SUM(C17:C27)</f>
        <v>3170.1674000000007</v>
      </c>
      <c r="D28" s="216">
        <f>SUM(D17:D27)</f>
        <v>230263</v>
      </c>
      <c r="E28" s="288">
        <f t="shared" si="0"/>
        <v>1.3767593577778457E-2</v>
      </c>
      <c r="F28" s="215">
        <f>SUM(F17:F27)</f>
        <v>9409</v>
      </c>
      <c r="G28" s="216">
        <f>SUM(G17:G27)</f>
        <v>220864</v>
      </c>
      <c r="H28" s="217">
        <f t="shared" si="1"/>
        <v>4.2600876557519561E-2</v>
      </c>
      <c r="I28" s="215">
        <f>SUM(I17:I27)</f>
        <v>66722</v>
      </c>
      <c r="J28" s="218">
        <v>0.37</v>
      </c>
      <c r="K28" s="216">
        <f>SUM(K17:K27)</f>
        <v>2550</v>
      </c>
      <c r="L28" s="216">
        <f t="shared" ref="L28:M28" si="12">SUM(L17:L27)</f>
        <v>3220</v>
      </c>
      <c r="M28" s="221">
        <f t="shared" si="12"/>
        <v>659</v>
      </c>
      <c r="N28" s="218">
        <f t="shared" si="3"/>
        <v>0.20465838509316769</v>
      </c>
      <c r="O28" s="219">
        <f>SUM(O17:O27)</f>
        <v>12564</v>
      </c>
      <c r="P28" s="219">
        <f t="shared" ref="P28:Q28" si="13">SUM(P17:P27)</f>
        <v>15368</v>
      </c>
      <c r="Q28" s="289">
        <f t="shared" si="13"/>
        <v>2804</v>
      </c>
      <c r="R28" s="220">
        <f t="shared" si="5"/>
        <v>0.18245705361790734</v>
      </c>
      <c r="S28" s="215">
        <f>SUM(S17:S27)</f>
        <v>12116</v>
      </c>
      <c r="T28" s="216">
        <f>SUM(T17:T27)</f>
        <v>143610.00542723708</v>
      </c>
      <c r="U28" s="220">
        <f t="shared" si="6"/>
        <v>8.4367380698546227E-2</v>
      </c>
      <c r="V28" s="215">
        <f>SUM(V17:V27)</f>
        <v>9247</v>
      </c>
      <c r="W28" s="221">
        <f t="shared" ref="W28:X28" si="14">SUM(W17:W27)</f>
        <v>7612</v>
      </c>
      <c r="X28" s="216">
        <f t="shared" si="14"/>
        <v>143610.00542723708</v>
      </c>
      <c r="Y28" s="222">
        <f t="shared" si="7"/>
        <v>6.4389664024385687E-2</v>
      </c>
      <c r="Z28" s="220">
        <f t="shared" si="8"/>
        <v>5.300466341014641E-2</v>
      </c>
      <c r="AA28" s="223" t="s">
        <v>216</v>
      </c>
      <c r="AB28" s="217" t="s">
        <v>216</v>
      </c>
    </row>
    <row r="29" spans="1:28" ht="15.75" thickBot="1" x14ac:dyDescent="0.3">
      <c r="A29" s="225"/>
      <c r="C29" s="208"/>
      <c r="D29" s="200"/>
      <c r="E29" s="203"/>
      <c r="F29" s="208"/>
      <c r="G29" s="201"/>
      <c r="H29" s="203"/>
      <c r="I29" s="208"/>
      <c r="J29" s="203"/>
      <c r="K29" s="202"/>
      <c r="L29" s="202"/>
      <c r="M29" s="208"/>
      <c r="N29" s="203"/>
      <c r="O29" s="204"/>
      <c r="P29" s="204"/>
      <c r="Q29" s="226"/>
      <c r="R29" s="210"/>
      <c r="S29" s="208"/>
      <c r="T29" s="209"/>
      <c r="U29" s="210"/>
      <c r="V29" s="208"/>
      <c r="W29" s="208"/>
      <c r="X29" s="209"/>
      <c r="Y29" s="210"/>
      <c r="Z29" s="210"/>
      <c r="AA29" s="210"/>
      <c r="AB29" s="203"/>
    </row>
    <row r="30" spans="1:28" s="257" customFormat="1" ht="15.75" thickBot="1" x14ac:dyDescent="0.3">
      <c r="A30" s="242" t="s">
        <v>222</v>
      </c>
      <c r="B30" s="298" t="s">
        <v>223</v>
      </c>
      <c r="C30" s="243">
        <v>49714.999100000015</v>
      </c>
      <c r="D30" s="244">
        <v>5739341</v>
      </c>
      <c r="E30" s="245">
        <f t="shared" si="0"/>
        <v>8.6621441555746592E-3</v>
      </c>
      <c r="F30" s="246">
        <v>1048069</v>
      </c>
      <c r="G30" s="247">
        <v>5354042</v>
      </c>
      <c r="H30" s="245">
        <f t="shared" si="1"/>
        <v>0.19575285363842868</v>
      </c>
      <c r="I30" s="299">
        <v>1273105</v>
      </c>
      <c r="J30" s="249">
        <v>0.29399999999999998</v>
      </c>
      <c r="K30" s="248">
        <v>56494</v>
      </c>
      <c r="L30" s="248">
        <v>69034</v>
      </c>
      <c r="M30" s="300">
        <f t="shared" si="2"/>
        <v>12540</v>
      </c>
      <c r="N30" s="249">
        <f t="shared" si="3"/>
        <v>0.18164962192542805</v>
      </c>
      <c r="O30" s="250">
        <v>289475</v>
      </c>
      <c r="P30" s="250">
        <v>345339</v>
      </c>
      <c r="Q30" s="301">
        <f t="shared" si="4"/>
        <v>55864</v>
      </c>
      <c r="R30" s="251">
        <f t="shared" si="5"/>
        <v>0.16176568531211361</v>
      </c>
      <c r="S30" s="252">
        <v>203042</v>
      </c>
      <c r="T30" s="253">
        <v>3779687.7451878181</v>
      </c>
      <c r="U30" s="251">
        <f t="shared" si="6"/>
        <v>5.3719252406103341E-2</v>
      </c>
      <c r="V30" s="252">
        <v>197513</v>
      </c>
      <c r="W30" s="254">
        <v>158775</v>
      </c>
      <c r="X30" s="253">
        <v>3779687.7451878181</v>
      </c>
      <c r="Y30" s="255">
        <f t="shared" si="7"/>
        <v>5.2256433154158691E-2</v>
      </c>
      <c r="Z30" s="251">
        <f t="shared" si="8"/>
        <v>4.2007438366343207E-2</v>
      </c>
      <c r="AA30" s="256">
        <v>6.5000000000000002E-2</v>
      </c>
      <c r="AB30" s="245">
        <v>6.4000000000000001E-2</v>
      </c>
    </row>
    <row r="31" spans="1:28" s="258" customFormat="1" ht="99" customHeight="1" x14ac:dyDescent="0.25">
      <c r="C31" s="330" t="s">
        <v>241</v>
      </c>
      <c r="D31" s="330"/>
      <c r="E31" s="330"/>
      <c r="F31" s="330" t="s">
        <v>242</v>
      </c>
      <c r="G31" s="330"/>
      <c r="H31" s="330"/>
      <c r="I31" s="330" t="s">
        <v>238</v>
      </c>
      <c r="J31" s="330"/>
      <c r="K31" s="259"/>
      <c r="L31" s="259"/>
      <c r="M31" s="330" t="s">
        <v>238</v>
      </c>
      <c r="N31" s="330"/>
      <c r="O31" s="259"/>
      <c r="P31" s="259"/>
      <c r="Q31" s="330" t="s">
        <v>238</v>
      </c>
      <c r="R31" s="330"/>
      <c r="S31" s="330" t="s">
        <v>243</v>
      </c>
      <c r="T31" s="330"/>
      <c r="U31" s="330"/>
      <c r="V31" s="330" t="s">
        <v>244</v>
      </c>
      <c r="W31" s="330"/>
      <c r="X31" s="330"/>
      <c r="Y31" s="330"/>
      <c r="Z31" s="330"/>
      <c r="AA31" s="330" t="s">
        <v>245</v>
      </c>
      <c r="AB31" s="330"/>
    </row>
    <row r="32" spans="1:28" s="260" customFormat="1" x14ac:dyDescent="0.25">
      <c r="C32" s="261"/>
      <c r="F32" s="261"/>
      <c r="I32" s="262"/>
      <c r="J32" s="185"/>
      <c r="K32" s="185"/>
      <c r="L32" s="185"/>
      <c r="M32" s="262"/>
      <c r="N32" s="185"/>
      <c r="O32" s="185"/>
      <c r="P32" s="185"/>
      <c r="Q32" s="262"/>
      <c r="R32" s="185"/>
      <c r="S32" s="262"/>
      <c r="T32" s="185"/>
      <c r="U32" s="185"/>
      <c r="V32" s="262"/>
      <c r="W32" s="262"/>
      <c r="X32" s="185"/>
      <c r="Y32" s="185"/>
      <c r="Z32" s="185"/>
    </row>
    <row r="33" spans="3:26" s="260" customFormat="1" x14ac:dyDescent="0.25">
      <c r="C33" s="261"/>
      <c r="F33" s="261"/>
      <c r="I33" s="262"/>
      <c r="J33" s="185"/>
      <c r="K33" s="185"/>
      <c r="L33" s="185"/>
      <c r="M33" s="262"/>
      <c r="N33" s="185"/>
      <c r="O33" s="185"/>
      <c r="P33" s="185"/>
      <c r="Q33" s="262"/>
      <c r="R33" s="185"/>
      <c r="S33" s="262"/>
      <c r="T33" s="185"/>
      <c r="U33" s="185"/>
      <c r="V33" s="262"/>
      <c r="W33" s="262"/>
      <c r="X33" s="185"/>
      <c r="Y33" s="185"/>
      <c r="Z33" s="185"/>
    </row>
  </sheetData>
  <sheetProtection sheet="1" objects="1" scenarios="1"/>
  <mergeCells count="8">
    <mergeCell ref="V31:Z31"/>
    <mergeCell ref="AA31:AB31"/>
    <mergeCell ref="C31:E31"/>
    <mergeCell ref="F31:H31"/>
    <mergeCell ref="I31:J31"/>
    <mergeCell ref="M31:N31"/>
    <mergeCell ref="Q31:R31"/>
    <mergeCell ref="S31:U31"/>
  </mergeCells>
  <hyperlinks>
    <hyperlink ref="Q31:R31" r:id="rId1" display="Compiled by PHIDU based on ABS Census 2011 data"/>
    <hyperlink ref="C31:E31" r:id="rId2" display="Compiled by PHIDU based on 2013 Estimated Resident Population"/>
    <hyperlink ref="F31:H31" r:id="rId3" display="Compiled by PHIDU based on ABS Census 2011  data"/>
    <hyperlink ref="I31:J31" r:id="rId4" display="Compiled by PHIDU based on ABS Census 2011 data"/>
    <hyperlink ref="M31:N31" r:id="rId5" display="Compiled by PHIDU based on ABS Census 2011 data"/>
    <hyperlink ref="S31:U31" r:id="rId6" display="Compiled by PHIDU based on data from the Department of Social Services, June 2014 and ABS Estimated Resident Population, 30 June 2013"/>
    <hyperlink ref="V31:Z31" r:id="rId7" display="Compiled by PHIDU based on data from the Commonwealth Department of Human Services, June 2014, and ABS Estimated Resident Population, 30 June 2013."/>
    <hyperlink ref="AA31" r:id="rId8"/>
  </hyperlinks>
  <pageMargins left="0.70866141732283472" right="0.70866141732283472" top="0.74803149606299213" bottom="0.74803149606299213" header="0.31496062992125984" footer="0.31496062992125984"/>
  <pageSetup paperSize="9" scale="42" orientation="landscape" horizontalDpi="4294967292" verticalDpi="4294967292" r:id="rId9"/>
  <drawing r:id="rId10"/>
  <extLst>
    <ext xmlns:x14="http://schemas.microsoft.com/office/spreadsheetml/2009/9/main" uri="{78C0D931-6437-407d-A8EE-F0AAD7539E65}">
      <x14:conditionalFormattings>
        <x14:conditionalFormatting xmlns:xm="http://schemas.microsoft.com/office/excel/2006/main">
          <x14:cfRule type="iconSet" priority="39" id="{18248C3E-3E00-D948-89B6-D80B3766935B}">
            <x14:iconSet iconSet="3ArrowsGray" custom="1">
              <x14:cfvo type="percent">
                <xm:f>0</xm:f>
              </x14:cfvo>
              <x14:cfvo type="num" gte="0">
                <xm:f>$E$15</xm:f>
              </x14:cfvo>
              <x14:cfvo type="num" gte="0">
                <xm:f>$E$15</xm:f>
              </x14:cfvo>
              <x14:cfIcon iconSet="NoIcons" iconId="0"/>
              <x14:cfIcon iconSet="NoIcons" iconId="0"/>
              <x14:cfIcon iconSet="4Arrows" iconId="2"/>
            </x14:iconSet>
          </x14:cfRule>
          <xm:sqref>E6:E15</xm:sqref>
        </x14:conditionalFormatting>
        <x14:conditionalFormatting xmlns:xm="http://schemas.microsoft.com/office/excel/2006/main">
          <x14:cfRule type="iconSet" priority="35" id="{BA320EBA-3350-0C4C-A5F2-342BAAB17E52}">
            <x14:iconSet iconSet="3ArrowsGray" custom="1">
              <x14:cfvo type="percent">
                <xm:f>0</xm:f>
              </x14:cfvo>
              <x14:cfvo type="percent">
                <xm:f>33</xm:f>
              </x14:cfvo>
              <x14:cfvo type="num" gte="0">
                <xm:f>$H$15</xm:f>
              </x14:cfvo>
              <x14:cfIcon iconSet="NoIcons" iconId="0"/>
              <x14:cfIcon iconSet="NoIcons" iconId="0"/>
              <x14:cfIcon iconSet="4Arrows" iconId="2"/>
            </x14:iconSet>
          </x14:cfRule>
          <xm:sqref>H6:H15</xm:sqref>
        </x14:conditionalFormatting>
        <x14:conditionalFormatting xmlns:xm="http://schemas.microsoft.com/office/excel/2006/main">
          <x14:cfRule type="iconSet" priority="31" id="{6547B5B3-A505-764C-947A-82077F20B248}">
            <x14:iconSet iconSet="3ArrowsGray" custom="1">
              <x14:cfvo type="percent">
                <xm:f>0</xm:f>
              </x14:cfvo>
              <x14:cfvo type="num" gte="0">
                <xm:f>$E$15</xm:f>
              </x14:cfvo>
              <x14:cfvo type="num" gte="0">
                <xm:f>$E$28</xm:f>
              </x14:cfvo>
              <x14:cfIcon iconSet="NoIcons" iconId="0"/>
              <x14:cfIcon iconSet="NoIcons" iconId="0"/>
              <x14:cfIcon iconSet="4Arrows" iconId="2"/>
            </x14:iconSet>
          </x14:cfRule>
          <xm:sqref>E18:E28</xm:sqref>
        </x14:conditionalFormatting>
        <x14:conditionalFormatting xmlns:xm="http://schemas.microsoft.com/office/excel/2006/main">
          <x14:cfRule type="iconSet" priority="28" id="{7B01264C-F79B-6C47-9CE4-F33D2AE59FC0}">
            <x14:iconSet iconSet="3ArrowsGray" custom="1">
              <x14:cfvo type="percent">
                <xm:f>0</xm:f>
              </x14:cfvo>
              <x14:cfvo type="percent">
                <xm:f>33</xm:f>
              </x14:cfvo>
              <x14:cfvo type="num" gte="0">
                <xm:f>$N$28</xm:f>
              </x14:cfvo>
              <x14:cfIcon iconSet="NoIcons" iconId="0"/>
              <x14:cfIcon iconSet="NoIcons" iconId="0"/>
              <x14:cfIcon iconSet="4Arrows" iconId="2"/>
            </x14:iconSet>
          </x14:cfRule>
          <xm:sqref>N8:N28</xm:sqref>
        </x14:conditionalFormatting>
        <x14:conditionalFormatting xmlns:xm="http://schemas.microsoft.com/office/excel/2006/main">
          <x14:cfRule type="iconSet" priority="27" id="{FB35C5DB-8A92-E44F-B767-F82DB93795FE}">
            <x14:iconSet iconSet="3ArrowsGray" custom="1">
              <x14:cfvo type="percent">
                <xm:f>0</xm:f>
              </x14:cfvo>
              <x14:cfvo type="percent">
                <xm:f>33</xm:f>
              </x14:cfvo>
              <x14:cfvo type="num" gte="0">
                <xm:f>$R$28</xm:f>
              </x14:cfvo>
              <x14:cfIcon iconSet="NoIcons" iconId="0"/>
              <x14:cfIcon iconSet="NoIcons" iconId="0"/>
              <x14:cfIcon iconSet="4Arrows" iconId="2"/>
            </x14:iconSet>
          </x14:cfRule>
          <xm:sqref>R6:R28</xm:sqref>
        </x14:conditionalFormatting>
        <x14:conditionalFormatting xmlns:xm="http://schemas.microsoft.com/office/excel/2006/main">
          <x14:cfRule type="iconSet" priority="26" id="{7F5EF237-C101-7D4E-BD29-041719338793}">
            <x14:iconSet iconSet="3ArrowsGray" custom="1">
              <x14:cfvo type="percent">
                <xm:f>0</xm:f>
              </x14:cfvo>
              <x14:cfvo type="percent">
                <xm:f>33</xm:f>
              </x14:cfvo>
              <x14:cfvo type="num" gte="0">
                <xm:f>$U$28</xm:f>
              </x14:cfvo>
              <x14:cfIcon iconSet="NoIcons" iconId="0"/>
              <x14:cfIcon iconSet="NoIcons" iconId="0"/>
              <x14:cfIcon iconSet="4Arrows" iconId="2"/>
            </x14:iconSet>
          </x14:cfRule>
          <xm:sqref>U6:U28</xm:sqref>
        </x14:conditionalFormatting>
        <x14:conditionalFormatting xmlns:xm="http://schemas.microsoft.com/office/excel/2006/main">
          <x14:cfRule type="iconSet" priority="25" id="{29F93158-1996-CC49-AF2F-903675BBF3B2}">
            <x14:iconSet iconSet="3ArrowsGray" custom="1">
              <x14:cfvo type="percent">
                <xm:f>0</xm:f>
              </x14:cfvo>
              <x14:cfvo type="percent">
                <xm:f>33</xm:f>
              </x14:cfvo>
              <x14:cfvo type="num" gte="0">
                <xm:f>$Y$28</xm:f>
              </x14:cfvo>
              <x14:cfIcon iconSet="NoIcons" iconId="0"/>
              <x14:cfIcon iconSet="NoIcons" iconId="0"/>
              <x14:cfIcon iconSet="4Arrows" iconId="2"/>
            </x14:iconSet>
          </x14:cfRule>
          <xm:sqref>Y6:Y28</xm:sqref>
        </x14:conditionalFormatting>
        <x14:conditionalFormatting xmlns:xm="http://schemas.microsoft.com/office/excel/2006/main">
          <x14:cfRule type="iconSet" priority="15" id="{E030C8A2-0C79-47A6-A8C5-5B5BE62A567D}">
            <x14:iconSet iconSet="3ArrowsGray" custom="1">
              <x14:cfvo type="percent">
                <xm:f>0</xm:f>
              </x14:cfvo>
              <x14:cfvo type="percent">
                <xm:f>33</xm:f>
              </x14:cfvo>
              <x14:cfvo type="num">
                <xm:f>$H$28</xm:f>
              </x14:cfvo>
              <x14:cfIcon iconSet="NoIcons" iconId="0"/>
              <x14:cfIcon iconSet="NoIcons" iconId="0"/>
              <x14:cfIcon iconSet="4Arrows" iconId="2"/>
            </x14:iconSet>
          </x14:cfRule>
          <xm:sqref>H17:H27</xm:sqref>
        </x14:conditionalFormatting>
        <x14:conditionalFormatting xmlns:xm="http://schemas.microsoft.com/office/excel/2006/main">
          <x14:cfRule type="iconSet" priority="14" id="{767E5FEF-0EA1-4B56-8642-B8428ADE1073}">
            <x14:iconSet iconSet="3ArrowsGray" custom="1">
              <x14:cfvo type="percent">
                <xm:f>0</xm:f>
              </x14:cfvo>
              <x14:cfvo type="num">
                <xm:f>0</xm:f>
              </x14:cfvo>
              <x14:cfvo type="num">
                <xm:f>0.37</xm:f>
              </x14:cfvo>
              <x14:cfIcon iconSet="NoIcons" iconId="0"/>
              <x14:cfIcon iconSet="NoIcons" iconId="0"/>
              <x14:cfIcon iconSet="4Arrows" iconId="2"/>
            </x14:iconSet>
          </x14:cfRule>
          <xm:sqref>J17:J27</xm:sqref>
        </x14:conditionalFormatting>
        <x14:conditionalFormatting xmlns:xm="http://schemas.microsoft.com/office/excel/2006/main">
          <x14:cfRule type="iconSet" priority="13" id="{3245B955-752B-4B6A-BB6C-9E9CB7004A60}">
            <x14:iconSet iconSet="3ArrowsGray" custom="1">
              <x14:cfvo type="percent">
                <xm:f>0</xm:f>
              </x14:cfvo>
              <x14:cfvo type="percent">
                <xm:f>33</xm:f>
              </x14:cfvo>
              <x14:cfvo type="num" gte="0">
                <xm:f>$J$15</xm:f>
              </x14:cfvo>
              <x14:cfIcon iconSet="NoIcons" iconId="0"/>
              <x14:cfIcon iconSet="NoIcons" iconId="0"/>
              <x14:cfIcon iconSet="4Arrows" iconId="2"/>
            </x14:iconSet>
          </x14:cfRule>
          <xm:sqref>J6:J15</xm:sqref>
        </x14:conditionalFormatting>
        <x14:conditionalFormatting xmlns:xm="http://schemas.microsoft.com/office/excel/2006/main">
          <x14:cfRule type="iconSet" priority="9" id="{782095A3-46F1-4E18-815E-F9EDBABE8D57}">
            <x14:iconSet custom="1">
              <x14:cfvo type="percent">
                <xm:f>0</xm:f>
              </x14:cfvo>
              <x14:cfvo type="percent">
                <xm:f>33</xm:f>
              </x14:cfvo>
              <x14:cfvo type="num" gte="0">
                <xm:f>$AA$6</xm:f>
              </x14:cfvo>
              <x14:cfIcon iconSet="NoIcons" iconId="0"/>
              <x14:cfIcon iconSet="NoIcons" iconId="0"/>
              <x14:cfIcon iconSet="3ArrowsGray" iconId="2"/>
            </x14:iconSet>
          </x14:cfRule>
          <xm:sqref>AB6</xm:sqref>
        </x14:conditionalFormatting>
        <x14:conditionalFormatting xmlns:xm="http://schemas.microsoft.com/office/excel/2006/main">
          <x14:cfRule type="iconSet" priority="8" id="{83C87ED0-D197-43E4-8AFE-44FF7390BE3E}">
            <x14:iconSet custom="1">
              <x14:cfvo type="percent">
                <xm:f>0</xm:f>
              </x14:cfvo>
              <x14:cfvo type="percent">
                <xm:f>33</xm:f>
              </x14:cfvo>
              <x14:cfvo type="num">
                <xm:f>$AA$7</xm:f>
              </x14:cfvo>
              <x14:cfIcon iconSet="NoIcons" iconId="0"/>
              <x14:cfIcon iconSet="NoIcons" iconId="0"/>
              <x14:cfIcon iconSet="3ArrowsGray" iconId="2"/>
            </x14:iconSet>
          </x14:cfRule>
          <xm:sqref>AB7</xm:sqref>
        </x14:conditionalFormatting>
        <x14:conditionalFormatting xmlns:xm="http://schemas.microsoft.com/office/excel/2006/main">
          <x14:cfRule type="iconSet" priority="7" id="{F89156BB-E701-4EBA-BB08-1AAD3A193AF0}">
            <x14:iconSet custom="1">
              <x14:cfvo type="percent">
                <xm:f>0</xm:f>
              </x14:cfvo>
              <x14:cfvo type="percent">
                <xm:f>33</xm:f>
              </x14:cfvo>
              <x14:cfvo type="num">
                <xm:f>$AA$26</xm:f>
              </x14:cfvo>
              <x14:cfIcon iconSet="NoIcons" iconId="0"/>
              <x14:cfIcon iconSet="NoIcons" iconId="0"/>
              <x14:cfIcon iconSet="3ArrowsGray" iconId="2"/>
            </x14:iconSet>
          </x14:cfRule>
          <xm:sqref>AB26</xm:sqref>
        </x14:conditionalFormatting>
        <x14:conditionalFormatting xmlns:xm="http://schemas.microsoft.com/office/excel/2006/main">
          <x14:cfRule type="iconSet" priority="5" id="{26ED0AE8-4C1D-4779-9CE5-3BFB57BAA131}">
            <x14:iconSet custom="1">
              <x14:cfvo type="percent">
                <xm:f>0</xm:f>
              </x14:cfvo>
              <x14:cfvo type="percent">
                <xm:f>33</xm:f>
              </x14:cfvo>
              <x14:cfvo type="num">
                <xm:f>$AA$27</xm:f>
              </x14:cfvo>
              <x14:cfIcon iconSet="NoIcons" iconId="0"/>
              <x14:cfIcon iconSet="NoIcons" iconId="0"/>
              <x14:cfIcon iconSet="3ArrowsGray" iconId="2"/>
            </x14:iconSet>
          </x14:cfRule>
          <x14:cfRule type="iconSet" priority="6" id="{573D0422-9152-4294-A2C0-4E0DACD95EBA}">
            <x14:iconSet custom="1">
              <x14:cfvo type="percent">
                <xm:f>0</xm:f>
              </x14:cfvo>
              <x14:cfvo type="percent">
                <xm:f>33</xm:f>
              </x14:cfvo>
              <x14:cfvo type="num">
                <xm:f>$AA$7</xm:f>
              </x14:cfvo>
              <x14:cfIcon iconSet="NoIcons" iconId="0"/>
              <x14:cfIcon iconSet="NoIcons" iconId="0"/>
              <x14:cfIcon iconSet="3ArrowsGray" iconId="2"/>
            </x14:iconSet>
          </x14:cfRule>
          <xm:sqref>AB27</xm:sqref>
        </x14:conditionalFormatting>
        <x14:conditionalFormatting xmlns:xm="http://schemas.microsoft.com/office/excel/2006/main">
          <x14:cfRule type="iconSet" priority="4" id="{FEE15C20-7C70-4DFC-BBEF-C8DFC8DAAD1F}">
            <x14:iconSet custom="1">
              <x14:cfvo type="percent">
                <xm:f>0</xm:f>
              </x14:cfvo>
              <x14:cfvo type="percent">
                <xm:f>33</xm:f>
              </x14:cfvo>
              <x14:cfvo type="num" gte="0">
                <xm:f>$AA$22</xm:f>
              </x14:cfvo>
              <x14:cfIcon iconSet="NoIcons" iconId="0"/>
              <x14:cfIcon iconSet="NoIcons" iconId="0"/>
              <x14:cfIcon iconSet="3ArrowsGray" iconId="2"/>
            </x14:iconSet>
          </x14:cfRule>
          <xm:sqref>AB22</xm:sqref>
        </x14:conditionalFormatting>
        <x14:conditionalFormatting xmlns:xm="http://schemas.microsoft.com/office/excel/2006/main">
          <x14:cfRule type="iconSet" priority="3" id="{F11E838E-FB59-4AC0-853C-B14171F3592A}">
            <x14:iconSet custom="1">
              <x14:cfvo type="percent">
                <xm:f>0</xm:f>
              </x14:cfvo>
              <x14:cfvo type="percent">
                <xm:f>33</xm:f>
              </x14:cfvo>
              <x14:cfvo type="num" gte="0">
                <xm:f>$AA$23</xm:f>
              </x14:cfvo>
              <x14:cfIcon iconSet="NoIcons" iconId="0"/>
              <x14:cfIcon iconSet="NoIcons" iconId="0"/>
              <x14:cfIcon iconSet="3ArrowsGray" iconId="2"/>
            </x14:iconSet>
          </x14:cfRule>
          <xm:sqref>AB23</xm:sqref>
        </x14:conditionalFormatting>
        <x14:conditionalFormatting xmlns:xm="http://schemas.microsoft.com/office/excel/2006/main">
          <x14:cfRule type="iconSet" priority="2" id="{3E84BE9B-2F01-4357-BB86-4A478EEABB7E}">
            <x14:iconSet custom="1">
              <x14:cfvo type="percent">
                <xm:f>0</xm:f>
              </x14:cfvo>
              <x14:cfvo type="percent">
                <xm:f>33</xm:f>
              </x14:cfvo>
              <x14:cfvo type="num">
                <xm:f>$AA$24</xm:f>
              </x14:cfvo>
              <x14:cfIcon iconSet="NoIcons" iconId="0"/>
              <x14:cfIcon iconSet="NoIcons" iconId="0"/>
              <x14:cfIcon iconSet="3ArrowsGray" iconId="2"/>
            </x14:iconSet>
          </x14:cfRule>
          <xm:sqref>AB24</xm:sqref>
        </x14:conditionalFormatting>
        <x14:conditionalFormatting xmlns:xm="http://schemas.microsoft.com/office/excel/2006/main">
          <x14:cfRule type="iconSet" priority="1" id="{ED850354-438E-467B-8A0A-FB0821A0E0F6}">
            <x14:iconSet custom="1">
              <x14:cfvo type="percent">
                <xm:f>0</xm:f>
              </x14:cfvo>
              <x14:cfvo type="percent">
                <xm:f>33</xm:f>
              </x14:cfvo>
              <x14:cfvo type="num" gte="0">
                <xm:f>$AA$25</xm:f>
              </x14:cfvo>
              <x14:cfIcon iconSet="NoIcons" iconId="0"/>
              <x14:cfIcon iconSet="NoIcons" iconId="0"/>
              <x14:cfIcon iconSet="3ArrowsGray" iconId="2"/>
            </x14:iconSet>
          </x14:cfRule>
          <xm:sqref>AB25</xm:sqref>
        </x14:conditionalFormatting>
        <x14:conditionalFormatting xmlns:xm="http://schemas.microsoft.com/office/excel/2006/main">
          <x14:cfRule type="iconSet" priority="40" id="{880AA770-AFE4-574E-80B4-686F43F3D31B}">
            <x14:iconSet iconSet="3ArrowsGray" custom="1">
              <x14:cfvo type="percent">
                <xm:f>0</xm:f>
              </x14:cfvo>
              <x14:cfvo type="percent">
                <xm:f>33</xm:f>
              </x14:cfvo>
              <x14:cfvo type="num" gte="0">
                <xm:f>$Z$28</xm:f>
              </x14:cfvo>
              <x14:cfIcon iconSet="NoIcons" iconId="0"/>
              <x14:cfIcon iconSet="NoIcons" iconId="0"/>
              <x14:cfIcon iconSet="4Arrows" iconId="2"/>
            </x14:iconSet>
          </x14:cfRule>
          <xm:sqref>Z6:Z30</xm:sqref>
        </x14:conditionalFormatting>
        <x14:conditionalFormatting xmlns:xm="http://schemas.microsoft.com/office/excel/2006/main">
          <x14:cfRule type="iconSet" priority="41" id="{2C168504-5F4D-D441-BE0A-DF3FB2105F7E}">
            <x14:iconSet iconSet="3ArrowsGray" custom="1">
              <x14:cfvo type="percent">
                <xm:f>0</xm:f>
              </x14:cfvo>
              <x14:cfvo type="percent">
                <xm:f>33</xm:f>
              </x14:cfvo>
              <x14:cfvo type="num" gte="0">
                <xm:f>$AB$30</xm:f>
              </x14:cfvo>
              <x14:cfIcon iconSet="NoIcons" iconId="0"/>
              <x14:cfIcon iconSet="NoIcons" iconId="0"/>
              <x14:cfIcon iconSet="4Arrows" iconId="2"/>
            </x14:iconSet>
          </x14:cfRule>
          <xm:sqref>W7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ColWidth="8.85546875" defaultRowHeight="15" x14ac:dyDescent="0.25"/>
  <sheetData/>
  <sheetProtection sheet="1" objects="1" scenarios="1"/>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8"/>
  <sheetViews>
    <sheetView workbookViewId="0">
      <selection activeCell="A3" sqref="A3"/>
    </sheetView>
  </sheetViews>
  <sheetFormatPr defaultColWidth="8.85546875" defaultRowHeight="15" x14ac:dyDescent="0.25"/>
  <cols>
    <col min="1" max="1" width="32" bestFit="1" customWidth="1"/>
    <col min="2" max="2" width="14.140625" style="60" bestFit="1" customWidth="1"/>
    <col min="3" max="3" width="10.28515625" style="60" bestFit="1" customWidth="1"/>
    <col min="4" max="4" width="20" style="60" bestFit="1" customWidth="1"/>
    <col min="5" max="5" width="9.42578125" style="60" bestFit="1" customWidth="1"/>
    <col min="6" max="6" width="11.28515625" style="60" bestFit="1" customWidth="1"/>
  </cols>
  <sheetData>
    <row r="1" spans="1:6" ht="21" x14ac:dyDescent="0.35">
      <c r="A1" s="107" t="s">
        <v>236</v>
      </c>
    </row>
    <row r="2" spans="1:6" ht="18.75" x14ac:dyDescent="0.3">
      <c r="A2" s="106" t="s">
        <v>536</v>
      </c>
    </row>
    <row r="3" spans="1:6" x14ac:dyDescent="0.25">
      <c r="A3" t="s">
        <v>583</v>
      </c>
    </row>
    <row r="5" spans="1:6" x14ac:dyDescent="0.25">
      <c r="B5" s="141" t="s">
        <v>232</v>
      </c>
      <c r="C5" s="141" t="s">
        <v>233</v>
      </c>
      <c r="D5" s="141" t="s">
        <v>234</v>
      </c>
      <c r="E5" s="141" t="s">
        <v>235</v>
      </c>
      <c r="F5" s="141" t="s">
        <v>5</v>
      </c>
    </row>
    <row r="6" spans="1:6" x14ac:dyDescent="0.25">
      <c r="A6" s="144" t="s">
        <v>230</v>
      </c>
      <c r="B6" s="142">
        <v>1260</v>
      </c>
      <c r="C6" s="142">
        <v>856</v>
      </c>
      <c r="D6" s="142">
        <v>6008</v>
      </c>
      <c r="E6" s="142">
        <v>180</v>
      </c>
      <c r="F6" s="142">
        <v>8304</v>
      </c>
    </row>
    <row r="7" spans="1:6" x14ac:dyDescent="0.25">
      <c r="A7" s="144" t="s">
        <v>229</v>
      </c>
      <c r="B7" s="142">
        <v>1919</v>
      </c>
      <c r="C7" s="142">
        <v>1599</v>
      </c>
      <c r="D7" s="142">
        <v>2533</v>
      </c>
      <c r="E7" s="142">
        <v>242</v>
      </c>
      <c r="F7" s="142">
        <v>6293</v>
      </c>
    </row>
    <row r="8" spans="1:6" x14ac:dyDescent="0.25">
      <c r="A8" s="144" t="s">
        <v>228</v>
      </c>
      <c r="B8" s="142">
        <v>2592</v>
      </c>
      <c r="C8" s="142">
        <v>1167</v>
      </c>
      <c r="D8" s="142">
        <v>523</v>
      </c>
      <c r="E8" s="142">
        <v>269</v>
      </c>
      <c r="F8" s="142">
        <v>4551</v>
      </c>
    </row>
    <row r="9" spans="1:6" x14ac:dyDescent="0.25">
      <c r="A9" s="144" t="s">
        <v>231</v>
      </c>
      <c r="B9" s="142">
        <v>3142</v>
      </c>
      <c r="C9" s="142">
        <v>3273</v>
      </c>
      <c r="D9" s="142">
        <v>6841</v>
      </c>
      <c r="E9" s="142">
        <v>726</v>
      </c>
      <c r="F9" s="142">
        <v>13982</v>
      </c>
    </row>
    <row r="10" spans="1:6" x14ac:dyDescent="0.25">
      <c r="A10" s="144" t="s">
        <v>224</v>
      </c>
      <c r="B10" s="142">
        <v>3212</v>
      </c>
      <c r="C10" s="142">
        <v>4444</v>
      </c>
      <c r="D10" s="142">
        <v>649</v>
      </c>
      <c r="E10" s="142">
        <v>272</v>
      </c>
      <c r="F10" s="142">
        <v>8577</v>
      </c>
    </row>
    <row r="11" spans="1:6" x14ac:dyDescent="0.25">
      <c r="A11" s="144" t="s">
        <v>227</v>
      </c>
      <c r="B11" s="142">
        <v>4027</v>
      </c>
      <c r="C11" s="142">
        <v>1380</v>
      </c>
      <c r="D11" s="142">
        <v>814</v>
      </c>
      <c r="E11" s="142">
        <v>272</v>
      </c>
      <c r="F11" s="142">
        <v>6493</v>
      </c>
    </row>
    <row r="12" spans="1:6" x14ac:dyDescent="0.25">
      <c r="A12" s="144" t="s">
        <v>46</v>
      </c>
      <c r="B12" s="142">
        <v>4235</v>
      </c>
      <c r="C12" s="142">
        <v>1778</v>
      </c>
      <c r="D12" s="142">
        <v>1250</v>
      </c>
      <c r="E12" s="142">
        <v>367</v>
      </c>
      <c r="F12" s="142">
        <v>7630</v>
      </c>
    </row>
    <row r="13" spans="1:6" x14ac:dyDescent="0.25">
      <c r="A13" s="144" t="s">
        <v>225</v>
      </c>
      <c r="B13" s="142">
        <v>4653</v>
      </c>
      <c r="C13" s="142">
        <v>3436</v>
      </c>
      <c r="D13" s="142">
        <v>1377</v>
      </c>
      <c r="E13" s="142">
        <v>370</v>
      </c>
      <c r="F13" s="142">
        <v>9836</v>
      </c>
    </row>
    <row r="14" spans="1:6" x14ac:dyDescent="0.25">
      <c r="A14" s="144" t="s">
        <v>226</v>
      </c>
      <c r="B14" s="142">
        <v>7271</v>
      </c>
      <c r="C14" s="142">
        <v>2177</v>
      </c>
      <c r="D14" s="142">
        <v>1319</v>
      </c>
      <c r="E14" s="142">
        <v>434</v>
      </c>
      <c r="F14" s="142">
        <v>11201</v>
      </c>
    </row>
    <row r="15" spans="1:6" x14ac:dyDescent="0.25">
      <c r="A15" s="144"/>
      <c r="B15" s="142"/>
      <c r="C15" s="142"/>
      <c r="D15" s="142"/>
      <c r="E15" s="142"/>
      <c r="F15" s="142"/>
    </row>
    <row r="17" spans="1:50" ht="21" x14ac:dyDescent="0.35">
      <c r="A17" s="107" t="s">
        <v>537</v>
      </c>
    </row>
    <row r="18" spans="1:50" x14ac:dyDescent="0.25">
      <c r="A18" s="284" t="s">
        <v>539</v>
      </c>
    </row>
    <row r="19" spans="1:50" x14ac:dyDescent="0.25">
      <c r="A19" s="140" t="s">
        <v>538</v>
      </c>
    </row>
    <row r="20" spans="1:50" x14ac:dyDescent="0.25">
      <c r="A20" s="284" t="s">
        <v>10</v>
      </c>
      <c r="B20" s="284" t="s">
        <v>11</v>
      </c>
      <c r="C20" s="284" t="s">
        <v>12</v>
      </c>
      <c r="D20" s="284" t="s">
        <v>13</v>
      </c>
      <c r="E20" s="284" t="s">
        <v>14</v>
      </c>
      <c r="F20" s="285"/>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s="7" customFormat="1" x14ac:dyDescent="0.25">
      <c r="A21" s="4" t="s">
        <v>15</v>
      </c>
      <c r="B21" s="4" t="s">
        <v>16</v>
      </c>
      <c r="C21" s="5">
        <v>10895.6730596907</v>
      </c>
      <c r="D21" s="5">
        <v>12663.124255792238</v>
      </c>
      <c r="E21" s="5">
        <v>1767.4511961015362</v>
      </c>
      <c r="F21" s="6">
        <f>E21/C21</f>
        <v>0.16221588023234149</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x14ac:dyDescent="0.25">
      <c r="A22" s="8" t="s">
        <v>17</v>
      </c>
      <c r="B22" s="8" t="s">
        <v>16</v>
      </c>
      <c r="C22" s="9">
        <v>3855.2213932170498</v>
      </c>
      <c r="D22" s="9">
        <v>4415.6081285148903</v>
      </c>
      <c r="E22" s="9">
        <v>560.38673529784023</v>
      </c>
      <c r="F22" s="10">
        <f t="shared" ref="F22:F39" si="0">E22/C22</f>
        <v>0.14535786097363834</v>
      </c>
      <c r="G22" s="3"/>
      <c r="H22" s="3"/>
      <c r="I22" s="3"/>
      <c r="J22" s="3"/>
      <c r="K22" s="3"/>
      <c r="L22" s="3"/>
      <c r="M22" s="3"/>
      <c r="N22" s="3"/>
      <c r="O22" s="3"/>
      <c r="P22" s="3"/>
      <c r="Q22" s="3"/>
      <c r="R22" s="3"/>
      <c r="S22" s="3"/>
      <c r="T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s="13" customFormat="1" x14ac:dyDescent="0.25">
      <c r="A23" t="s">
        <v>18</v>
      </c>
      <c r="B23" t="s">
        <v>16</v>
      </c>
      <c r="C23" s="11">
        <v>5260.9269003661802</v>
      </c>
      <c r="D23" s="11">
        <v>5775.9551009051947</v>
      </c>
      <c r="E23" s="11">
        <v>515.02820053901473</v>
      </c>
      <c r="F23" s="12">
        <f t="shared" si="0"/>
        <v>9.7896855495780949E-2</v>
      </c>
      <c r="G23" s="3"/>
      <c r="H23" s="3"/>
      <c r="I23" s="3"/>
      <c r="J23" s="3"/>
      <c r="K23" s="3"/>
      <c r="L23" s="3"/>
      <c r="M23" s="3"/>
      <c r="N23" s="3"/>
      <c r="O23" s="3"/>
      <c r="P23" s="3"/>
      <c r="Q23" s="3"/>
      <c r="R23" s="3"/>
      <c r="S23" s="3"/>
      <c r="T23" s="3"/>
      <c r="U2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x14ac:dyDescent="0.25">
      <c r="A24" s="14" t="s">
        <v>19</v>
      </c>
      <c r="B24" s="14" t="s">
        <v>16</v>
      </c>
      <c r="C24" s="15">
        <v>3000.8056642433398</v>
      </c>
      <c r="D24" s="15">
        <v>3432.5042826306071</v>
      </c>
      <c r="E24" s="15">
        <v>431.69861838726706</v>
      </c>
      <c r="F24" s="16">
        <f t="shared" si="0"/>
        <v>0.14386090493338258</v>
      </c>
      <c r="G24" s="3"/>
      <c r="H24" s="3"/>
      <c r="I24" s="3"/>
      <c r="J24" s="3"/>
      <c r="K24" s="3"/>
      <c r="L24" s="3"/>
      <c r="M24" s="3"/>
      <c r="N24" s="3"/>
      <c r="O24" s="3"/>
      <c r="P24" s="3"/>
      <c r="Q24" s="3"/>
      <c r="R24" s="3"/>
      <c r="S24" s="3"/>
      <c r="T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s="17" customFormat="1" x14ac:dyDescent="0.25">
      <c r="A25" t="s">
        <v>20</v>
      </c>
      <c r="B25" t="s">
        <v>16</v>
      </c>
      <c r="C25" s="11">
        <v>3367.3949714461501</v>
      </c>
      <c r="D25" s="11">
        <v>3661.7143027323182</v>
      </c>
      <c r="E25" s="11">
        <v>294.31933128616805</v>
      </c>
      <c r="F25" s="12">
        <f t="shared" si="0"/>
        <v>8.7402675890963469E-2</v>
      </c>
      <c r="G25" s="3"/>
      <c r="H25" s="3"/>
      <c r="I25" s="3"/>
      <c r="J25" s="3"/>
      <c r="K25" s="3"/>
      <c r="L25" s="3"/>
      <c r="M25" s="3"/>
      <c r="N25" s="3"/>
      <c r="O25" s="3"/>
      <c r="P25" s="3"/>
      <c r="Q25" s="3"/>
      <c r="R25" s="3"/>
      <c r="S25" s="3"/>
      <c r="T25" s="3"/>
      <c r="U25"/>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x14ac:dyDescent="0.25">
      <c r="A26" s="18" t="s">
        <v>21</v>
      </c>
      <c r="B26" s="18" t="s">
        <v>16</v>
      </c>
      <c r="C26" s="19">
        <v>4624.3069061482802</v>
      </c>
      <c r="D26" s="19">
        <v>4894.7982060326094</v>
      </c>
      <c r="E26" s="19">
        <v>270.49129988432964</v>
      </c>
      <c r="F26" s="20">
        <f t="shared" si="0"/>
        <v>5.8493371087610123E-2</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row>
    <row r="27" spans="1:50" s="23" customFormat="1" x14ac:dyDescent="0.25">
      <c r="A27" s="13" t="s">
        <v>22</v>
      </c>
      <c r="B27" s="13" t="s">
        <v>16</v>
      </c>
      <c r="C27" s="21">
        <v>5623.5239133669602</v>
      </c>
      <c r="D27" s="21">
        <v>5871.227819835467</v>
      </c>
      <c r="E27" s="21">
        <v>247.70390646850694</v>
      </c>
      <c r="F27" s="22">
        <f t="shared" si="0"/>
        <v>4.4047808862290358E-2</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s="14" customFormat="1" x14ac:dyDescent="0.25">
      <c r="A28" t="s">
        <v>23</v>
      </c>
      <c r="B28" t="s">
        <v>16</v>
      </c>
      <c r="C28" s="11">
        <v>1210.8344</v>
      </c>
      <c r="D28" s="11">
        <v>1415.2353023594021</v>
      </c>
      <c r="E28" s="11">
        <v>204.40090235940224</v>
      </c>
      <c r="F28" s="12">
        <f t="shared" si="0"/>
        <v>0.16880995647249719</v>
      </c>
      <c r="G28" s="3"/>
      <c r="H28" s="3"/>
      <c r="I28" s="3"/>
      <c r="J28" s="3"/>
      <c r="K28" s="3"/>
      <c r="L28" s="3"/>
      <c r="M28" s="3"/>
      <c r="N28" s="3"/>
      <c r="O28" s="3"/>
      <c r="P28" s="3"/>
      <c r="Q28" s="3"/>
      <c r="R28" s="3"/>
      <c r="S28" s="3"/>
      <c r="T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x14ac:dyDescent="0.25">
      <c r="A29" t="s">
        <v>24</v>
      </c>
      <c r="B29" t="s">
        <v>16</v>
      </c>
      <c r="C29" s="11">
        <v>858.52909183197198</v>
      </c>
      <c r="D29" s="11">
        <v>975.36606674866789</v>
      </c>
      <c r="E29" s="11">
        <v>116.83697491669587</v>
      </c>
      <c r="F29" s="12">
        <f t="shared" si="0"/>
        <v>0.13608970974691531</v>
      </c>
      <c r="G29" s="3"/>
      <c r="H29" s="3"/>
      <c r="I29" s="3"/>
      <c r="J29" s="3"/>
      <c r="K29" s="3"/>
      <c r="L29" s="3"/>
      <c r="M29" s="3"/>
      <c r="N29" s="3"/>
      <c r="O29" s="3"/>
      <c r="P29" s="3"/>
      <c r="Q29" s="3"/>
      <c r="R29" s="3"/>
      <c r="S29" s="3"/>
      <c r="T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x14ac:dyDescent="0.25">
      <c r="A30" t="s">
        <v>25</v>
      </c>
      <c r="B30" t="s">
        <v>16</v>
      </c>
      <c r="C30" s="11">
        <v>823.19393435721304</v>
      </c>
      <c r="D30" s="11">
        <v>937.84740945768954</v>
      </c>
      <c r="E30" s="11">
        <v>114.65347510047653</v>
      </c>
      <c r="F30" s="12">
        <f t="shared" si="0"/>
        <v>0.13927881428086947</v>
      </c>
      <c r="G30" s="3"/>
      <c r="H30" s="3"/>
      <c r="I30" s="3"/>
      <c r="J30" s="3"/>
      <c r="K30" s="3"/>
      <c r="L30" s="3"/>
      <c r="M30" s="3"/>
      <c r="N30" s="3"/>
      <c r="O30" s="3"/>
      <c r="P30" s="3"/>
      <c r="Q30" s="3"/>
      <c r="R30" s="3"/>
      <c r="S30" s="3"/>
      <c r="T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x14ac:dyDescent="0.25">
      <c r="A31" t="s">
        <v>26</v>
      </c>
      <c r="B31" t="s">
        <v>16</v>
      </c>
      <c r="C31" s="11">
        <v>1438.8504250974099</v>
      </c>
      <c r="D31" s="11">
        <v>1523.7291630954203</v>
      </c>
      <c r="E31" s="11">
        <v>84.878737998010493</v>
      </c>
      <c r="F31" s="12">
        <f t="shared" si="0"/>
        <v>5.8990661237261141E-2</v>
      </c>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x14ac:dyDescent="0.25">
      <c r="A32" t="s">
        <v>27</v>
      </c>
      <c r="B32" t="s">
        <v>16</v>
      </c>
      <c r="C32" s="11">
        <v>1201.4234189331601</v>
      </c>
      <c r="D32" s="11">
        <v>1271.3315149030582</v>
      </c>
      <c r="E32" s="11">
        <v>69.908095969898113</v>
      </c>
      <c r="F32" s="12">
        <f t="shared" si="0"/>
        <v>5.8187725383258386E-2</v>
      </c>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x14ac:dyDescent="0.25">
      <c r="A33" t="s">
        <v>28</v>
      </c>
      <c r="B33" t="s">
        <v>16</v>
      </c>
      <c r="C33" s="11">
        <v>712.68320504615406</v>
      </c>
      <c r="D33" s="11">
        <v>771.11518331210641</v>
      </c>
      <c r="E33" s="11">
        <v>58.431978265952367</v>
      </c>
      <c r="F33" s="12">
        <f t="shared" si="0"/>
        <v>8.1988712308953951E-2</v>
      </c>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x14ac:dyDescent="0.25">
      <c r="A34" t="s">
        <v>29</v>
      </c>
      <c r="B34" t="s">
        <v>16</v>
      </c>
      <c r="C34" s="11">
        <v>6996.4845272559305</v>
      </c>
      <c r="D34" s="11">
        <v>7043.833507059916</v>
      </c>
      <c r="E34" s="11">
        <v>47.348979803985891</v>
      </c>
      <c r="F34" s="12">
        <f t="shared" si="0"/>
        <v>6.7675387002615849E-3</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x14ac:dyDescent="0.25">
      <c r="A35" t="s">
        <v>30</v>
      </c>
      <c r="B35" t="s">
        <v>16</v>
      </c>
      <c r="C35" s="11">
        <v>527.59541397184694</v>
      </c>
      <c r="D35" s="11">
        <v>563.22572022054658</v>
      </c>
      <c r="E35" s="11">
        <v>35.630306248699675</v>
      </c>
      <c r="F35" s="12">
        <f t="shared" si="0"/>
        <v>6.7533388852771464E-2</v>
      </c>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s="26" customFormat="1" x14ac:dyDescent="0.25">
      <c r="A36" s="23" t="s">
        <v>31</v>
      </c>
      <c r="B36" s="23" t="s">
        <v>16</v>
      </c>
      <c r="C36" s="24">
        <v>8980.6058514910783</v>
      </c>
      <c r="D36" s="24">
        <v>9001.190062259042</v>
      </c>
      <c r="E36" s="24">
        <v>20.584210767962574</v>
      </c>
      <c r="F36" s="25">
        <f t="shared" si="0"/>
        <v>2.2920737318123043E-3</v>
      </c>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s="4" customFormat="1" x14ac:dyDescent="0.25">
      <c r="A37" t="s">
        <v>32</v>
      </c>
      <c r="B37" t="s">
        <v>16</v>
      </c>
      <c r="C37" s="11">
        <v>474.75770621345799</v>
      </c>
      <c r="D37" s="11">
        <v>463.32008050945768</v>
      </c>
      <c r="E37" s="11">
        <v>-11.437625704000309</v>
      </c>
      <c r="F37" s="12">
        <f t="shared" si="0"/>
        <v>-2.4091500894685397E-2</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x14ac:dyDescent="0.25">
      <c r="A38" t="s">
        <v>33</v>
      </c>
      <c r="B38" t="s">
        <v>16</v>
      </c>
      <c r="C38" s="11">
        <v>1093.7835525887401</v>
      </c>
      <c r="D38" s="11">
        <v>750.20774131036217</v>
      </c>
      <c r="E38" s="11">
        <v>-343.5758112783779</v>
      </c>
      <c r="F38" s="12">
        <f t="shared" si="0"/>
        <v>-0.31411681997339519</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x14ac:dyDescent="0.25">
      <c r="A39" s="7" t="s">
        <v>34</v>
      </c>
      <c r="B39" s="7" t="s">
        <v>16</v>
      </c>
      <c r="C39" s="27">
        <v>9273.0270573684102</v>
      </c>
      <c r="D39" s="27">
        <v>8523.4152649130119</v>
      </c>
      <c r="E39" s="27">
        <v>-749.61179245539711</v>
      </c>
      <c r="F39" s="28">
        <f t="shared" si="0"/>
        <v>-8.0837873956137174E-2</v>
      </c>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x14ac:dyDescent="0.25">
      <c r="B40"/>
      <c r="C40"/>
      <c r="D40"/>
      <c r="E40"/>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x14ac:dyDescent="0.25">
      <c r="B41"/>
      <c r="C41"/>
      <c r="D41"/>
      <c r="E41"/>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ht="21" x14ac:dyDescent="0.35">
      <c r="A42" s="107" t="s">
        <v>537</v>
      </c>
      <c r="B42"/>
      <c r="C42"/>
      <c r="D42"/>
      <c r="E42"/>
      <c r="F42" s="3"/>
      <c r="G42" s="3"/>
      <c r="H42" s="3"/>
      <c r="I42" s="3"/>
      <c r="J42" t="s">
        <v>577</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x14ac:dyDescent="0.25">
      <c r="A43" s="284" t="s">
        <v>540</v>
      </c>
      <c r="B43"/>
      <c r="C43"/>
      <c r="D43"/>
      <c r="E43"/>
      <c r="F43" s="3"/>
      <c r="G43" s="3"/>
      <c r="H43" s="3"/>
      <c r="I43" s="3"/>
      <c r="J43" s="3" t="s">
        <v>580</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x14ac:dyDescent="0.25">
      <c r="A44" s="140" t="s">
        <v>538</v>
      </c>
      <c r="B44"/>
      <c r="C44"/>
      <c r="D44"/>
      <c r="E44"/>
      <c r="F44"/>
      <c r="J44" s="3"/>
    </row>
    <row r="45" spans="1:50" x14ac:dyDescent="0.25">
      <c r="A45" t="s">
        <v>10</v>
      </c>
      <c r="B45" t="s">
        <v>11</v>
      </c>
      <c r="C45" t="s">
        <v>12</v>
      </c>
      <c r="D45" t="s">
        <v>13</v>
      </c>
      <c r="E45" t="s">
        <v>14</v>
      </c>
      <c r="F45"/>
    </row>
    <row r="46" spans="1:50" x14ac:dyDescent="0.25">
      <c r="A46" s="4" t="s">
        <v>35</v>
      </c>
      <c r="B46" s="4" t="s">
        <v>43</v>
      </c>
      <c r="C46" s="5">
        <v>9635.3107005175807</v>
      </c>
      <c r="D46" s="5">
        <v>12179.515916254977</v>
      </c>
      <c r="E46" s="5">
        <v>2544.2052157373973</v>
      </c>
      <c r="F46" s="6">
        <f t="shared" ref="F46:F64" si="1">E46/C46</f>
        <v>0.26405014792109716</v>
      </c>
    </row>
    <row r="47" spans="1:50" x14ac:dyDescent="0.25">
      <c r="A47" s="8" t="s">
        <v>41</v>
      </c>
      <c r="B47" s="8" t="s">
        <v>43</v>
      </c>
      <c r="C47" s="9">
        <v>7820.9237331822496</v>
      </c>
      <c r="D47" s="9">
        <v>8750.3142028436123</v>
      </c>
      <c r="E47" s="9">
        <v>929.39046966136198</v>
      </c>
      <c r="F47" s="10">
        <f t="shared" si="1"/>
        <v>0.1188338489631586</v>
      </c>
    </row>
    <row r="48" spans="1:50" x14ac:dyDescent="0.25">
      <c r="A48" s="31" t="s">
        <v>36</v>
      </c>
      <c r="B48" s="14" t="s">
        <v>43</v>
      </c>
      <c r="C48" s="15">
        <v>3733.0698085262698</v>
      </c>
      <c r="D48" s="15">
        <v>4388.1964271797697</v>
      </c>
      <c r="E48" s="15">
        <v>655.12661865349969</v>
      </c>
      <c r="F48" s="16">
        <f t="shared" si="1"/>
        <v>0.17549273178797817</v>
      </c>
    </row>
    <row r="49" spans="1:6" x14ac:dyDescent="0.25">
      <c r="A49" s="29" t="s">
        <v>17</v>
      </c>
      <c r="B49" s="29" t="s">
        <v>43</v>
      </c>
      <c r="C49" s="30">
        <v>6446.2201314289496</v>
      </c>
      <c r="D49" s="30">
        <v>7078.4498163849685</v>
      </c>
      <c r="E49" s="30">
        <v>632.22968495601867</v>
      </c>
      <c r="F49" s="32">
        <f t="shared" si="1"/>
        <v>9.8077582221175366E-2</v>
      </c>
    </row>
    <row r="50" spans="1:6" x14ac:dyDescent="0.25">
      <c r="A50" s="18" t="s">
        <v>21</v>
      </c>
      <c r="B50" s="18" t="s">
        <v>43</v>
      </c>
      <c r="C50" s="19">
        <v>7999.4207009575503</v>
      </c>
      <c r="D50" s="19">
        <v>8615.8090463847002</v>
      </c>
      <c r="E50" s="19">
        <v>616.38834542715063</v>
      </c>
      <c r="F50" s="20">
        <f t="shared" si="1"/>
        <v>7.7054122850841872E-2</v>
      </c>
    </row>
    <row r="51" spans="1:6" x14ac:dyDescent="0.25">
      <c r="A51" t="s">
        <v>44</v>
      </c>
      <c r="B51" t="s">
        <v>43</v>
      </c>
      <c r="C51" s="11">
        <v>1752.8332738864701</v>
      </c>
      <c r="D51" s="11">
        <v>2175.1736930220995</v>
      </c>
      <c r="E51" s="11">
        <v>422.3404191356297</v>
      </c>
      <c r="F51" s="33">
        <f t="shared" si="1"/>
        <v>0.24094728541933441</v>
      </c>
    </row>
    <row r="52" spans="1:6" x14ac:dyDescent="0.25">
      <c r="A52" t="s">
        <v>20</v>
      </c>
      <c r="B52" t="s">
        <v>43</v>
      </c>
      <c r="C52" s="11">
        <v>3754.8161746116898</v>
      </c>
      <c r="D52" s="11">
        <v>4165.8917638356597</v>
      </c>
      <c r="E52" s="11">
        <v>411.07558922396993</v>
      </c>
      <c r="F52" s="33">
        <f t="shared" si="1"/>
        <v>0.1094795510905356</v>
      </c>
    </row>
    <row r="53" spans="1:6" x14ac:dyDescent="0.25">
      <c r="A53" t="s">
        <v>24</v>
      </c>
      <c r="B53" t="s">
        <v>43</v>
      </c>
      <c r="C53" s="11">
        <v>1695.4179679747401</v>
      </c>
      <c r="D53" s="11">
        <v>1889.0219154731635</v>
      </c>
      <c r="E53" s="11">
        <v>193.60394749842348</v>
      </c>
      <c r="F53" s="33">
        <f t="shared" si="1"/>
        <v>0.11419245941441383</v>
      </c>
    </row>
    <row r="54" spans="1:6" x14ac:dyDescent="0.25">
      <c r="A54" t="s">
        <v>40</v>
      </c>
      <c r="B54" t="s">
        <v>43</v>
      </c>
      <c r="C54" s="11">
        <v>1591.9232214766198</v>
      </c>
      <c r="D54" s="11">
        <v>1715.2262698469251</v>
      </c>
      <c r="E54" s="11">
        <v>123.30304837030526</v>
      </c>
      <c r="F54" s="33">
        <f t="shared" si="1"/>
        <v>7.7455399046150661E-2</v>
      </c>
    </row>
    <row r="55" spans="1:6" x14ac:dyDescent="0.25">
      <c r="A55" t="s">
        <v>39</v>
      </c>
      <c r="B55" t="s">
        <v>43</v>
      </c>
      <c r="C55" s="11">
        <v>584.575067537113</v>
      </c>
      <c r="D55" s="11">
        <v>660.333455223908</v>
      </c>
      <c r="E55" s="11">
        <v>75.75838768679499</v>
      </c>
      <c r="F55" s="33">
        <f t="shared" si="1"/>
        <v>0.12959565313993709</v>
      </c>
    </row>
    <row r="56" spans="1:6" x14ac:dyDescent="0.25">
      <c r="A56" t="s">
        <v>27</v>
      </c>
      <c r="B56" t="s">
        <v>43</v>
      </c>
      <c r="C56" s="11">
        <v>906.71161971083404</v>
      </c>
      <c r="D56" s="11">
        <v>977.502195293623</v>
      </c>
      <c r="E56" s="11">
        <v>70.790575582789003</v>
      </c>
      <c r="F56" s="33">
        <f t="shared" si="1"/>
        <v>7.8073969764902024E-2</v>
      </c>
    </row>
    <row r="57" spans="1:6" x14ac:dyDescent="0.25">
      <c r="A57" t="s">
        <v>25</v>
      </c>
      <c r="B57" t="s">
        <v>43</v>
      </c>
      <c r="C57" s="11">
        <v>429.92281007440403</v>
      </c>
      <c r="D57" s="11">
        <v>481.08041131626322</v>
      </c>
      <c r="E57" s="11">
        <v>51.157601241859197</v>
      </c>
      <c r="F57" s="33">
        <f t="shared" si="1"/>
        <v>0.1189925262002397</v>
      </c>
    </row>
    <row r="58" spans="1:6" x14ac:dyDescent="0.25">
      <c r="A58" t="s">
        <v>26</v>
      </c>
      <c r="B58" t="s">
        <v>43</v>
      </c>
      <c r="C58" s="11">
        <v>1091.23504779825</v>
      </c>
      <c r="D58" s="11">
        <v>1122.493717451352</v>
      </c>
      <c r="E58" s="11">
        <v>31.258669653102089</v>
      </c>
      <c r="F58" s="33">
        <f t="shared" si="1"/>
        <v>2.8645221500328187E-2</v>
      </c>
    </row>
    <row r="59" spans="1:6" x14ac:dyDescent="0.25">
      <c r="A59" t="s">
        <v>23</v>
      </c>
      <c r="B59" t="s">
        <v>43</v>
      </c>
      <c r="C59" s="11">
        <v>1049.86044089457</v>
      </c>
      <c r="D59" s="11">
        <v>1039.2886912107949</v>
      </c>
      <c r="E59" s="11">
        <v>-10.571749683775167</v>
      </c>
      <c r="F59" s="33">
        <f t="shared" si="1"/>
        <v>-1.0069671426772819E-2</v>
      </c>
    </row>
    <row r="60" spans="1:6" x14ac:dyDescent="0.25">
      <c r="A60" t="s">
        <v>33</v>
      </c>
      <c r="B60" t="s">
        <v>43</v>
      </c>
      <c r="C60" s="11">
        <v>122.99727242978601</v>
      </c>
      <c r="D60" s="11">
        <v>99.109466455750834</v>
      </c>
      <c r="E60" s="11">
        <v>-23.887805974035171</v>
      </c>
      <c r="F60" s="33">
        <f t="shared" si="1"/>
        <v>-0.19421411143626555</v>
      </c>
    </row>
    <row r="61" spans="1:6" x14ac:dyDescent="0.25">
      <c r="A61" t="s">
        <v>18</v>
      </c>
      <c r="B61" t="s">
        <v>43</v>
      </c>
      <c r="C61" s="11">
        <v>2325.04881097414</v>
      </c>
      <c r="D61" s="11">
        <v>2278.5307368977687</v>
      </c>
      <c r="E61" s="11">
        <v>-46.518074076371093</v>
      </c>
      <c r="F61" s="33">
        <f t="shared" si="1"/>
        <v>-2.0007353762556551E-2</v>
      </c>
    </row>
    <row r="62" spans="1:6" x14ac:dyDescent="0.25">
      <c r="A62" t="s">
        <v>45</v>
      </c>
      <c r="B62" t="s">
        <v>43</v>
      </c>
      <c r="C62" s="11">
        <v>1739.21944219274</v>
      </c>
      <c r="D62" s="11">
        <v>1663.4768975110628</v>
      </c>
      <c r="E62" s="11">
        <v>-75.742544681677288</v>
      </c>
      <c r="F62" s="33">
        <f t="shared" si="1"/>
        <v>-4.3549734348751326E-2</v>
      </c>
    </row>
    <row r="63" spans="1:6" x14ac:dyDescent="0.25">
      <c r="A63" s="7" t="s">
        <v>46</v>
      </c>
      <c r="B63" s="7" t="s">
        <v>43</v>
      </c>
      <c r="C63" s="27">
        <v>13155.826547974699</v>
      </c>
      <c r="D63" s="27">
        <v>12977.01826527611</v>
      </c>
      <c r="E63" s="27">
        <v>-178.80828269858995</v>
      </c>
      <c r="F63" s="28">
        <f t="shared" si="1"/>
        <v>-1.3591565839404973E-2</v>
      </c>
    </row>
    <row r="64" spans="1:6" x14ac:dyDescent="0.25">
      <c r="A64" s="13" t="s">
        <v>22</v>
      </c>
      <c r="B64" s="13" t="s">
        <v>43</v>
      </c>
      <c r="C64" s="21">
        <v>6413.7730651698503</v>
      </c>
      <c r="D64" s="21">
        <v>6115.4044944504085</v>
      </c>
      <c r="E64" s="21">
        <v>-298.36857071944144</v>
      </c>
      <c r="F64" s="22">
        <f t="shared" si="1"/>
        <v>-4.6519976258551955E-2</v>
      </c>
    </row>
    <row r="65" spans="2:10" x14ac:dyDescent="0.25">
      <c r="B65"/>
      <c r="C65"/>
      <c r="D65"/>
      <c r="E65"/>
      <c r="F65"/>
      <c r="J65" t="s">
        <v>578</v>
      </c>
    </row>
    <row r="66" spans="2:10" x14ac:dyDescent="0.25">
      <c r="B66"/>
      <c r="C66"/>
      <c r="D66"/>
      <c r="E66"/>
      <c r="F66"/>
      <c r="J66" s="3" t="s">
        <v>579</v>
      </c>
    </row>
    <row r="67" spans="2:10" x14ac:dyDescent="0.25">
      <c r="B67"/>
      <c r="C67"/>
      <c r="D67"/>
      <c r="E67"/>
      <c r="F67"/>
    </row>
    <row r="68" spans="2:10" x14ac:dyDescent="0.25">
      <c r="B68"/>
      <c r="C68"/>
      <c r="D68"/>
      <c r="E68"/>
      <c r="F68"/>
    </row>
  </sheetData>
  <sheetProtection sheet="1" objects="1" scenarios="1"/>
  <hyperlinks>
    <hyperlink ref="A19" r:id="rId1" display="Department of Employment, Labour Market Information Portal"/>
    <hyperlink ref="A44" r:id="rId2" display="Department of Employment, Labour Market Information Portal"/>
  </hyperlinks>
  <pageMargins left="0.7" right="0.7" top="0.75" bottom="0.75" header="0.3" footer="0.3"/>
  <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heetViews>
  <sheetFormatPr defaultColWidth="8.85546875" defaultRowHeight="15" x14ac:dyDescent="0.25"/>
  <cols>
    <col min="1" max="1" width="32" bestFit="1" customWidth="1"/>
    <col min="2" max="2" width="17" style="60" bestFit="1" customWidth="1"/>
    <col min="3" max="3" width="18.5703125" style="60" bestFit="1" customWidth="1"/>
    <col min="4" max="4" width="34.28515625" style="60" bestFit="1" customWidth="1"/>
    <col min="5" max="6" width="8.85546875" style="60"/>
  </cols>
  <sheetData>
    <row r="1" spans="1:6" ht="21" x14ac:dyDescent="0.35">
      <c r="A1" s="107" t="s">
        <v>236</v>
      </c>
    </row>
    <row r="2" spans="1:6" x14ac:dyDescent="0.25">
      <c r="A2" t="s">
        <v>237</v>
      </c>
    </row>
    <row r="3" spans="1:6" x14ac:dyDescent="0.25">
      <c r="A3" t="s">
        <v>584</v>
      </c>
    </row>
    <row r="5" spans="1:6" ht="15.75" x14ac:dyDescent="0.25">
      <c r="A5" s="318" t="s">
        <v>73</v>
      </c>
    </row>
    <row r="6" spans="1:6" x14ac:dyDescent="0.25">
      <c r="B6" s="141" t="s">
        <v>232</v>
      </c>
      <c r="C6" s="141" t="s">
        <v>233</v>
      </c>
      <c r="D6" s="141" t="s">
        <v>234</v>
      </c>
      <c r="E6" s="141" t="s">
        <v>235</v>
      </c>
      <c r="F6" s="141" t="s">
        <v>5</v>
      </c>
    </row>
    <row r="7" spans="1:6" x14ac:dyDescent="0.25">
      <c r="A7" s="144" t="s">
        <v>230</v>
      </c>
      <c r="B7" s="142">
        <v>2044</v>
      </c>
      <c r="C7" s="142">
        <v>1514</v>
      </c>
      <c r="D7" s="142">
        <v>10395</v>
      </c>
      <c r="E7" s="142">
        <v>310</v>
      </c>
      <c r="F7" s="142">
        <v>14263</v>
      </c>
    </row>
    <row r="8" spans="1:6" x14ac:dyDescent="0.25">
      <c r="A8" s="144" t="s">
        <v>229</v>
      </c>
      <c r="B8" s="142">
        <v>3004</v>
      </c>
      <c r="C8" s="142">
        <v>2020</v>
      </c>
      <c r="D8" s="142">
        <v>3921</v>
      </c>
      <c r="E8" s="142">
        <v>360</v>
      </c>
      <c r="F8" s="142">
        <v>9305</v>
      </c>
    </row>
    <row r="9" spans="1:6" x14ac:dyDescent="0.25">
      <c r="A9" s="144" t="s">
        <v>228</v>
      </c>
      <c r="B9" s="142">
        <v>3795</v>
      </c>
      <c r="C9" s="142">
        <v>1754</v>
      </c>
      <c r="D9" s="142">
        <v>923</v>
      </c>
      <c r="E9" s="142">
        <v>361</v>
      </c>
      <c r="F9" s="142">
        <v>6833</v>
      </c>
    </row>
    <row r="10" spans="1:6" x14ac:dyDescent="0.25">
      <c r="A10" s="144" t="s">
        <v>231</v>
      </c>
      <c r="B10" s="142">
        <v>4456</v>
      </c>
      <c r="C10" s="142">
        <v>5044</v>
      </c>
      <c r="D10" s="142">
        <v>11235</v>
      </c>
      <c r="E10" s="142">
        <v>1151</v>
      </c>
      <c r="F10" s="142">
        <v>21886</v>
      </c>
    </row>
    <row r="11" spans="1:6" x14ac:dyDescent="0.25">
      <c r="A11" s="144" t="s">
        <v>224</v>
      </c>
      <c r="B11" s="142">
        <v>5163</v>
      </c>
      <c r="C11" s="142">
        <v>8146</v>
      </c>
      <c r="D11" s="142">
        <v>1425</v>
      </c>
      <c r="E11" s="142">
        <v>477</v>
      </c>
      <c r="F11" s="142">
        <v>15211</v>
      </c>
    </row>
    <row r="12" spans="1:6" x14ac:dyDescent="0.25">
      <c r="A12" s="144" t="s">
        <v>46</v>
      </c>
      <c r="B12" s="142">
        <v>5480</v>
      </c>
      <c r="C12" s="142">
        <v>2237</v>
      </c>
      <c r="D12" s="142">
        <v>1755</v>
      </c>
      <c r="E12" s="142">
        <v>487</v>
      </c>
      <c r="F12" s="142">
        <v>9959</v>
      </c>
    </row>
    <row r="13" spans="1:6" x14ac:dyDescent="0.25">
      <c r="A13" s="144" t="s">
        <v>227</v>
      </c>
      <c r="B13" s="142">
        <v>7153</v>
      </c>
      <c r="C13" s="142">
        <v>2534</v>
      </c>
      <c r="D13" s="142">
        <v>1537</v>
      </c>
      <c r="E13" s="142">
        <v>477</v>
      </c>
      <c r="F13" s="142">
        <v>11701</v>
      </c>
    </row>
    <row r="14" spans="1:6" x14ac:dyDescent="0.25">
      <c r="A14" s="144" t="s">
        <v>225</v>
      </c>
      <c r="B14" s="142">
        <v>7655</v>
      </c>
      <c r="C14" s="142">
        <v>6285</v>
      </c>
      <c r="D14" s="142">
        <v>3028</v>
      </c>
      <c r="E14" s="142">
        <v>680</v>
      </c>
      <c r="F14" s="142">
        <v>17648</v>
      </c>
    </row>
    <row r="15" spans="1:6" x14ac:dyDescent="0.25">
      <c r="A15" s="144" t="s">
        <v>226</v>
      </c>
      <c r="B15" s="142">
        <v>12148</v>
      </c>
      <c r="C15" s="142">
        <v>3723</v>
      </c>
      <c r="D15" s="142">
        <v>2923</v>
      </c>
      <c r="E15" s="142">
        <v>753</v>
      </c>
      <c r="F15" s="142">
        <v>19547</v>
      </c>
    </row>
    <row r="16" spans="1:6" x14ac:dyDescent="0.25">
      <c r="A16" s="144"/>
      <c r="B16" s="142"/>
      <c r="C16" s="142"/>
      <c r="D16" s="142"/>
      <c r="E16" s="142"/>
      <c r="F16" s="142"/>
    </row>
    <row r="17" spans="1:6" x14ac:dyDescent="0.25">
      <c r="A17" s="319" t="s">
        <v>566</v>
      </c>
      <c r="B17" s="142"/>
      <c r="C17" s="142"/>
      <c r="D17" s="142"/>
      <c r="E17" s="142"/>
      <c r="F17" s="142"/>
    </row>
    <row r="18" spans="1:6" ht="18" customHeight="1" x14ac:dyDescent="0.25"/>
    <row r="19" spans="1:6" ht="18.75" x14ac:dyDescent="0.25">
      <c r="A19" s="316" t="s">
        <v>563</v>
      </c>
    </row>
    <row r="20" spans="1:6" x14ac:dyDescent="0.25">
      <c r="A20" s="317" t="s">
        <v>565</v>
      </c>
      <c r="B20"/>
      <c r="C20"/>
      <c r="D20"/>
      <c r="E20"/>
      <c r="F20"/>
    </row>
    <row r="21" spans="1:6" x14ac:dyDescent="0.25">
      <c r="A21" t="s">
        <v>10</v>
      </c>
      <c r="B21" t="s">
        <v>12</v>
      </c>
      <c r="C21" t="s">
        <v>13</v>
      </c>
      <c r="D21" t="s">
        <v>14</v>
      </c>
      <c r="E21"/>
      <c r="F21"/>
    </row>
    <row r="22" spans="1:6" x14ac:dyDescent="0.25">
      <c r="A22" s="4" t="s">
        <v>35</v>
      </c>
      <c r="B22" s="378">
        <v>13779.622717714999</v>
      </c>
      <c r="C22" s="378">
        <v>16946.567129355371</v>
      </c>
      <c r="D22" s="378">
        <v>3166.9444116403724</v>
      </c>
      <c r="E22" s="379">
        <f t="shared" ref="E22:E40" si="0">D22/B22</f>
        <v>0.22982809301222507</v>
      </c>
      <c r="F22"/>
    </row>
    <row r="23" spans="1:6" x14ac:dyDescent="0.25">
      <c r="A23" s="8" t="s">
        <v>41</v>
      </c>
      <c r="B23" s="380">
        <v>17761.981407890602</v>
      </c>
      <c r="C23" s="380">
        <v>19962.431768363454</v>
      </c>
      <c r="D23" s="380">
        <v>2200.4503604728534</v>
      </c>
      <c r="E23" s="381">
        <f t="shared" si="0"/>
        <v>0.12388541063866461</v>
      </c>
      <c r="F23"/>
    </row>
    <row r="24" spans="1:6" x14ac:dyDescent="0.25">
      <c r="A24" s="18" t="s">
        <v>21</v>
      </c>
      <c r="B24" s="382">
        <v>12368.3958093361</v>
      </c>
      <c r="C24" s="382">
        <v>14192.420565345803</v>
      </c>
      <c r="D24" s="382">
        <v>1824.0247560097025</v>
      </c>
      <c r="E24" s="383">
        <f t="shared" si="0"/>
        <v>0.14747464296322604</v>
      </c>
      <c r="F24"/>
    </row>
    <row r="25" spans="1:6" x14ac:dyDescent="0.25">
      <c r="A25" s="29" t="s">
        <v>17</v>
      </c>
      <c r="B25" s="384">
        <v>13313.047603564999</v>
      </c>
      <c r="C25" s="384">
        <v>14703.474895877622</v>
      </c>
      <c r="D25" s="384">
        <v>1390.4272923126211</v>
      </c>
      <c r="E25" s="385">
        <f t="shared" si="0"/>
        <v>0.10444094648473196</v>
      </c>
      <c r="F25"/>
    </row>
    <row r="26" spans="1:6" x14ac:dyDescent="0.25">
      <c r="A26" t="s">
        <v>42</v>
      </c>
      <c r="B26" s="386">
        <v>7072.5006499763704</v>
      </c>
      <c r="C26" s="386">
        <v>8273.298191606591</v>
      </c>
      <c r="D26" s="386">
        <v>1200.7975416302204</v>
      </c>
      <c r="E26" s="387">
        <f t="shared" si="0"/>
        <v>0.16978401290556719</v>
      </c>
      <c r="F26"/>
    </row>
    <row r="27" spans="1:6" x14ac:dyDescent="0.25">
      <c r="A27" t="s">
        <v>20</v>
      </c>
      <c r="B27" s="386">
        <v>9574.2382920183391</v>
      </c>
      <c r="C27" s="386">
        <v>10742.089445462705</v>
      </c>
      <c r="D27" s="386">
        <v>1167.8511534443653</v>
      </c>
      <c r="E27" s="387">
        <f t="shared" si="0"/>
        <v>0.12197849247369959</v>
      </c>
      <c r="F27"/>
    </row>
    <row r="28" spans="1:6" x14ac:dyDescent="0.25">
      <c r="A28" t="s">
        <v>37</v>
      </c>
      <c r="B28" s="386">
        <v>4758.9165313097801</v>
      </c>
      <c r="C28" s="386">
        <v>5672.7309167215926</v>
      </c>
      <c r="D28" s="386">
        <v>913.81438541181217</v>
      </c>
      <c r="E28" s="387">
        <f t="shared" si="0"/>
        <v>0.19202151989841817</v>
      </c>
      <c r="F28"/>
    </row>
    <row r="29" spans="1:6" x14ac:dyDescent="0.25">
      <c r="A29" s="31" t="s">
        <v>36</v>
      </c>
      <c r="B29" s="388">
        <v>7084.9693415169404</v>
      </c>
      <c r="C29" s="388">
        <v>7973.8602986104997</v>
      </c>
      <c r="D29" s="388">
        <v>888.8909570935599</v>
      </c>
      <c r="E29" s="389">
        <f t="shared" si="0"/>
        <v>0.12546151073439116</v>
      </c>
      <c r="F29"/>
    </row>
    <row r="30" spans="1:6" x14ac:dyDescent="0.25">
      <c r="A30" t="s">
        <v>40</v>
      </c>
      <c r="B30" s="386">
        <v>3957.3127449604899</v>
      </c>
      <c r="C30" s="386">
        <v>4434.4718199158388</v>
      </c>
      <c r="D30" s="386">
        <v>477.1590749553485</v>
      </c>
      <c r="E30" s="387">
        <f t="shared" si="0"/>
        <v>0.12057653910800838</v>
      </c>
      <c r="F30"/>
    </row>
    <row r="31" spans="1:6" x14ac:dyDescent="0.25">
      <c r="A31" t="s">
        <v>26</v>
      </c>
      <c r="B31" s="386">
        <v>3556.0945636520296</v>
      </c>
      <c r="C31" s="386">
        <v>3966.4956909260463</v>
      </c>
      <c r="D31" s="386">
        <v>410.40112727401646</v>
      </c>
      <c r="E31" s="387">
        <f t="shared" si="0"/>
        <v>0.11540782167855056</v>
      </c>
      <c r="F31"/>
    </row>
    <row r="32" spans="1:6" x14ac:dyDescent="0.25">
      <c r="A32" t="s">
        <v>38</v>
      </c>
      <c r="B32" s="386">
        <v>2525.7240104868401</v>
      </c>
      <c r="C32" s="386">
        <v>2756.2753547715761</v>
      </c>
      <c r="D32" s="386">
        <v>230.55134428473599</v>
      </c>
      <c r="E32" s="387">
        <f t="shared" si="0"/>
        <v>9.1281289375831923E-2</v>
      </c>
      <c r="F32"/>
    </row>
    <row r="33" spans="1:8" x14ac:dyDescent="0.25">
      <c r="A33" s="7" t="s">
        <v>34</v>
      </c>
      <c r="B33" s="390">
        <v>2976.8534836660197</v>
      </c>
      <c r="C33" s="390">
        <v>3159.3436152551367</v>
      </c>
      <c r="D33" s="390">
        <v>182.49013158911697</v>
      </c>
      <c r="E33" s="391">
        <f t="shared" si="0"/>
        <v>6.130302770708717E-2</v>
      </c>
      <c r="F33"/>
    </row>
    <row r="34" spans="1:8" x14ac:dyDescent="0.25">
      <c r="A34" t="s">
        <v>39</v>
      </c>
      <c r="B34" s="386">
        <v>1155.2910176201601</v>
      </c>
      <c r="C34" s="386">
        <v>1247.7306651364202</v>
      </c>
      <c r="D34" s="386">
        <v>92.439647516260109</v>
      </c>
      <c r="E34" s="387">
        <f t="shared" si="0"/>
        <v>8.0014166219937385E-2</v>
      </c>
      <c r="F34"/>
    </row>
    <row r="35" spans="1:8" x14ac:dyDescent="0.25">
      <c r="A35" t="s">
        <v>27</v>
      </c>
      <c r="B35" s="386">
        <v>2491.7411000000002</v>
      </c>
      <c r="C35" s="386">
        <v>2583.4062627701346</v>
      </c>
      <c r="D35" s="386">
        <v>91.665162770134586</v>
      </c>
      <c r="E35" s="387">
        <f t="shared" si="0"/>
        <v>3.6787595135840789E-2</v>
      </c>
      <c r="F35"/>
    </row>
    <row r="36" spans="1:8" x14ac:dyDescent="0.25">
      <c r="A36" t="s">
        <v>25</v>
      </c>
      <c r="B36" s="386">
        <v>1195.6991723316801</v>
      </c>
      <c r="C36" s="386">
        <v>1286.7284014998288</v>
      </c>
      <c r="D36" s="386">
        <v>91.029229168148703</v>
      </c>
      <c r="E36" s="387">
        <f t="shared" si="0"/>
        <v>7.6130544600642849E-2</v>
      </c>
      <c r="F36"/>
    </row>
    <row r="37" spans="1:8" x14ac:dyDescent="0.25">
      <c r="A37" t="s">
        <v>18</v>
      </c>
      <c r="B37" s="386">
        <v>4084.3027317762699</v>
      </c>
      <c r="C37" s="386">
        <v>4125.3093132980157</v>
      </c>
      <c r="D37" s="386">
        <v>41.006581521745744</v>
      </c>
      <c r="E37" s="387">
        <f t="shared" si="0"/>
        <v>1.004004458403893E-2</v>
      </c>
      <c r="F37"/>
    </row>
    <row r="38" spans="1:8" x14ac:dyDescent="0.25">
      <c r="A38" t="s">
        <v>28</v>
      </c>
      <c r="B38" s="386">
        <v>1776.1500914769199</v>
      </c>
      <c r="C38" s="386">
        <v>1756.3289110725243</v>
      </c>
      <c r="D38" s="386">
        <v>-19.821180404395733</v>
      </c>
      <c r="E38" s="387">
        <f t="shared" si="0"/>
        <v>-1.1159631440783167E-2</v>
      </c>
      <c r="F38"/>
    </row>
    <row r="39" spans="1:8" x14ac:dyDescent="0.25">
      <c r="A39" t="s">
        <v>33</v>
      </c>
      <c r="B39" s="386">
        <v>311.48469999999998</v>
      </c>
      <c r="C39" s="386">
        <v>260.13494928611999</v>
      </c>
      <c r="D39" s="386">
        <v>-51.349750713880042</v>
      </c>
      <c r="E39" s="387">
        <f t="shared" si="0"/>
        <v>-0.1648548089645496</v>
      </c>
      <c r="F39"/>
    </row>
    <row r="40" spans="1:8" x14ac:dyDescent="0.25">
      <c r="A40" s="13" t="s">
        <v>22</v>
      </c>
      <c r="B40" s="392">
        <v>10948.243226749801</v>
      </c>
      <c r="C40" s="392">
        <v>7924.008390824285</v>
      </c>
      <c r="D40" s="392">
        <v>-3024.2348359255161</v>
      </c>
      <c r="E40" s="393">
        <f t="shared" si="0"/>
        <v>-0.2762301470007914</v>
      </c>
      <c r="F40"/>
    </row>
    <row r="41" spans="1:8" x14ac:dyDescent="0.25">
      <c r="A41" s="140" t="s">
        <v>569</v>
      </c>
      <c r="B41"/>
      <c r="C41"/>
      <c r="D41"/>
      <c r="E41"/>
      <c r="F41"/>
      <c r="H41" t="s">
        <v>567</v>
      </c>
    </row>
    <row r="42" spans="1:8" x14ac:dyDescent="0.25">
      <c r="B42"/>
      <c r="C42"/>
      <c r="D42"/>
      <c r="E42"/>
      <c r="F42"/>
      <c r="H42" t="s">
        <v>581</v>
      </c>
    </row>
    <row r="43" spans="1:8" x14ac:dyDescent="0.25">
      <c r="B43"/>
      <c r="C43"/>
      <c r="D43"/>
      <c r="E43"/>
      <c r="F43"/>
    </row>
    <row r="44" spans="1:8" ht="18.75" x14ac:dyDescent="0.25">
      <c r="A44" s="316" t="s">
        <v>563</v>
      </c>
    </row>
    <row r="45" spans="1:8" x14ac:dyDescent="0.25">
      <c r="A45" s="317" t="s">
        <v>564</v>
      </c>
      <c r="B45"/>
      <c r="C45"/>
      <c r="D45"/>
      <c r="E45"/>
      <c r="F45"/>
    </row>
    <row r="46" spans="1:8" x14ac:dyDescent="0.25">
      <c r="A46" t="s">
        <v>10</v>
      </c>
      <c r="B46" s="60" t="s">
        <v>12</v>
      </c>
      <c r="C46" s="60" t="s">
        <v>13</v>
      </c>
      <c r="D46" s="60" t="s">
        <v>14</v>
      </c>
      <c r="E46"/>
      <c r="F46"/>
    </row>
    <row r="47" spans="1:8" x14ac:dyDescent="0.25">
      <c r="A47" s="4" t="s">
        <v>35</v>
      </c>
      <c r="B47" s="378">
        <v>8097.0871559751604</v>
      </c>
      <c r="C47" s="378">
        <v>9848.666711065458</v>
      </c>
      <c r="D47" s="378">
        <v>1751.5795550902985</v>
      </c>
      <c r="E47" s="379">
        <f t="shared" ref="E47:E65" si="1">D47/B47</f>
        <v>0.2163221812176912</v>
      </c>
      <c r="F47"/>
    </row>
    <row r="48" spans="1:8" x14ac:dyDescent="0.25">
      <c r="A48" s="29" t="s">
        <v>17</v>
      </c>
      <c r="B48" s="384">
        <v>5334.5600053203198</v>
      </c>
      <c r="C48" s="384">
        <v>6088.1560471958119</v>
      </c>
      <c r="D48" s="384">
        <v>753.59604187549235</v>
      </c>
      <c r="E48" s="384">
        <f t="shared" si="1"/>
        <v>0.14126676635447122</v>
      </c>
      <c r="F48"/>
    </row>
    <row r="49" spans="1:8" x14ac:dyDescent="0.25">
      <c r="A49" s="31" t="s">
        <v>36</v>
      </c>
      <c r="B49" s="394">
        <v>4249.1439163479299</v>
      </c>
      <c r="C49" s="394">
        <v>4900.4164445706701</v>
      </c>
      <c r="D49" s="394">
        <v>651.27252822273988</v>
      </c>
      <c r="E49" s="394">
        <f t="shared" si="1"/>
        <v>0.15327146856972029</v>
      </c>
      <c r="F49"/>
    </row>
    <row r="50" spans="1:8" x14ac:dyDescent="0.25">
      <c r="A50" t="s">
        <v>20</v>
      </c>
      <c r="B50" s="386">
        <v>4094.3376600700699</v>
      </c>
      <c r="C50" s="386">
        <v>4640.6595339584783</v>
      </c>
      <c r="D50" s="386">
        <v>546.32187388840862</v>
      </c>
      <c r="E50" s="395">
        <f t="shared" si="1"/>
        <v>0.13343351702923764</v>
      </c>
      <c r="F50"/>
    </row>
    <row r="51" spans="1:8" x14ac:dyDescent="0.25">
      <c r="A51" t="s">
        <v>37</v>
      </c>
      <c r="B51" s="386">
        <v>1927.8648438320001</v>
      </c>
      <c r="C51" s="386">
        <v>2395.3489277337567</v>
      </c>
      <c r="D51" s="386">
        <v>467.48408390175666</v>
      </c>
      <c r="E51" s="387">
        <f t="shared" si="1"/>
        <v>0.2424879967065236</v>
      </c>
      <c r="F51"/>
    </row>
    <row r="52" spans="1:8" x14ac:dyDescent="0.25">
      <c r="A52" s="7" t="s">
        <v>34</v>
      </c>
      <c r="B52" s="390">
        <v>12099.561609799301</v>
      </c>
      <c r="C52" s="390">
        <v>12546.183763860639</v>
      </c>
      <c r="D52" s="390">
        <v>446.6221540613393</v>
      </c>
      <c r="E52" s="390">
        <f t="shared" si="1"/>
        <v>3.6912259176367597E-2</v>
      </c>
      <c r="F52"/>
    </row>
    <row r="53" spans="1:8" x14ac:dyDescent="0.25">
      <c r="A53" s="8" t="s">
        <v>31</v>
      </c>
      <c r="B53" s="380">
        <v>5344.4059511482401</v>
      </c>
      <c r="C53" s="380">
        <v>5621.7472435633672</v>
      </c>
      <c r="D53" s="380">
        <v>277.34129241512665</v>
      </c>
      <c r="E53" s="380">
        <f t="shared" si="1"/>
        <v>5.1893754881314764E-2</v>
      </c>
      <c r="F53"/>
    </row>
    <row r="54" spans="1:8" x14ac:dyDescent="0.25">
      <c r="A54" t="s">
        <v>26</v>
      </c>
      <c r="B54" s="386">
        <v>1524.2816528252401</v>
      </c>
      <c r="C54" s="386">
        <v>1684.3549755530998</v>
      </c>
      <c r="D54" s="386">
        <v>160.07332272785968</v>
      </c>
      <c r="E54" s="386">
        <f t="shared" si="1"/>
        <v>0.10501558057276714</v>
      </c>
      <c r="F54"/>
    </row>
    <row r="55" spans="1:8" x14ac:dyDescent="0.25">
      <c r="A55" t="s">
        <v>24</v>
      </c>
      <c r="B55" s="386">
        <v>736.00560888017696</v>
      </c>
      <c r="C55" s="386">
        <v>890.44371581711539</v>
      </c>
      <c r="D55" s="386">
        <v>154.43810693693837</v>
      </c>
      <c r="E55" s="386">
        <f t="shared" si="1"/>
        <v>0.20983278533965788</v>
      </c>
      <c r="F55"/>
    </row>
    <row r="56" spans="1:8" x14ac:dyDescent="0.25">
      <c r="A56" t="s">
        <v>21</v>
      </c>
      <c r="B56" s="386">
        <v>2445.22355187941</v>
      </c>
      <c r="C56" s="386">
        <v>2548.1112206299294</v>
      </c>
      <c r="D56" s="386">
        <v>102.88766875051935</v>
      </c>
      <c r="E56" s="386">
        <f t="shared" si="1"/>
        <v>4.2076998919562764E-2</v>
      </c>
      <c r="F56"/>
    </row>
    <row r="57" spans="1:8" x14ac:dyDescent="0.25">
      <c r="A57" t="s">
        <v>18</v>
      </c>
      <c r="B57" s="386">
        <v>1522.6080940015202</v>
      </c>
      <c r="C57" s="386">
        <v>1601.21149647056</v>
      </c>
      <c r="D57" s="386">
        <v>78.60340246903985</v>
      </c>
      <c r="E57" s="386">
        <f t="shared" si="1"/>
        <v>5.1624185355842046E-2</v>
      </c>
      <c r="F57"/>
    </row>
    <row r="58" spans="1:8" x14ac:dyDescent="0.25">
      <c r="A58" t="s">
        <v>25</v>
      </c>
      <c r="B58" s="386">
        <v>984.68918880320496</v>
      </c>
      <c r="C58" s="386">
        <v>1060.4895467718204</v>
      </c>
      <c r="D58" s="386">
        <v>75.800357968615501</v>
      </c>
      <c r="E58" s="386">
        <f t="shared" si="1"/>
        <v>7.6978968420221561E-2</v>
      </c>
      <c r="F58"/>
    </row>
    <row r="59" spans="1:8" x14ac:dyDescent="0.25">
      <c r="A59" s="13" t="s">
        <v>22</v>
      </c>
      <c r="B59" s="392">
        <v>5978.0396624107407</v>
      </c>
      <c r="C59" s="392">
        <v>6030.9352705085603</v>
      </c>
      <c r="D59" s="392">
        <v>52.895608097819569</v>
      </c>
      <c r="E59" s="393">
        <f t="shared" si="1"/>
        <v>8.8483200321371851E-3</v>
      </c>
      <c r="F59"/>
    </row>
    <row r="60" spans="1:8" x14ac:dyDescent="0.25">
      <c r="A60" t="s">
        <v>27</v>
      </c>
      <c r="B60" s="386">
        <v>770.21068438185102</v>
      </c>
      <c r="C60" s="386">
        <v>799.16809148914319</v>
      </c>
      <c r="D60" s="386">
        <v>28.957407107292109</v>
      </c>
      <c r="E60" s="387">
        <f t="shared" si="1"/>
        <v>3.7596735145958786E-2</v>
      </c>
      <c r="F60"/>
    </row>
    <row r="61" spans="1:8" x14ac:dyDescent="0.25">
      <c r="A61" t="s">
        <v>28</v>
      </c>
      <c r="B61" s="386">
        <v>868.76004392784398</v>
      </c>
      <c r="C61" s="386">
        <v>888.58662016342635</v>
      </c>
      <c r="D61" s="386">
        <v>19.826576235582372</v>
      </c>
      <c r="E61" s="387">
        <f t="shared" si="1"/>
        <v>2.2821694407056656E-2</v>
      </c>
      <c r="F61"/>
    </row>
    <row r="62" spans="1:8" x14ac:dyDescent="0.25">
      <c r="A62" t="s">
        <v>38</v>
      </c>
      <c r="B62" s="386">
        <v>566.204213293404</v>
      </c>
      <c r="C62" s="386">
        <v>571.3888545736005</v>
      </c>
      <c r="D62" s="386">
        <v>5.184641280196467</v>
      </c>
      <c r="E62" s="387">
        <f t="shared" si="1"/>
        <v>9.1568398088020114E-3</v>
      </c>
      <c r="F62"/>
      <c r="H62" t="s">
        <v>568</v>
      </c>
    </row>
    <row r="63" spans="1:8" x14ac:dyDescent="0.25">
      <c r="A63" t="s">
        <v>39</v>
      </c>
      <c r="B63" s="386">
        <v>335.19349999999997</v>
      </c>
      <c r="C63" s="386">
        <v>309.23019154720515</v>
      </c>
      <c r="D63" s="386">
        <v>-25.96330845279482</v>
      </c>
      <c r="E63" s="387">
        <f t="shared" si="1"/>
        <v>-7.745767281523902E-2</v>
      </c>
      <c r="F63"/>
      <c r="H63" t="s">
        <v>582</v>
      </c>
    </row>
    <row r="64" spans="1:8" x14ac:dyDescent="0.25">
      <c r="A64" t="s">
        <v>40</v>
      </c>
      <c r="B64" s="386">
        <v>1919.24850595566</v>
      </c>
      <c r="C64" s="386">
        <v>1888.4119038577307</v>
      </c>
      <c r="D64" s="386">
        <v>-30.836602097929379</v>
      </c>
      <c r="E64" s="387">
        <f t="shared" si="1"/>
        <v>-1.6067018941132258E-2</v>
      </c>
      <c r="F64"/>
    </row>
    <row r="65" spans="1:6" x14ac:dyDescent="0.25">
      <c r="A65" t="s">
        <v>33</v>
      </c>
      <c r="B65" s="386">
        <v>267.61016381255399</v>
      </c>
      <c r="C65" s="386">
        <v>207.54023197891334</v>
      </c>
      <c r="D65" s="386">
        <v>-60.069931833640652</v>
      </c>
      <c r="E65" s="396">
        <f t="shared" si="1"/>
        <v>-0.22446805075653364</v>
      </c>
      <c r="F65"/>
    </row>
    <row r="66" spans="1:6" x14ac:dyDescent="0.25">
      <c r="A66" s="140" t="s">
        <v>569</v>
      </c>
      <c r="B66"/>
      <c r="C66"/>
      <c r="D66"/>
      <c r="E66"/>
      <c r="F66"/>
    </row>
    <row r="67" spans="1:6" x14ac:dyDescent="0.25">
      <c r="B67"/>
      <c r="C67"/>
      <c r="D67"/>
      <c r="E67"/>
      <c r="F67"/>
    </row>
    <row r="68" spans="1:6" x14ac:dyDescent="0.25">
      <c r="B68"/>
      <c r="C68"/>
      <c r="D68"/>
      <c r="E68"/>
      <c r="F68"/>
    </row>
  </sheetData>
  <sheetProtection sheet="1" objects="1" scenarios="1"/>
  <hyperlinks>
    <hyperlink ref="A17" r:id="rId1"/>
    <hyperlink ref="A41" r:id="rId2" display="Source: Department of Employment,Labout Market Information Portal, 2015 Employment Projects"/>
    <hyperlink ref="A66" r:id="rId3" display="Source: Department of Employment,Labout Market Information Portal, 2015 Employment Projects"/>
  </hyperlinks>
  <pageMargins left="0.7" right="0.7" top="0.75" bottom="0.75" header="0.3" footer="0.3"/>
  <pageSetup paperSize="9" orientation="portrait" horizontalDpi="0" verticalDpi="0" r:id="rId4"/>
  <drawing r:id="rId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ColWidth="8.85546875" defaultRowHeight="15" x14ac:dyDescent="0.25"/>
  <cols>
    <col min="1" max="1" width="19.28515625" customWidth="1"/>
    <col min="11" max="11" width="10.85546875" customWidth="1"/>
  </cols>
  <sheetData>
    <row r="1" spans="1:11" ht="21" x14ac:dyDescent="0.35">
      <c r="A1" s="107" t="s">
        <v>552</v>
      </c>
    </row>
    <row r="3" spans="1:11" x14ac:dyDescent="0.25">
      <c r="A3" s="143" t="s">
        <v>553</v>
      </c>
      <c r="J3" s="143" t="s">
        <v>553</v>
      </c>
    </row>
    <row r="4" spans="1:11" x14ac:dyDescent="0.25">
      <c r="A4" t="s">
        <v>554</v>
      </c>
      <c r="J4" t="s">
        <v>556</v>
      </c>
    </row>
    <row r="5" spans="1:11" x14ac:dyDescent="0.25">
      <c r="A5" t="s">
        <v>555</v>
      </c>
      <c r="J5" t="s">
        <v>557</v>
      </c>
    </row>
    <row r="6" spans="1:11" x14ac:dyDescent="0.25">
      <c r="J6" t="s">
        <v>558</v>
      </c>
    </row>
    <row r="7" spans="1:11" ht="15.75" thickBot="1" x14ac:dyDescent="0.3"/>
    <row r="8" spans="1:11" ht="41.25" thickBot="1" x14ac:dyDescent="0.4">
      <c r="A8" s="302"/>
      <c r="B8" s="303" t="s">
        <v>543</v>
      </c>
      <c r="C8" s="303" t="s">
        <v>544</v>
      </c>
      <c r="D8" s="303" t="s">
        <v>545</v>
      </c>
      <c r="E8" s="303" t="s">
        <v>546</v>
      </c>
      <c r="F8" s="303" t="s">
        <v>547</v>
      </c>
      <c r="G8" s="303" t="s">
        <v>548</v>
      </c>
      <c r="H8" s="303" t="s">
        <v>549</v>
      </c>
      <c r="I8" s="303" t="s">
        <v>5</v>
      </c>
      <c r="J8" s="303" t="s">
        <v>550</v>
      </c>
      <c r="K8" s="303" t="s">
        <v>551</v>
      </c>
    </row>
    <row r="9" spans="1:11" s="307" customFormat="1" ht="15.75" thickBot="1" x14ac:dyDescent="0.3">
      <c r="A9" s="405" t="s">
        <v>73</v>
      </c>
      <c r="B9" s="406">
        <v>21</v>
      </c>
      <c r="C9" s="406">
        <v>11</v>
      </c>
      <c r="D9" s="406">
        <v>5</v>
      </c>
      <c r="E9" s="406">
        <v>5</v>
      </c>
      <c r="F9" s="406">
        <v>5</v>
      </c>
      <c r="G9" s="406">
        <v>4</v>
      </c>
      <c r="H9" s="406">
        <v>9</v>
      </c>
      <c r="I9" s="406">
        <v>60</v>
      </c>
      <c r="J9" s="407">
        <v>1</v>
      </c>
      <c r="K9" s="407">
        <v>1</v>
      </c>
    </row>
    <row r="10" spans="1:11" ht="15.75" thickBot="1" x14ac:dyDescent="0.3">
      <c r="A10" s="408" t="s">
        <v>104</v>
      </c>
      <c r="B10" s="409">
        <v>1</v>
      </c>
      <c r="C10" s="409">
        <v>1</v>
      </c>
      <c r="D10" s="409"/>
      <c r="E10" s="409"/>
      <c r="F10" s="409"/>
      <c r="G10" s="409"/>
      <c r="H10" s="409">
        <v>2</v>
      </c>
      <c r="I10" s="410">
        <v>4</v>
      </c>
      <c r="J10" s="411">
        <v>6.7000000000000004E-2</v>
      </c>
      <c r="K10" s="411">
        <v>5.6000000000000001E-2</v>
      </c>
    </row>
    <row r="11" spans="1:11" ht="15.75" thickBot="1" x14ac:dyDescent="0.3">
      <c r="A11" s="408" t="s">
        <v>117</v>
      </c>
      <c r="B11" s="409">
        <v>1</v>
      </c>
      <c r="C11" s="409">
        <v>1</v>
      </c>
      <c r="D11" s="409"/>
      <c r="E11" s="409"/>
      <c r="F11" s="409"/>
      <c r="G11" s="409"/>
      <c r="H11" s="409">
        <v>2</v>
      </c>
      <c r="I11" s="410">
        <v>4</v>
      </c>
      <c r="J11" s="411">
        <v>6.7000000000000004E-2</v>
      </c>
      <c r="K11" s="411">
        <v>4.3999999999999997E-2</v>
      </c>
    </row>
    <row r="12" spans="1:11" ht="15.75" thickBot="1" x14ac:dyDescent="0.3">
      <c r="A12" s="408" t="s">
        <v>86</v>
      </c>
      <c r="B12" s="409">
        <v>2</v>
      </c>
      <c r="C12" s="409">
        <v>2</v>
      </c>
      <c r="D12" s="409">
        <v>1</v>
      </c>
      <c r="E12" s="409">
        <v>1</v>
      </c>
      <c r="F12" s="409"/>
      <c r="G12" s="409"/>
      <c r="H12" s="409"/>
      <c r="I12" s="410">
        <v>6</v>
      </c>
      <c r="J12" s="411">
        <v>0.1</v>
      </c>
      <c r="K12" s="411">
        <v>5.2999999999999999E-2</v>
      </c>
    </row>
    <row r="13" spans="1:11" ht="15.75" thickBot="1" x14ac:dyDescent="0.3">
      <c r="A13" s="408" t="s">
        <v>75</v>
      </c>
      <c r="B13" s="409">
        <v>10</v>
      </c>
      <c r="C13" s="409">
        <v>5</v>
      </c>
      <c r="D13" s="409">
        <v>3</v>
      </c>
      <c r="E13" s="409">
        <v>3</v>
      </c>
      <c r="F13" s="409">
        <v>4</v>
      </c>
      <c r="G13" s="409">
        <v>3</v>
      </c>
      <c r="H13" s="409">
        <v>4</v>
      </c>
      <c r="I13" s="410">
        <v>32</v>
      </c>
      <c r="J13" s="411">
        <v>0.53300000000000003</v>
      </c>
      <c r="K13" s="411">
        <v>0.58799999999999997</v>
      </c>
    </row>
    <row r="14" spans="1:11" ht="15.75" thickBot="1" x14ac:dyDescent="0.3">
      <c r="A14" s="408" t="s">
        <v>127</v>
      </c>
      <c r="B14" s="409">
        <v>1</v>
      </c>
      <c r="C14" s="409"/>
      <c r="D14" s="409"/>
      <c r="E14" s="409"/>
      <c r="F14" s="409"/>
      <c r="G14" s="409"/>
      <c r="H14" s="409"/>
      <c r="I14" s="410">
        <v>1</v>
      </c>
      <c r="J14" s="411">
        <v>1.7000000000000001E-2</v>
      </c>
      <c r="K14" s="411">
        <v>4.3999999999999997E-2</v>
      </c>
    </row>
    <row r="15" spans="1:11" ht="15.75" thickBot="1" x14ac:dyDescent="0.3">
      <c r="A15" s="408" t="s">
        <v>80</v>
      </c>
      <c r="B15" s="409">
        <v>1</v>
      </c>
      <c r="C15" s="409">
        <v>1</v>
      </c>
      <c r="D15" s="409"/>
      <c r="E15" s="409"/>
      <c r="F15" s="409"/>
      <c r="G15" s="409"/>
      <c r="H15" s="409"/>
      <c r="I15" s="410">
        <v>2</v>
      </c>
      <c r="J15" s="411">
        <v>3.3000000000000002E-2</v>
      </c>
      <c r="K15" s="411">
        <v>8.0000000000000002E-3</v>
      </c>
    </row>
    <row r="16" spans="1:11" ht="27" thickBot="1" x14ac:dyDescent="0.3">
      <c r="A16" s="408" t="s">
        <v>139</v>
      </c>
      <c r="B16" s="409">
        <v>2</v>
      </c>
      <c r="C16" s="409"/>
      <c r="D16" s="409"/>
      <c r="E16" s="409"/>
      <c r="F16" s="409">
        <v>1</v>
      </c>
      <c r="G16" s="409">
        <v>1</v>
      </c>
      <c r="H16" s="409">
        <v>1</v>
      </c>
      <c r="I16" s="410">
        <v>5</v>
      </c>
      <c r="J16" s="411">
        <v>8.3000000000000004E-2</v>
      </c>
      <c r="K16" s="411">
        <v>4.3999999999999997E-2</v>
      </c>
    </row>
    <row r="17" spans="1:11" ht="15.75" thickBot="1" x14ac:dyDescent="0.3">
      <c r="A17" s="408" t="s">
        <v>72</v>
      </c>
      <c r="B17" s="409">
        <v>2</v>
      </c>
      <c r="C17" s="409">
        <v>1</v>
      </c>
      <c r="D17" s="409">
        <v>1</v>
      </c>
      <c r="E17" s="409">
        <v>1</v>
      </c>
      <c r="F17" s="409"/>
      <c r="G17" s="409"/>
      <c r="H17" s="409"/>
      <c r="I17" s="410">
        <v>5</v>
      </c>
      <c r="J17" s="411">
        <v>8.3000000000000004E-2</v>
      </c>
      <c r="K17" s="411">
        <v>7.3999999999999996E-2</v>
      </c>
    </row>
    <row r="18" spans="1:11" ht="15.75" thickBot="1" x14ac:dyDescent="0.3">
      <c r="A18" s="408" t="s">
        <v>140</v>
      </c>
      <c r="B18" s="409">
        <v>1</v>
      </c>
      <c r="C18" s="409"/>
      <c r="D18" s="409"/>
      <c r="E18" s="409"/>
      <c r="F18" s="409"/>
      <c r="G18" s="409"/>
      <c r="H18" s="409">
        <v>1</v>
      </c>
      <c r="I18" s="410">
        <v>2</v>
      </c>
      <c r="J18" s="411">
        <v>3.3000000000000002E-2</v>
      </c>
      <c r="K18" s="411">
        <v>8.8999999999999996E-2</v>
      </c>
    </row>
    <row r="19" spans="1:11" s="307" customFormat="1" ht="15.75" thickBot="1" x14ac:dyDescent="0.3">
      <c r="A19" s="398" t="s">
        <v>49</v>
      </c>
      <c r="B19" s="399">
        <v>13</v>
      </c>
      <c r="C19" s="399">
        <v>5</v>
      </c>
      <c r="D19" s="399">
        <v>4</v>
      </c>
      <c r="E19" s="399">
        <v>4</v>
      </c>
      <c r="F19" s="399">
        <v>2</v>
      </c>
      <c r="G19" s="399">
        <v>3</v>
      </c>
      <c r="H19" s="399">
        <v>4</v>
      </c>
      <c r="I19" s="399">
        <v>35</v>
      </c>
      <c r="J19" s="400">
        <v>1</v>
      </c>
      <c r="K19" s="400">
        <v>1</v>
      </c>
    </row>
    <row r="20" spans="1:11" ht="15.75" thickBot="1" x14ac:dyDescent="0.3">
      <c r="A20" s="401" t="s">
        <v>141</v>
      </c>
      <c r="B20" s="402"/>
      <c r="C20" s="402"/>
      <c r="D20" s="402"/>
      <c r="E20" s="402"/>
      <c r="F20" s="402"/>
      <c r="G20" s="402"/>
      <c r="H20" s="402"/>
      <c r="I20" s="403">
        <v>0</v>
      </c>
      <c r="J20" s="404">
        <v>0</v>
      </c>
      <c r="K20" s="404">
        <v>0.05</v>
      </c>
    </row>
    <row r="21" spans="1:11" ht="15.75" thickBot="1" x14ac:dyDescent="0.3">
      <c r="A21" s="401" t="s">
        <v>43</v>
      </c>
      <c r="B21" s="402">
        <v>3</v>
      </c>
      <c r="C21" s="402">
        <v>2</v>
      </c>
      <c r="D21" s="402">
        <v>1</v>
      </c>
      <c r="E21" s="402">
        <v>1</v>
      </c>
      <c r="F21" s="402">
        <v>1</v>
      </c>
      <c r="G21" s="402"/>
      <c r="H21" s="402">
        <v>1</v>
      </c>
      <c r="I21" s="403">
        <v>9</v>
      </c>
      <c r="J21" s="404">
        <v>0.25700000000000001</v>
      </c>
      <c r="K21" s="404">
        <v>0.42599999999999999</v>
      </c>
    </row>
    <row r="22" spans="1:11" ht="15.75" thickBot="1" x14ac:dyDescent="0.3">
      <c r="A22" s="401" t="s">
        <v>67</v>
      </c>
      <c r="B22" s="402">
        <v>2</v>
      </c>
      <c r="C22" s="402">
        <v>1</v>
      </c>
      <c r="D22" s="402"/>
      <c r="E22" s="402">
        <v>1</v>
      </c>
      <c r="F22" s="402"/>
      <c r="G22" s="402">
        <v>2</v>
      </c>
      <c r="H22" s="402">
        <v>1</v>
      </c>
      <c r="I22" s="403">
        <v>7</v>
      </c>
      <c r="J22" s="404">
        <v>0.2</v>
      </c>
      <c r="K22" s="404">
        <v>8.5000000000000006E-2</v>
      </c>
    </row>
    <row r="23" spans="1:11" ht="15.75" thickBot="1" x14ac:dyDescent="0.3">
      <c r="A23" s="401" t="s">
        <v>65</v>
      </c>
      <c r="B23" s="402">
        <v>1</v>
      </c>
      <c r="C23" s="402"/>
      <c r="D23" s="402">
        <v>2</v>
      </c>
      <c r="E23" s="402"/>
      <c r="F23" s="402"/>
      <c r="G23" s="402"/>
      <c r="H23" s="402"/>
      <c r="I23" s="403">
        <v>3</v>
      </c>
      <c r="J23" s="404">
        <v>8.5999999999999993E-2</v>
      </c>
      <c r="K23" s="404">
        <v>6.5000000000000002E-2</v>
      </c>
    </row>
    <row r="24" spans="1:11" ht="15.75" thickBot="1" x14ac:dyDescent="0.3">
      <c r="A24" s="401" t="s">
        <v>57</v>
      </c>
      <c r="B24" s="402">
        <v>1</v>
      </c>
      <c r="C24" s="402"/>
      <c r="D24" s="402"/>
      <c r="E24" s="402">
        <v>1</v>
      </c>
      <c r="F24" s="402"/>
      <c r="G24" s="402">
        <v>1</v>
      </c>
      <c r="H24" s="402">
        <v>1</v>
      </c>
      <c r="I24" s="403">
        <v>4</v>
      </c>
      <c r="J24" s="404">
        <v>0.114</v>
      </c>
      <c r="K24" s="404">
        <v>2.5000000000000001E-2</v>
      </c>
    </row>
    <row r="25" spans="1:11" ht="15.75" thickBot="1" x14ac:dyDescent="0.3">
      <c r="A25" s="401" t="s">
        <v>120</v>
      </c>
      <c r="B25" s="402">
        <v>1</v>
      </c>
      <c r="C25" s="402">
        <v>1</v>
      </c>
      <c r="D25" s="402">
        <v>1</v>
      </c>
      <c r="E25" s="402">
        <v>1</v>
      </c>
      <c r="F25" s="402"/>
      <c r="G25" s="402"/>
      <c r="H25" s="402">
        <v>1</v>
      </c>
      <c r="I25" s="403">
        <v>5</v>
      </c>
      <c r="J25" s="404">
        <v>0.14299999999999999</v>
      </c>
      <c r="K25" s="404">
        <v>8.5999999999999993E-2</v>
      </c>
    </row>
    <row r="26" spans="1:11" ht="15.75" thickBot="1" x14ac:dyDescent="0.3">
      <c r="A26" s="401" t="s">
        <v>62</v>
      </c>
      <c r="B26" s="402">
        <v>3</v>
      </c>
      <c r="C26" s="402"/>
      <c r="D26" s="402"/>
      <c r="E26" s="402"/>
      <c r="F26" s="402">
        <v>1</v>
      </c>
      <c r="G26" s="402"/>
      <c r="H26" s="402"/>
      <c r="I26" s="403">
        <v>4</v>
      </c>
      <c r="J26" s="404">
        <v>0.114</v>
      </c>
      <c r="K26" s="404">
        <v>0.129</v>
      </c>
    </row>
    <row r="27" spans="1:11" ht="27" thickBot="1" x14ac:dyDescent="0.3">
      <c r="A27" s="401" t="s">
        <v>121</v>
      </c>
      <c r="B27" s="402">
        <v>1</v>
      </c>
      <c r="C27" s="402"/>
      <c r="D27" s="402"/>
      <c r="E27" s="402"/>
      <c r="F27" s="402"/>
      <c r="G27" s="402"/>
      <c r="H27" s="402"/>
      <c r="I27" s="403">
        <v>1</v>
      </c>
      <c r="J27" s="404">
        <v>2.9000000000000001E-2</v>
      </c>
      <c r="K27" s="404">
        <v>5.2999999999999999E-2</v>
      </c>
    </row>
    <row r="28" spans="1:11" ht="15.75" thickBot="1" x14ac:dyDescent="0.3">
      <c r="A28" s="401" t="s">
        <v>59</v>
      </c>
      <c r="B28" s="402"/>
      <c r="C28" s="402"/>
      <c r="D28" s="402"/>
      <c r="E28" s="402"/>
      <c r="F28" s="402"/>
      <c r="G28" s="402"/>
      <c r="H28" s="402"/>
      <c r="I28" s="403">
        <v>0</v>
      </c>
      <c r="J28" s="404">
        <v>0</v>
      </c>
      <c r="K28" s="404">
        <v>0.03</v>
      </c>
    </row>
    <row r="29" spans="1:11" ht="15.75" thickBot="1" x14ac:dyDescent="0.3">
      <c r="A29" s="401" t="s">
        <v>122</v>
      </c>
      <c r="B29" s="402"/>
      <c r="C29" s="402">
        <v>1</v>
      </c>
      <c r="D29" s="402"/>
      <c r="E29" s="402"/>
      <c r="F29" s="402"/>
      <c r="G29" s="402"/>
      <c r="H29" s="402"/>
      <c r="I29" s="403">
        <v>1</v>
      </c>
      <c r="J29" s="404">
        <v>2.9000000000000001E-2</v>
      </c>
      <c r="K29" s="404">
        <v>1.9E-2</v>
      </c>
    </row>
    <row r="30" spans="1:11" ht="15.75" thickBot="1" x14ac:dyDescent="0.3">
      <c r="A30" s="401" t="s">
        <v>123</v>
      </c>
      <c r="B30" s="402">
        <v>1</v>
      </c>
      <c r="C30" s="402"/>
      <c r="D30" s="402"/>
      <c r="E30" s="402"/>
      <c r="F30" s="402"/>
      <c r="G30" s="402"/>
      <c r="H30" s="402"/>
      <c r="I30" s="403">
        <v>1</v>
      </c>
      <c r="J30" s="404">
        <v>2.9000000000000001E-2</v>
      </c>
      <c r="K30" s="404">
        <v>3.1E-2</v>
      </c>
    </row>
    <row r="31" spans="1:11" ht="15.75" thickBot="1" x14ac:dyDescent="0.3">
      <c r="A31" s="304" t="s">
        <v>5</v>
      </c>
      <c r="B31" s="305">
        <v>34</v>
      </c>
      <c r="C31" s="305">
        <v>16</v>
      </c>
      <c r="D31" s="305">
        <v>9</v>
      </c>
      <c r="E31" s="305">
        <v>9</v>
      </c>
      <c r="F31" s="305">
        <v>7</v>
      </c>
      <c r="G31" s="305">
        <v>7</v>
      </c>
      <c r="H31" s="305">
        <v>13</v>
      </c>
      <c r="I31" s="308">
        <v>95</v>
      </c>
      <c r="J31" s="306" t="s">
        <v>143</v>
      </c>
      <c r="K31" s="306" t="s">
        <v>143</v>
      </c>
    </row>
  </sheetData>
  <sheetProtection sheet="1" objects="1" scenarios="1" sort="0" autoFilter="0"/>
  <autoFilter ref="A8:K8"/>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8"/>
  <sheetViews>
    <sheetView workbookViewId="0">
      <pane xSplit="1" ySplit="2" topLeftCell="B3" activePane="bottomRight" state="frozen"/>
      <selection pane="topRight" activeCell="B1" sqref="B1"/>
      <selection pane="bottomLeft" activeCell="A3" sqref="A3"/>
      <selection pane="bottomRight" activeCell="B2" sqref="B2:M2"/>
    </sheetView>
  </sheetViews>
  <sheetFormatPr defaultColWidth="8.85546875" defaultRowHeight="15" x14ac:dyDescent="0.25"/>
  <cols>
    <col min="1" max="1" width="58.28515625" bestFit="1" customWidth="1"/>
    <col min="2" max="3" width="24.42578125" style="60" customWidth="1"/>
    <col min="4" max="4" width="24.42578125" customWidth="1"/>
    <col min="5" max="5" width="13.7109375" bestFit="1" customWidth="1"/>
    <col min="6" max="8" width="12" bestFit="1" customWidth="1"/>
    <col min="9" max="9" width="13.7109375" bestFit="1" customWidth="1"/>
    <col min="10" max="10" width="13.42578125" customWidth="1"/>
    <col min="11" max="12" width="11" bestFit="1" customWidth="1"/>
    <col min="13" max="13" width="13.7109375" bestFit="1" customWidth="1"/>
    <col min="15" max="15" width="58.28515625" bestFit="1" customWidth="1"/>
    <col min="16" max="18" width="24.42578125" customWidth="1"/>
    <col min="19" max="19" width="13.7109375" bestFit="1" customWidth="1"/>
    <col min="20" max="22" width="12" bestFit="1" customWidth="1"/>
    <col min="23" max="23" width="13.7109375" bestFit="1" customWidth="1"/>
    <col min="24" max="24" width="13.42578125" customWidth="1"/>
    <col min="25" max="26" width="11" bestFit="1" customWidth="1"/>
    <col min="27" max="27" width="13.7109375" bestFit="1" customWidth="1"/>
  </cols>
  <sheetData>
    <row r="1" spans="1:27" x14ac:dyDescent="0.25">
      <c r="A1" s="38"/>
      <c r="B1" s="58"/>
      <c r="C1" s="58"/>
      <c r="D1" s="38"/>
      <c r="M1" s="47"/>
      <c r="O1" s="38"/>
      <c r="P1" s="38"/>
      <c r="Q1" s="38"/>
      <c r="R1" s="38"/>
      <c r="AA1" s="47"/>
    </row>
    <row r="2" spans="1:27" ht="90" x14ac:dyDescent="0.25">
      <c r="A2" s="38"/>
      <c r="B2" s="62" t="s">
        <v>99</v>
      </c>
      <c r="C2" s="62" t="s">
        <v>98</v>
      </c>
      <c r="D2" s="53" t="s">
        <v>97</v>
      </c>
      <c r="E2" s="63" t="s">
        <v>96</v>
      </c>
      <c r="F2" s="63" t="s">
        <v>95</v>
      </c>
      <c r="G2" s="63" t="s">
        <v>94</v>
      </c>
      <c r="H2" s="63" t="s">
        <v>125</v>
      </c>
      <c r="I2" s="63" t="s">
        <v>126</v>
      </c>
      <c r="J2" s="63" t="s">
        <v>91</v>
      </c>
      <c r="K2" s="63" t="s">
        <v>90</v>
      </c>
      <c r="L2" s="63" t="s">
        <v>89</v>
      </c>
      <c r="M2" s="64" t="s">
        <v>47</v>
      </c>
    </row>
    <row r="3" spans="1:27" hidden="1" x14ac:dyDescent="0.25">
      <c r="A3" s="38" t="s">
        <v>118</v>
      </c>
      <c r="B3" s="59" t="s">
        <v>73</v>
      </c>
      <c r="C3" s="58" t="s">
        <v>84</v>
      </c>
      <c r="D3" s="40" t="s">
        <v>117</v>
      </c>
      <c r="E3" s="49">
        <v>162483</v>
      </c>
      <c r="F3" s="49">
        <v>13508</v>
      </c>
      <c r="G3" s="49">
        <v>2650</v>
      </c>
      <c r="H3" s="49">
        <v>2000</v>
      </c>
      <c r="I3" s="49">
        <v>9179</v>
      </c>
      <c r="J3" s="49">
        <v>0</v>
      </c>
      <c r="K3" s="49">
        <v>2582</v>
      </c>
      <c r="L3" s="49">
        <v>1272</v>
      </c>
      <c r="M3" s="48">
        <f t="shared" ref="M3:M44" si="0">SUM(E3:L3)</f>
        <v>193674</v>
      </c>
    </row>
    <row r="4" spans="1:27" hidden="1" x14ac:dyDescent="0.25">
      <c r="A4" s="38" t="s">
        <v>88</v>
      </c>
      <c r="B4" s="59" t="s">
        <v>73</v>
      </c>
      <c r="C4" s="58" t="s">
        <v>84</v>
      </c>
      <c r="D4" s="40" t="s">
        <v>86</v>
      </c>
      <c r="E4" s="49">
        <v>315000</v>
      </c>
      <c r="F4" s="49"/>
      <c r="G4" s="49"/>
      <c r="H4" s="49"/>
      <c r="I4" s="49">
        <v>124769</v>
      </c>
      <c r="J4" s="49"/>
      <c r="K4" s="49"/>
      <c r="L4" s="49"/>
      <c r="M4" s="48">
        <f t="shared" si="0"/>
        <v>439769</v>
      </c>
    </row>
    <row r="5" spans="1:27" hidden="1" x14ac:dyDescent="0.25">
      <c r="A5" s="38" t="s">
        <v>87</v>
      </c>
      <c r="B5" s="59" t="s">
        <v>73</v>
      </c>
      <c r="C5" s="58" t="s">
        <v>84</v>
      </c>
      <c r="D5" s="40" t="s">
        <v>86</v>
      </c>
      <c r="E5" s="49">
        <v>172676</v>
      </c>
      <c r="F5" s="49">
        <v>20484</v>
      </c>
      <c r="G5" s="49">
        <v>4545</v>
      </c>
      <c r="H5" s="49">
        <v>0</v>
      </c>
      <c r="I5" s="49">
        <v>18169</v>
      </c>
      <c r="J5" s="49">
        <v>0</v>
      </c>
      <c r="K5" s="49">
        <v>1943</v>
      </c>
      <c r="L5" s="49">
        <v>0</v>
      </c>
      <c r="M5" s="48">
        <f t="shared" si="0"/>
        <v>217817</v>
      </c>
    </row>
    <row r="6" spans="1:27" hidden="1" x14ac:dyDescent="0.25">
      <c r="A6" s="38" t="s">
        <v>85</v>
      </c>
      <c r="B6" s="59" t="s">
        <v>73</v>
      </c>
      <c r="C6" s="58" t="s">
        <v>84</v>
      </c>
      <c r="D6" s="37"/>
      <c r="E6" s="49">
        <v>91313</v>
      </c>
      <c r="F6" s="49">
        <v>11197</v>
      </c>
      <c r="G6" s="49">
        <v>3965</v>
      </c>
      <c r="H6" s="49">
        <v>0</v>
      </c>
      <c r="I6" s="49">
        <v>113442</v>
      </c>
      <c r="J6" s="49">
        <v>0</v>
      </c>
      <c r="K6" s="49">
        <v>1166</v>
      </c>
      <c r="L6" s="49">
        <v>0</v>
      </c>
      <c r="M6" s="48">
        <f t="shared" si="0"/>
        <v>221083</v>
      </c>
    </row>
    <row r="7" spans="1:27" hidden="1" x14ac:dyDescent="0.25">
      <c r="A7" s="42" t="s">
        <v>116</v>
      </c>
      <c r="B7" s="59" t="s">
        <v>73</v>
      </c>
      <c r="C7" s="58"/>
      <c r="D7" s="41" t="s">
        <v>77</v>
      </c>
      <c r="E7" s="51">
        <v>50635</v>
      </c>
      <c r="F7" s="51">
        <v>0</v>
      </c>
      <c r="G7" s="51">
        <v>12673</v>
      </c>
      <c r="H7" s="51">
        <v>0</v>
      </c>
      <c r="I7" s="51">
        <v>15254</v>
      </c>
      <c r="J7" s="51">
        <v>0</v>
      </c>
      <c r="K7" s="51">
        <v>0</v>
      </c>
      <c r="L7" s="51">
        <v>0</v>
      </c>
      <c r="M7" s="48">
        <f t="shared" si="0"/>
        <v>78562</v>
      </c>
    </row>
    <row r="8" spans="1:27" hidden="1" x14ac:dyDescent="0.25">
      <c r="A8" s="42" t="s">
        <v>115</v>
      </c>
      <c r="B8" s="59" t="s">
        <v>73</v>
      </c>
      <c r="C8" s="58"/>
      <c r="D8" s="41" t="s">
        <v>106</v>
      </c>
      <c r="E8" s="51">
        <v>56329</v>
      </c>
      <c r="F8" s="51"/>
      <c r="G8" s="51">
        <v>5000</v>
      </c>
      <c r="H8" s="51"/>
      <c r="I8" s="51">
        <v>115995</v>
      </c>
      <c r="J8" s="51"/>
      <c r="K8" s="51">
        <v>500</v>
      </c>
      <c r="L8" s="51"/>
      <c r="M8" s="48">
        <f t="shared" si="0"/>
        <v>177824</v>
      </c>
    </row>
    <row r="9" spans="1:27" hidden="1" x14ac:dyDescent="0.25">
      <c r="A9" s="52" t="s">
        <v>83</v>
      </c>
      <c r="B9" s="59" t="s">
        <v>73</v>
      </c>
      <c r="C9" s="58" t="s">
        <v>119</v>
      </c>
      <c r="D9" s="41" t="s">
        <v>75</v>
      </c>
      <c r="E9" s="51">
        <v>127597</v>
      </c>
      <c r="F9" s="51"/>
      <c r="G9" s="51">
        <v>12500</v>
      </c>
      <c r="H9" s="51"/>
      <c r="I9" s="51">
        <v>34412</v>
      </c>
      <c r="J9" s="51">
        <v>2830</v>
      </c>
      <c r="K9" s="51">
        <v>1680</v>
      </c>
      <c r="L9" s="51"/>
      <c r="M9" s="48">
        <f t="shared" si="0"/>
        <v>179019</v>
      </c>
    </row>
    <row r="10" spans="1:27" hidden="1" x14ac:dyDescent="0.25">
      <c r="A10" s="52" t="s">
        <v>114</v>
      </c>
      <c r="B10" s="59" t="s">
        <v>73</v>
      </c>
      <c r="C10" s="58" t="s">
        <v>119</v>
      </c>
      <c r="D10" s="41" t="s">
        <v>77</v>
      </c>
      <c r="E10" s="51">
        <v>146037</v>
      </c>
      <c r="F10" s="51">
        <v>7000</v>
      </c>
      <c r="G10" s="51">
        <v>40230</v>
      </c>
      <c r="H10" s="51"/>
      <c r="I10" s="51">
        <v>40430</v>
      </c>
      <c r="J10" s="51"/>
      <c r="K10" s="51"/>
      <c r="L10" s="51"/>
      <c r="M10" s="48">
        <f t="shared" si="0"/>
        <v>233697</v>
      </c>
    </row>
    <row r="11" spans="1:27" hidden="1" x14ac:dyDescent="0.25">
      <c r="A11" s="52" t="s">
        <v>113</v>
      </c>
      <c r="B11" s="59" t="s">
        <v>73</v>
      </c>
      <c r="C11" s="58" t="s">
        <v>119</v>
      </c>
      <c r="D11" s="41" t="s">
        <v>104</v>
      </c>
      <c r="E11" s="51">
        <v>60048</v>
      </c>
      <c r="F11" s="51"/>
      <c r="G11" s="51">
        <v>2000</v>
      </c>
      <c r="H11" s="51">
        <v>420</v>
      </c>
      <c r="I11" s="51">
        <v>9859</v>
      </c>
      <c r="J11" s="51"/>
      <c r="K11" s="51">
        <v>150</v>
      </c>
      <c r="L11" s="51"/>
      <c r="M11" s="48">
        <f t="shared" si="0"/>
        <v>72477</v>
      </c>
    </row>
    <row r="12" spans="1:27" hidden="1" x14ac:dyDescent="0.25">
      <c r="A12" s="52" t="s">
        <v>112</v>
      </c>
      <c r="B12" s="59" t="s">
        <v>73</v>
      </c>
      <c r="C12" s="58" t="s">
        <v>119</v>
      </c>
      <c r="D12" s="41" t="s">
        <v>72</v>
      </c>
      <c r="E12" s="51">
        <v>49076</v>
      </c>
      <c r="F12" s="51"/>
      <c r="G12" s="51"/>
      <c r="H12" s="51"/>
      <c r="I12" s="51">
        <v>1111</v>
      </c>
      <c r="J12" s="51"/>
      <c r="K12" s="51"/>
      <c r="L12" s="51"/>
      <c r="M12" s="48">
        <f t="shared" si="0"/>
        <v>50187</v>
      </c>
    </row>
    <row r="13" spans="1:27" hidden="1" x14ac:dyDescent="0.25">
      <c r="A13" s="52" t="s">
        <v>111</v>
      </c>
      <c r="B13" s="59" t="s">
        <v>73</v>
      </c>
      <c r="C13" s="58" t="s">
        <v>119</v>
      </c>
      <c r="D13" s="41" t="s">
        <v>104</v>
      </c>
      <c r="E13" s="51">
        <v>23113</v>
      </c>
      <c r="F13" s="51"/>
      <c r="G13" s="51">
        <v>3485</v>
      </c>
      <c r="H13" s="51">
        <v>13925</v>
      </c>
      <c r="I13" s="51">
        <v>14703</v>
      </c>
      <c r="J13" s="51"/>
      <c r="K13" s="51"/>
      <c r="L13" s="51"/>
      <c r="M13" s="48">
        <f t="shared" si="0"/>
        <v>55226</v>
      </c>
    </row>
    <row r="14" spans="1:27" hidden="1" x14ac:dyDescent="0.25">
      <c r="A14" s="52" t="s">
        <v>110</v>
      </c>
      <c r="B14" s="59" t="s">
        <v>73</v>
      </c>
      <c r="C14" s="58" t="s">
        <v>119</v>
      </c>
      <c r="D14" s="41" t="s">
        <v>104</v>
      </c>
      <c r="E14" s="51">
        <v>36807</v>
      </c>
      <c r="F14" s="51">
        <v>0</v>
      </c>
      <c r="G14" s="51">
        <v>2100</v>
      </c>
      <c r="H14" s="51">
        <v>606</v>
      </c>
      <c r="I14" s="51">
        <v>14091</v>
      </c>
      <c r="J14" s="51">
        <v>0</v>
      </c>
      <c r="K14" s="51">
        <v>0</v>
      </c>
      <c r="L14" s="51">
        <v>0</v>
      </c>
      <c r="M14" s="48">
        <f t="shared" si="0"/>
        <v>53604</v>
      </c>
    </row>
    <row r="15" spans="1:27" hidden="1" x14ac:dyDescent="0.25">
      <c r="A15" s="52" t="s">
        <v>109</v>
      </c>
      <c r="B15" s="59" t="s">
        <v>73</v>
      </c>
      <c r="C15" s="58" t="s">
        <v>119</v>
      </c>
      <c r="D15" s="41" t="s">
        <v>75</v>
      </c>
      <c r="E15" s="51">
        <v>51872</v>
      </c>
      <c r="F15" s="51">
        <v>0</v>
      </c>
      <c r="G15" s="51">
        <v>12500</v>
      </c>
      <c r="H15" s="51">
        <v>500</v>
      </c>
      <c r="I15" s="51">
        <v>75406</v>
      </c>
      <c r="J15" s="51">
        <v>0</v>
      </c>
      <c r="K15" s="51">
        <v>0</v>
      </c>
      <c r="L15" s="51">
        <v>0</v>
      </c>
      <c r="M15" s="48">
        <f t="shared" si="0"/>
        <v>140278</v>
      </c>
    </row>
    <row r="16" spans="1:27" hidden="1" x14ac:dyDescent="0.25">
      <c r="A16" s="52" t="s">
        <v>108</v>
      </c>
      <c r="B16" s="59" t="s">
        <v>73</v>
      </c>
      <c r="C16" s="58" t="s">
        <v>119</v>
      </c>
      <c r="D16" s="41" t="s">
        <v>77</v>
      </c>
      <c r="E16" s="51">
        <v>84114</v>
      </c>
      <c r="F16" s="51">
        <v>21000</v>
      </c>
      <c r="G16" s="51">
        <v>12500</v>
      </c>
      <c r="H16" s="51">
        <v>25000</v>
      </c>
      <c r="I16" s="51">
        <v>297038</v>
      </c>
      <c r="J16" s="51">
        <v>0</v>
      </c>
      <c r="K16" s="51">
        <v>468</v>
      </c>
      <c r="L16" s="51">
        <v>20000</v>
      </c>
      <c r="M16" s="48">
        <f t="shared" si="0"/>
        <v>460120</v>
      </c>
    </row>
    <row r="17" spans="1:13" hidden="1" x14ac:dyDescent="0.25">
      <c r="A17" s="52" t="s">
        <v>107</v>
      </c>
      <c r="B17" s="59" t="s">
        <v>73</v>
      </c>
      <c r="C17" s="58" t="s">
        <v>119</v>
      </c>
      <c r="D17" s="41" t="s">
        <v>106</v>
      </c>
      <c r="E17" s="51">
        <v>74779</v>
      </c>
      <c r="F17" s="51"/>
      <c r="G17" s="51">
        <v>5000</v>
      </c>
      <c r="H17" s="51">
        <v>13673</v>
      </c>
      <c r="I17" s="51">
        <v>8102</v>
      </c>
      <c r="J17" s="51"/>
      <c r="K17" s="51"/>
      <c r="L17" s="51"/>
      <c r="M17" s="48">
        <f t="shared" si="0"/>
        <v>101554</v>
      </c>
    </row>
    <row r="18" spans="1:13" hidden="1" x14ac:dyDescent="0.25">
      <c r="A18" s="52" t="s">
        <v>105</v>
      </c>
      <c r="B18" s="59" t="s">
        <v>73</v>
      </c>
      <c r="C18" s="58" t="s">
        <v>119</v>
      </c>
      <c r="D18" s="41" t="s">
        <v>104</v>
      </c>
      <c r="E18" s="51">
        <v>51965</v>
      </c>
      <c r="F18" s="51"/>
      <c r="G18" s="51">
        <v>2200</v>
      </c>
      <c r="H18" s="51">
        <v>22715</v>
      </c>
      <c r="I18" s="51">
        <v>25116</v>
      </c>
      <c r="J18" s="51"/>
      <c r="K18" s="51"/>
      <c r="L18" s="51"/>
      <c r="M18" s="48">
        <f t="shared" si="0"/>
        <v>101996</v>
      </c>
    </row>
    <row r="19" spans="1:13" hidden="1" x14ac:dyDescent="0.25">
      <c r="A19" s="52" t="s">
        <v>103</v>
      </c>
      <c r="B19" s="59" t="s">
        <v>73</v>
      </c>
      <c r="C19" s="58" t="s">
        <v>119</v>
      </c>
      <c r="D19" s="41" t="s">
        <v>77</v>
      </c>
      <c r="E19" s="51">
        <v>73615</v>
      </c>
      <c r="F19" s="51"/>
      <c r="G19" s="51">
        <v>12500</v>
      </c>
      <c r="H19" s="51"/>
      <c r="I19" s="51">
        <v>116347</v>
      </c>
      <c r="J19" s="51"/>
      <c r="K19" s="51"/>
      <c r="L19" s="51">
        <v>1553</v>
      </c>
      <c r="M19" s="48">
        <f t="shared" si="0"/>
        <v>204015</v>
      </c>
    </row>
    <row r="20" spans="1:13" hidden="1" x14ac:dyDescent="0.25">
      <c r="A20" s="52" t="s">
        <v>82</v>
      </c>
      <c r="B20" s="59" t="s">
        <v>73</v>
      </c>
      <c r="C20" s="58" t="s">
        <v>119</v>
      </c>
      <c r="D20" s="41" t="s">
        <v>77</v>
      </c>
      <c r="E20" s="51">
        <v>560350</v>
      </c>
      <c r="F20" s="51"/>
      <c r="G20" s="51">
        <v>12500</v>
      </c>
      <c r="H20" s="51">
        <v>9000</v>
      </c>
      <c r="I20" s="51">
        <v>520175</v>
      </c>
      <c r="J20" s="51">
        <v>15000</v>
      </c>
      <c r="K20" s="51"/>
      <c r="L20" s="51"/>
      <c r="M20" s="48">
        <f t="shared" si="0"/>
        <v>1117025</v>
      </c>
    </row>
    <row r="21" spans="1:13" hidden="1" x14ac:dyDescent="0.25">
      <c r="A21" s="52" t="s">
        <v>81</v>
      </c>
      <c r="B21" s="59" t="s">
        <v>73</v>
      </c>
      <c r="C21" s="58" t="s">
        <v>119</v>
      </c>
      <c r="D21" s="41" t="s">
        <v>80</v>
      </c>
      <c r="E21" s="51">
        <v>60650</v>
      </c>
      <c r="F21" s="51"/>
      <c r="G21" s="51">
        <v>1000</v>
      </c>
      <c r="H21" s="51"/>
      <c r="I21" s="51">
        <v>60181</v>
      </c>
      <c r="J21" s="51"/>
      <c r="K21" s="51">
        <v>320</v>
      </c>
      <c r="L21" s="51"/>
      <c r="M21" s="48">
        <f t="shared" si="0"/>
        <v>122151</v>
      </c>
    </row>
    <row r="22" spans="1:13" hidden="1" x14ac:dyDescent="0.25">
      <c r="A22" s="52" t="s">
        <v>79</v>
      </c>
      <c r="B22" s="59" t="s">
        <v>73</v>
      </c>
      <c r="C22" s="58" t="s">
        <v>119</v>
      </c>
      <c r="D22" s="41" t="s">
        <v>75</v>
      </c>
      <c r="E22" s="51">
        <v>203714</v>
      </c>
      <c r="F22" s="51">
        <v>0</v>
      </c>
      <c r="G22" s="51">
        <v>32354</v>
      </c>
      <c r="H22" s="51">
        <v>19709</v>
      </c>
      <c r="I22" s="51">
        <v>74251</v>
      </c>
      <c r="J22" s="51"/>
      <c r="K22" s="51">
        <v>1562</v>
      </c>
      <c r="L22" s="51">
        <v>0</v>
      </c>
      <c r="M22" s="48">
        <f t="shared" si="0"/>
        <v>331590</v>
      </c>
    </row>
    <row r="23" spans="1:13" hidden="1" x14ac:dyDescent="0.25">
      <c r="A23" s="52" t="s">
        <v>102</v>
      </c>
      <c r="B23" s="59" t="s">
        <v>73</v>
      </c>
      <c r="C23" s="58" t="s">
        <v>119</v>
      </c>
      <c r="D23" s="41" t="s">
        <v>75</v>
      </c>
      <c r="E23" s="51">
        <v>60900</v>
      </c>
      <c r="F23" s="51">
        <v>0</v>
      </c>
      <c r="G23" s="51">
        <v>13500</v>
      </c>
      <c r="H23" s="51">
        <v>0</v>
      </c>
      <c r="I23" s="51">
        <v>31719</v>
      </c>
      <c r="J23" s="51">
        <v>0</v>
      </c>
      <c r="K23" s="51">
        <v>0</v>
      </c>
      <c r="L23" s="51">
        <v>0</v>
      </c>
      <c r="M23" s="48">
        <f t="shared" si="0"/>
        <v>106119</v>
      </c>
    </row>
    <row r="24" spans="1:13" hidden="1" x14ac:dyDescent="0.25">
      <c r="A24" s="52" t="s">
        <v>101</v>
      </c>
      <c r="B24" s="59" t="s">
        <v>73</v>
      </c>
      <c r="C24" s="58" t="s">
        <v>119</v>
      </c>
      <c r="D24" s="41" t="s">
        <v>72</v>
      </c>
      <c r="E24" s="51">
        <v>49077</v>
      </c>
      <c r="F24" s="51">
        <v>0</v>
      </c>
      <c r="G24" s="51">
        <v>8660</v>
      </c>
      <c r="H24" s="51">
        <v>4956</v>
      </c>
      <c r="I24" s="51">
        <v>91656</v>
      </c>
      <c r="J24" s="51">
        <v>0</v>
      </c>
      <c r="K24" s="51">
        <v>4269</v>
      </c>
      <c r="L24" s="51">
        <v>6200</v>
      </c>
      <c r="M24" s="48">
        <f t="shared" si="0"/>
        <v>164818</v>
      </c>
    </row>
    <row r="25" spans="1:13" hidden="1" x14ac:dyDescent="0.25">
      <c r="A25" s="52" t="s">
        <v>78</v>
      </c>
      <c r="B25" s="59" t="s">
        <v>73</v>
      </c>
      <c r="C25" s="58" t="s">
        <v>119</v>
      </c>
      <c r="D25" s="41" t="s">
        <v>77</v>
      </c>
      <c r="E25" s="51">
        <v>146420</v>
      </c>
      <c r="F25" s="51">
        <v>6776</v>
      </c>
      <c r="G25" s="51">
        <v>18945</v>
      </c>
      <c r="H25" s="51">
        <v>4323</v>
      </c>
      <c r="I25" s="51">
        <v>262532</v>
      </c>
      <c r="J25" s="51">
        <v>0</v>
      </c>
      <c r="K25" s="51">
        <v>1262</v>
      </c>
      <c r="L25" s="51">
        <v>0</v>
      </c>
      <c r="M25" s="48">
        <f t="shared" si="0"/>
        <v>440258</v>
      </c>
    </row>
    <row r="26" spans="1:13" hidden="1" x14ac:dyDescent="0.25">
      <c r="A26" s="52" t="s">
        <v>100</v>
      </c>
      <c r="B26" s="59" t="s">
        <v>73</v>
      </c>
      <c r="C26" s="58" t="s">
        <v>119</v>
      </c>
      <c r="D26" s="41" t="s">
        <v>77</v>
      </c>
      <c r="E26" s="51">
        <v>24538</v>
      </c>
      <c r="F26" s="51"/>
      <c r="G26" s="51">
        <v>13750</v>
      </c>
      <c r="H26" s="51">
        <v>11616</v>
      </c>
      <c r="I26" s="51">
        <v>43651</v>
      </c>
      <c r="J26" s="51"/>
      <c r="K26" s="51">
        <v>8470</v>
      </c>
      <c r="L26" s="51"/>
      <c r="M26" s="48">
        <f t="shared" si="0"/>
        <v>102025</v>
      </c>
    </row>
    <row r="27" spans="1:13" hidden="1" x14ac:dyDescent="0.25">
      <c r="A27" s="52" t="s">
        <v>76</v>
      </c>
      <c r="B27" s="59" t="s">
        <v>73</v>
      </c>
      <c r="C27" s="58" t="s">
        <v>119</v>
      </c>
      <c r="D27" s="41" t="s">
        <v>75</v>
      </c>
      <c r="E27" s="51">
        <v>55806</v>
      </c>
      <c r="F27" s="51"/>
      <c r="G27" s="51">
        <v>12500</v>
      </c>
      <c r="H27" s="51"/>
      <c r="I27" s="51">
        <v>110676</v>
      </c>
      <c r="J27" s="51"/>
      <c r="K27" s="51">
        <v>90</v>
      </c>
      <c r="L27" s="51"/>
      <c r="M27" s="48">
        <f t="shared" si="0"/>
        <v>179072</v>
      </c>
    </row>
    <row r="28" spans="1:13" hidden="1" x14ac:dyDescent="0.25">
      <c r="A28" s="52" t="s">
        <v>74</v>
      </c>
      <c r="B28" s="59" t="s">
        <v>73</v>
      </c>
      <c r="C28" s="58" t="s">
        <v>119</v>
      </c>
      <c r="D28" s="41" t="s">
        <v>72</v>
      </c>
      <c r="E28" s="51">
        <v>83553</v>
      </c>
      <c r="F28" s="51">
        <v>0</v>
      </c>
      <c r="G28" s="51">
        <v>5000</v>
      </c>
      <c r="H28" s="51">
        <v>0</v>
      </c>
      <c r="I28" s="51">
        <v>112730</v>
      </c>
      <c r="J28" s="51">
        <v>0</v>
      </c>
      <c r="K28" s="51">
        <v>0</v>
      </c>
      <c r="L28" s="51">
        <v>0</v>
      </c>
      <c r="M28" s="48">
        <f t="shared" si="0"/>
        <v>201283</v>
      </c>
    </row>
    <row r="29" spans="1:13" hidden="1" x14ac:dyDescent="0.25">
      <c r="A29" s="40" t="s">
        <v>71</v>
      </c>
      <c r="B29" s="58" t="s">
        <v>49</v>
      </c>
      <c r="C29" s="58" t="s">
        <v>60</v>
      </c>
      <c r="D29" s="40" t="s">
        <v>43</v>
      </c>
      <c r="E29" s="50">
        <v>156400</v>
      </c>
      <c r="F29" s="50">
        <v>1500</v>
      </c>
      <c r="G29" s="50">
        <v>0</v>
      </c>
      <c r="H29" s="50">
        <v>10000</v>
      </c>
      <c r="I29" s="50">
        <v>21200</v>
      </c>
      <c r="J29" s="50">
        <v>0</v>
      </c>
      <c r="K29" s="50">
        <v>0</v>
      </c>
      <c r="L29" s="50">
        <v>0</v>
      </c>
      <c r="M29" s="48">
        <f t="shared" si="0"/>
        <v>189100</v>
      </c>
    </row>
    <row r="30" spans="1:13" hidden="1" x14ac:dyDescent="0.25">
      <c r="A30" s="40" t="s">
        <v>70</v>
      </c>
      <c r="B30" s="58" t="s">
        <v>49</v>
      </c>
      <c r="C30" s="58" t="s">
        <v>60</v>
      </c>
      <c r="D30" s="40" t="s">
        <v>43</v>
      </c>
      <c r="E30" s="50">
        <v>439830</v>
      </c>
      <c r="F30" s="50">
        <v>0</v>
      </c>
      <c r="G30" s="50">
        <v>1818</v>
      </c>
      <c r="H30" s="50">
        <v>3897</v>
      </c>
      <c r="I30" s="50">
        <v>10633</v>
      </c>
      <c r="J30" s="50">
        <v>0</v>
      </c>
      <c r="K30" s="50">
        <v>0</v>
      </c>
      <c r="L30" s="50">
        <v>0</v>
      </c>
      <c r="M30" s="48">
        <f t="shared" si="0"/>
        <v>456178</v>
      </c>
    </row>
    <row r="31" spans="1:13" hidden="1" x14ac:dyDescent="0.25">
      <c r="A31" s="40" t="s">
        <v>69</v>
      </c>
      <c r="B31" s="59" t="s">
        <v>49</v>
      </c>
      <c r="C31" s="58" t="s">
        <v>60</v>
      </c>
      <c r="D31" s="40" t="s">
        <v>67</v>
      </c>
      <c r="E31" s="50">
        <v>83044</v>
      </c>
      <c r="F31" s="50">
        <v>24412</v>
      </c>
      <c r="G31" s="50">
        <v>3000</v>
      </c>
      <c r="H31" s="50">
        <v>782</v>
      </c>
      <c r="I31" s="50">
        <v>52762</v>
      </c>
      <c r="J31" s="50"/>
      <c r="K31" s="50"/>
      <c r="L31" s="50"/>
      <c r="M31" s="48">
        <f t="shared" si="0"/>
        <v>164000</v>
      </c>
    </row>
    <row r="32" spans="1:13" hidden="1" x14ac:dyDescent="0.25">
      <c r="A32" s="40" t="s">
        <v>68</v>
      </c>
      <c r="B32" s="59" t="s">
        <v>49</v>
      </c>
      <c r="C32" s="58" t="s">
        <v>60</v>
      </c>
      <c r="D32" s="40" t="s">
        <v>67</v>
      </c>
      <c r="E32" s="50">
        <v>95961</v>
      </c>
      <c r="F32" s="50">
        <v>0</v>
      </c>
      <c r="G32" s="50"/>
      <c r="H32" s="50">
        <v>13851</v>
      </c>
      <c r="I32" s="50">
        <v>39122</v>
      </c>
      <c r="J32" s="50">
        <v>0</v>
      </c>
      <c r="K32" s="50">
        <v>0</v>
      </c>
      <c r="L32" s="50">
        <v>0</v>
      </c>
      <c r="M32" s="48">
        <f t="shared" si="0"/>
        <v>148934</v>
      </c>
    </row>
    <row r="33" spans="1:13" hidden="1" x14ac:dyDescent="0.25">
      <c r="A33" s="40" t="s">
        <v>66</v>
      </c>
      <c r="B33" s="59" t="s">
        <v>49</v>
      </c>
      <c r="C33" s="58" t="s">
        <v>60</v>
      </c>
      <c r="D33" s="40" t="s">
        <v>65</v>
      </c>
      <c r="E33" s="50">
        <v>336715</v>
      </c>
      <c r="F33" s="50">
        <v>3933</v>
      </c>
      <c r="G33" s="50">
        <v>27195</v>
      </c>
      <c r="H33" s="50">
        <v>20937</v>
      </c>
      <c r="I33" s="50">
        <v>99640</v>
      </c>
      <c r="J33" s="50"/>
      <c r="K33" s="50">
        <v>50</v>
      </c>
      <c r="L33" s="50"/>
      <c r="M33" s="48">
        <f t="shared" si="0"/>
        <v>488470</v>
      </c>
    </row>
    <row r="34" spans="1:13" hidden="1" x14ac:dyDescent="0.25">
      <c r="A34" s="40" t="s">
        <v>64</v>
      </c>
      <c r="B34" s="59" t="s">
        <v>49</v>
      </c>
      <c r="C34" s="58" t="s">
        <v>60</v>
      </c>
      <c r="D34" s="40" t="s">
        <v>62</v>
      </c>
      <c r="E34" s="50">
        <v>191428</v>
      </c>
      <c r="F34" s="50">
        <v>70000</v>
      </c>
      <c r="G34" s="50">
        <v>15851</v>
      </c>
      <c r="H34" s="50">
        <v>0</v>
      </c>
      <c r="I34" s="50">
        <v>172460</v>
      </c>
      <c r="J34" s="50">
        <v>0</v>
      </c>
      <c r="K34" s="50">
        <v>1065</v>
      </c>
      <c r="L34" s="50">
        <v>1272</v>
      </c>
      <c r="M34" s="48">
        <f t="shared" si="0"/>
        <v>452076</v>
      </c>
    </row>
    <row r="35" spans="1:13" hidden="1" x14ac:dyDescent="0.25">
      <c r="A35" s="40" t="s">
        <v>63</v>
      </c>
      <c r="B35" s="59" t="s">
        <v>49</v>
      </c>
      <c r="C35" s="58" t="s">
        <v>60</v>
      </c>
      <c r="D35" s="40" t="s">
        <v>62</v>
      </c>
      <c r="E35" s="50">
        <v>74200</v>
      </c>
      <c r="F35" s="50">
        <v>0</v>
      </c>
      <c r="G35" s="50">
        <v>24408</v>
      </c>
      <c r="H35" s="50">
        <v>568</v>
      </c>
      <c r="I35" s="50">
        <v>75914</v>
      </c>
      <c r="J35" s="50">
        <v>0</v>
      </c>
      <c r="K35" s="50">
        <v>8904</v>
      </c>
      <c r="L35" s="50">
        <v>700</v>
      </c>
      <c r="M35" s="48">
        <f t="shared" si="0"/>
        <v>184694</v>
      </c>
    </row>
    <row r="36" spans="1:13" hidden="1" x14ac:dyDescent="0.25">
      <c r="A36" s="40" t="s">
        <v>61</v>
      </c>
      <c r="B36" s="59" t="s">
        <v>49</v>
      </c>
      <c r="C36" s="58" t="s">
        <v>60</v>
      </c>
      <c r="D36" s="40" t="s">
        <v>59</v>
      </c>
      <c r="E36" s="50">
        <v>60866</v>
      </c>
      <c r="F36" s="50">
        <v>0</v>
      </c>
      <c r="G36" s="50">
        <v>0</v>
      </c>
      <c r="H36" s="50">
        <v>0</v>
      </c>
      <c r="I36" s="50">
        <v>36862</v>
      </c>
      <c r="J36" s="50">
        <v>0</v>
      </c>
      <c r="K36" s="50">
        <v>750</v>
      </c>
      <c r="L36" s="50">
        <v>0</v>
      </c>
      <c r="M36" s="48">
        <f t="shared" si="0"/>
        <v>98478</v>
      </c>
    </row>
    <row r="37" spans="1:13" hidden="1" x14ac:dyDescent="0.25">
      <c r="A37" s="38" t="s">
        <v>58</v>
      </c>
      <c r="B37" s="59" t="s">
        <v>49</v>
      </c>
      <c r="C37" s="58" t="s">
        <v>48</v>
      </c>
      <c r="D37" s="40" t="s">
        <v>57</v>
      </c>
      <c r="E37" s="49">
        <v>188254</v>
      </c>
      <c r="F37" s="49"/>
      <c r="G37" s="49"/>
      <c r="H37" s="49"/>
      <c r="I37" s="49">
        <v>38790</v>
      </c>
      <c r="J37" s="49"/>
      <c r="K37" s="49"/>
      <c r="L37" s="49"/>
      <c r="M37" s="48">
        <f t="shared" si="0"/>
        <v>227044</v>
      </c>
    </row>
    <row r="38" spans="1:13" hidden="1" x14ac:dyDescent="0.25">
      <c r="A38" s="38" t="s">
        <v>56</v>
      </c>
      <c r="B38" s="59" t="s">
        <v>49</v>
      </c>
      <c r="C38" s="58" t="s">
        <v>48</v>
      </c>
      <c r="D38" s="37" t="s">
        <v>124</v>
      </c>
      <c r="E38" s="49">
        <v>40093</v>
      </c>
      <c r="F38" s="49"/>
      <c r="G38" s="49"/>
      <c r="H38" s="49"/>
      <c r="I38" s="49">
        <v>41060</v>
      </c>
      <c r="J38" s="49"/>
      <c r="K38" s="49"/>
      <c r="L38" s="49"/>
      <c r="M38" s="48">
        <f t="shared" si="0"/>
        <v>81153</v>
      </c>
    </row>
    <row r="39" spans="1:13" hidden="1" x14ac:dyDescent="0.25">
      <c r="A39" s="38" t="s">
        <v>55</v>
      </c>
      <c r="B39" s="59" t="s">
        <v>49</v>
      </c>
      <c r="C39" s="58" t="s">
        <v>48</v>
      </c>
      <c r="D39" s="37" t="s">
        <v>120</v>
      </c>
      <c r="E39" s="49">
        <v>4527</v>
      </c>
      <c r="F39" s="49">
        <v>78112</v>
      </c>
      <c r="G39" s="49">
        <v>0</v>
      </c>
      <c r="H39" s="49">
        <v>3000</v>
      </c>
      <c r="I39" s="49">
        <v>4554</v>
      </c>
      <c r="J39" s="49">
        <v>0</v>
      </c>
      <c r="K39" s="49">
        <v>0</v>
      </c>
      <c r="L39" s="49">
        <v>0</v>
      </c>
      <c r="M39" s="48">
        <f t="shared" si="0"/>
        <v>90193</v>
      </c>
    </row>
    <row r="40" spans="1:13" hidden="1" x14ac:dyDescent="0.25">
      <c r="A40" s="38" t="s">
        <v>54</v>
      </c>
      <c r="B40" s="59" t="s">
        <v>49</v>
      </c>
      <c r="C40" s="58" t="s">
        <v>48</v>
      </c>
      <c r="D40" s="37" t="s">
        <v>121</v>
      </c>
      <c r="E40" s="49">
        <v>119554</v>
      </c>
      <c r="F40" s="49">
        <v>0</v>
      </c>
      <c r="G40" s="49">
        <v>0</v>
      </c>
      <c r="H40" s="49">
        <v>5000</v>
      </c>
      <c r="I40" s="49">
        <v>6543</v>
      </c>
      <c r="J40" s="49">
        <v>0</v>
      </c>
      <c r="K40" s="49">
        <v>0</v>
      </c>
      <c r="L40" s="49">
        <v>0</v>
      </c>
      <c r="M40" s="48">
        <f t="shared" si="0"/>
        <v>131097</v>
      </c>
    </row>
    <row r="41" spans="1:13" hidden="1" x14ac:dyDescent="0.25">
      <c r="A41" s="38" t="s">
        <v>53</v>
      </c>
      <c r="B41" s="59" t="s">
        <v>49</v>
      </c>
      <c r="C41" s="58" t="s">
        <v>48</v>
      </c>
      <c r="D41" s="37" t="s">
        <v>121</v>
      </c>
      <c r="E41" s="49">
        <v>5800</v>
      </c>
      <c r="F41" s="49">
        <v>61346</v>
      </c>
      <c r="G41" s="49"/>
      <c r="H41" s="49">
        <v>5000</v>
      </c>
      <c r="I41" s="49">
        <v>2627</v>
      </c>
      <c r="J41" s="49"/>
      <c r="K41" s="49">
        <v>250</v>
      </c>
      <c r="L41" s="49"/>
      <c r="M41" s="48">
        <f t="shared" si="0"/>
        <v>75023</v>
      </c>
    </row>
    <row r="42" spans="1:13" hidden="1" x14ac:dyDescent="0.25">
      <c r="A42" s="38" t="s">
        <v>52</v>
      </c>
      <c r="B42" s="59" t="s">
        <v>49</v>
      </c>
      <c r="C42" s="58" t="s">
        <v>48</v>
      </c>
      <c r="D42" s="37" t="s">
        <v>122</v>
      </c>
      <c r="E42" s="49">
        <v>50173</v>
      </c>
      <c r="F42" s="49"/>
      <c r="G42" s="49"/>
      <c r="H42" s="49">
        <v>12100</v>
      </c>
      <c r="I42" s="49">
        <v>29052</v>
      </c>
      <c r="J42" s="49"/>
      <c r="K42" s="49"/>
      <c r="L42" s="49"/>
      <c r="M42" s="48">
        <f t="shared" si="0"/>
        <v>91325</v>
      </c>
    </row>
    <row r="43" spans="1:13" hidden="1" x14ac:dyDescent="0.25">
      <c r="A43" s="38" t="s">
        <v>51</v>
      </c>
      <c r="B43" s="59" t="s">
        <v>49</v>
      </c>
      <c r="C43" s="58" t="s">
        <v>48</v>
      </c>
      <c r="D43" s="37" t="s">
        <v>123</v>
      </c>
      <c r="E43" s="49">
        <v>99402</v>
      </c>
      <c r="F43" s="49">
        <v>33997</v>
      </c>
      <c r="G43" s="49">
        <v>500</v>
      </c>
      <c r="H43" s="49">
        <v>4809</v>
      </c>
      <c r="I43" s="49">
        <v>95203</v>
      </c>
      <c r="J43" s="49"/>
      <c r="K43" s="49">
        <v>610</v>
      </c>
      <c r="L43" s="49"/>
      <c r="M43" s="48">
        <f t="shared" si="0"/>
        <v>234521</v>
      </c>
    </row>
    <row r="44" spans="1:13" hidden="1" x14ac:dyDescent="0.25">
      <c r="A44" s="38" t="s">
        <v>50</v>
      </c>
      <c r="B44" s="59" t="s">
        <v>49</v>
      </c>
      <c r="C44" s="58" t="s">
        <v>48</v>
      </c>
      <c r="D44" s="37" t="s">
        <v>123</v>
      </c>
      <c r="E44" s="49">
        <v>102934</v>
      </c>
      <c r="F44" s="49">
        <v>41930</v>
      </c>
      <c r="G44" s="49"/>
      <c r="H44" s="49">
        <v>3807</v>
      </c>
      <c r="I44" s="49">
        <v>51344</v>
      </c>
      <c r="J44" s="49"/>
      <c r="K44" s="49">
        <v>6141</v>
      </c>
      <c r="L44" s="49">
        <v>19000</v>
      </c>
      <c r="M44" s="48">
        <f t="shared" si="0"/>
        <v>225156</v>
      </c>
    </row>
    <row r="45" spans="1:13" hidden="1" x14ac:dyDescent="0.25">
      <c r="A45" s="38"/>
      <c r="B45" s="58"/>
      <c r="C45" s="58"/>
      <c r="D45" s="36" t="s">
        <v>47</v>
      </c>
      <c r="E45" s="48">
        <f t="shared" ref="E45:M45" si="1">SUM(E4:E9,E21:E44)</f>
        <v>3547389</v>
      </c>
      <c r="F45" s="48">
        <f t="shared" si="1"/>
        <v>353687</v>
      </c>
      <c r="G45" s="48">
        <f t="shared" si="1"/>
        <v>217164</v>
      </c>
      <c r="H45" s="48">
        <f t="shared" si="1"/>
        <v>124355</v>
      </c>
      <c r="I45" s="48">
        <f t="shared" si="1"/>
        <v>1987203</v>
      </c>
      <c r="J45" s="48">
        <f t="shared" si="1"/>
        <v>2830</v>
      </c>
      <c r="K45" s="48">
        <f t="shared" si="1"/>
        <v>39032</v>
      </c>
      <c r="L45" s="48">
        <f t="shared" si="1"/>
        <v>27172</v>
      </c>
      <c r="M45" s="48">
        <f t="shared" si="1"/>
        <v>6298832</v>
      </c>
    </row>
    <row r="46" spans="1:13" hidden="1" x14ac:dyDescent="0.25">
      <c r="E46" s="33">
        <f t="shared" ref="E46:M46" si="2">E45/$M45</f>
        <v>0.56318203120832566</v>
      </c>
      <c r="F46" s="33">
        <f t="shared" si="2"/>
        <v>5.6151203905739987E-2</v>
      </c>
      <c r="G46" s="33">
        <f t="shared" si="2"/>
        <v>3.447686809237014E-2</v>
      </c>
      <c r="H46" s="33">
        <f t="shared" si="2"/>
        <v>1.9742549094816309E-2</v>
      </c>
      <c r="I46" s="33">
        <f t="shared" si="2"/>
        <v>0.31548753800704638</v>
      </c>
      <c r="J46" s="35">
        <f t="shared" si="2"/>
        <v>4.4928964608041618E-4</v>
      </c>
      <c r="K46" s="33">
        <f t="shared" si="2"/>
        <v>6.1967044048801432E-3</v>
      </c>
      <c r="L46" s="33">
        <f t="shared" si="2"/>
        <v>4.3138156407410136E-3</v>
      </c>
      <c r="M46" s="33">
        <f t="shared" si="2"/>
        <v>1</v>
      </c>
    </row>
    <row r="47" spans="1:13" hidden="1" x14ac:dyDescent="0.25"/>
    <row r="48" spans="1:13" hidden="1" x14ac:dyDescent="0.25"/>
    <row r="49" spans="1:13" hidden="1" x14ac:dyDescent="0.25"/>
    <row r="50" spans="1:13" ht="120" hidden="1" x14ac:dyDescent="0.25">
      <c r="B50" s="58" t="s">
        <v>99</v>
      </c>
      <c r="C50" s="58" t="s">
        <v>98</v>
      </c>
      <c r="D50" s="38" t="s">
        <v>97</v>
      </c>
      <c r="E50" s="47" t="s">
        <v>96</v>
      </c>
      <c r="F50" s="47" t="s">
        <v>95</v>
      </c>
      <c r="G50" s="47" t="s">
        <v>94</v>
      </c>
      <c r="H50" s="47" t="s">
        <v>93</v>
      </c>
      <c r="I50" s="47" t="s">
        <v>92</v>
      </c>
      <c r="J50" s="47" t="s">
        <v>91</v>
      </c>
      <c r="K50" s="47" t="s">
        <v>90</v>
      </c>
      <c r="L50" s="47" t="s">
        <v>89</v>
      </c>
      <c r="M50" s="46" t="s">
        <v>47</v>
      </c>
    </row>
    <row r="51" spans="1:13" x14ac:dyDescent="0.25">
      <c r="A51" s="54" t="s">
        <v>88</v>
      </c>
      <c r="B51" s="59" t="s">
        <v>73</v>
      </c>
      <c r="C51" s="58" t="s">
        <v>84</v>
      </c>
      <c r="D51" s="40" t="s">
        <v>86</v>
      </c>
      <c r="E51" s="39">
        <f t="shared" ref="E51:M51" si="3">E4/$M4</f>
        <v>0.71628514060791004</v>
      </c>
      <c r="F51" s="39">
        <f t="shared" si="3"/>
        <v>0</v>
      </c>
      <c r="G51" s="39">
        <f t="shared" si="3"/>
        <v>0</v>
      </c>
      <c r="H51" s="39">
        <f t="shared" si="3"/>
        <v>0</v>
      </c>
      <c r="I51" s="39">
        <f t="shared" si="3"/>
        <v>0.28371485939208996</v>
      </c>
      <c r="J51" s="39">
        <f t="shared" si="3"/>
        <v>0</v>
      </c>
      <c r="K51" s="39">
        <f t="shared" si="3"/>
        <v>0</v>
      </c>
      <c r="L51" s="39">
        <f t="shared" si="3"/>
        <v>0</v>
      </c>
      <c r="M51" s="39">
        <f t="shared" si="3"/>
        <v>1</v>
      </c>
    </row>
    <row r="52" spans="1:13" x14ac:dyDescent="0.25">
      <c r="A52" s="54" t="s">
        <v>87</v>
      </c>
      <c r="B52" s="59" t="s">
        <v>73</v>
      </c>
      <c r="C52" s="58" t="s">
        <v>84</v>
      </c>
      <c r="D52" s="40" t="s">
        <v>86</v>
      </c>
      <c r="E52" s="39">
        <f t="shared" ref="E52:M52" si="4">E5/$M5</f>
        <v>0.79275722280630068</v>
      </c>
      <c r="F52" s="39">
        <f t="shared" si="4"/>
        <v>9.4042246472956656E-2</v>
      </c>
      <c r="G52" s="39">
        <f t="shared" si="4"/>
        <v>2.0866139924799257E-2</v>
      </c>
      <c r="H52" s="39">
        <f t="shared" si="4"/>
        <v>0</v>
      </c>
      <c r="I52" s="39">
        <f t="shared" si="4"/>
        <v>8.3414058590468146E-2</v>
      </c>
      <c r="J52" s="39">
        <f t="shared" si="4"/>
        <v>0</v>
      </c>
      <c r="K52" s="39">
        <f t="shared" si="4"/>
        <v>8.9203322054752388E-3</v>
      </c>
      <c r="L52" s="39">
        <f t="shared" si="4"/>
        <v>0</v>
      </c>
      <c r="M52" s="39">
        <f t="shared" si="4"/>
        <v>1</v>
      </c>
    </row>
    <row r="53" spans="1:13" x14ac:dyDescent="0.25">
      <c r="A53" s="54" t="s">
        <v>85</v>
      </c>
      <c r="B53" s="59" t="s">
        <v>73</v>
      </c>
      <c r="C53" s="58" t="s">
        <v>84</v>
      </c>
      <c r="D53" s="37" t="s">
        <v>127</v>
      </c>
      <c r="E53" s="39">
        <f t="shared" ref="E53:M53" si="5">E6/$M6</f>
        <v>0.41302587715925693</v>
      </c>
      <c r="F53" s="39">
        <f t="shared" si="5"/>
        <v>5.0646137423501582E-2</v>
      </c>
      <c r="G53" s="39">
        <f t="shared" si="5"/>
        <v>1.7934440911331943E-2</v>
      </c>
      <c r="H53" s="39">
        <f t="shared" si="5"/>
        <v>0</v>
      </c>
      <c r="I53" s="39">
        <f t="shared" si="5"/>
        <v>0.51311950715342203</v>
      </c>
      <c r="J53" s="39">
        <f t="shared" si="5"/>
        <v>0</v>
      </c>
      <c r="K53" s="39">
        <f t="shared" si="5"/>
        <v>5.2740373524875275E-3</v>
      </c>
      <c r="L53" s="39">
        <f t="shared" si="5"/>
        <v>0</v>
      </c>
      <c r="M53" s="39">
        <f t="shared" si="5"/>
        <v>1</v>
      </c>
    </row>
    <row r="54" spans="1:13" x14ac:dyDescent="0.25">
      <c r="A54" s="55" t="s">
        <v>83</v>
      </c>
      <c r="B54" s="59" t="s">
        <v>73</v>
      </c>
      <c r="C54" s="58" t="s">
        <v>119</v>
      </c>
      <c r="D54" s="41" t="s">
        <v>75</v>
      </c>
      <c r="E54" s="39">
        <f t="shared" ref="E54:M54" si="6">E7/$M7</f>
        <v>0.64452279728112827</v>
      </c>
      <c r="F54" s="39">
        <f t="shared" si="6"/>
        <v>0</v>
      </c>
      <c r="G54" s="39">
        <f t="shared" si="6"/>
        <v>0.16131208472289402</v>
      </c>
      <c r="H54" s="39">
        <f t="shared" si="6"/>
        <v>0</v>
      </c>
      <c r="I54" s="39">
        <f t="shared" si="6"/>
        <v>0.19416511799597769</v>
      </c>
      <c r="J54" s="39">
        <f t="shared" si="6"/>
        <v>0</v>
      </c>
      <c r="K54" s="39">
        <f t="shared" si="6"/>
        <v>0</v>
      </c>
      <c r="L54" s="39">
        <f t="shared" si="6"/>
        <v>0</v>
      </c>
      <c r="M54" s="39">
        <f t="shared" si="6"/>
        <v>1</v>
      </c>
    </row>
    <row r="55" spans="1:13" s="43" customFormat="1" x14ac:dyDescent="0.25">
      <c r="A55" s="56" t="s">
        <v>82</v>
      </c>
      <c r="B55" s="61" t="s">
        <v>73</v>
      </c>
      <c r="C55" s="61" t="s">
        <v>119</v>
      </c>
      <c r="D55" s="45" t="s">
        <v>77</v>
      </c>
      <c r="E55" s="44">
        <f t="shared" ref="E55:M55" si="7">E8/$M8</f>
        <v>0.31676826525103474</v>
      </c>
      <c r="F55" s="44">
        <f t="shared" si="7"/>
        <v>0</v>
      </c>
      <c r="G55" s="44">
        <f t="shared" si="7"/>
        <v>2.8117689400755805E-2</v>
      </c>
      <c r="H55" s="44">
        <f t="shared" si="7"/>
        <v>0</v>
      </c>
      <c r="I55" s="44">
        <f t="shared" si="7"/>
        <v>0.65230227640813387</v>
      </c>
      <c r="J55" s="44">
        <f t="shared" si="7"/>
        <v>0</v>
      </c>
      <c r="K55" s="44">
        <f t="shared" si="7"/>
        <v>2.8117689400755804E-3</v>
      </c>
      <c r="L55" s="44">
        <f t="shared" si="7"/>
        <v>0</v>
      </c>
      <c r="M55" s="44">
        <f t="shared" si="7"/>
        <v>1</v>
      </c>
    </row>
    <row r="56" spans="1:13" x14ac:dyDescent="0.25">
      <c r="A56" s="55" t="s">
        <v>81</v>
      </c>
      <c r="B56" s="59" t="s">
        <v>73</v>
      </c>
      <c r="C56" s="58" t="s">
        <v>119</v>
      </c>
      <c r="D56" s="41" t="s">
        <v>80</v>
      </c>
      <c r="E56" s="39">
        <f t="shared" ref="E56:M56" si="8">E9/$M9</f>
        <v>0.71275674649059595</v>
      </c>
      <c r="F56" s="39">
        <f t="shared" si="8"/>
        <v>0</v>
      </c>
      <c r="G56" s="39">
        <f t="shared" si="8"/>
        <v>6.9824990643451254E-2</v>
      </c>
      <c r="H56" s="39">
        <f t="shared" si="8"/>
        <v>0</v>
      </c>
      <c r="I56" s="39">
        <f t="shared" si="8"/>
        <v>0.19222540624179557</v>
      </c>
      <c r="J56" s="39">
        <f t="shared" si="8"/>
        <v>1.5808377881677365E-2</v>
      </c>
      <c r="K56" s="39">
        <f t="shared" si="8"/>
        <v>9.3844787424798484E-3</v>
      </c>
      <c r="L56" s="39">
        <f t="shared" si="8"/>
        <v>0</v>
      </c>
      <c r="M56" s="39">
        <f t="shared" si="8"/>
        <v>1</v>
      </c>
    </row>
    <row r="57" spans="1:13" x14ac:dyDescent="0.25">
      <c r="A57" s="55" t="s">
        <v>79</v>
      </c>
      <c r="B57" s="59" t="s">
        <v>73</v>
      </c>
      <c r="C57" s="58" t="s">
        <v>119</v>
      </c>
      <c r="D57" s="41" t="s">
        <v>75</v>
      </c>
      <c r="E57" s="39">
        <f t="shared" ref="E57:M57" si="9">E10/$M10</f>
        <v>0.62489890755978894</v>
      </c>
      <c r="F57" s="39">
        <f t="shared" si="9"/>
        <v>2.9953315618086666E-2</v>
      </c>
      <c r="G57" s="39">
        <f t="shared" si="9"/>
        <v>0.17214598390223237</v>
      </c>
      <c r="H57" s="39">
        <f t="shared" si="9"/>
        <v>0</v>
      </c>
      <c r="I57" s="39">
        <f t="shared" si="9"/>
        <v>0.17300179291989198</v>
      </c>
      <c r="J57" s="39">
        <f t="shared" si="9"/>
        <v>0</v>
      </c>
      <c r="K57" s="39">
        <f t="shared" si="9"/>
        <v>0</v>
      </c>
      <c r="L57" s="39">
        <f t="shared" si="9"/>
        <v>0</v>
      </c>
      <c r="M57" s="39">
        <f t="shared" si="9"/>
        <v>1</v>
      </c>
    </row>
    <row r="58" spans="1:13" x14ac:dyDescent="0.25">
      <c r="A58" s="55" t="s">
        <v>78</v>
      </c>
      <c r="B58" s="59" t="s">
        <v>73</v>
      </c>
      <c r="C58" s="58" t="s">
        <v>119</v>
      </c>
      <c r="D58" s="41" t="s">
        <v>77</v>
      </c>
      <c r="E58" s="39">
        <f t="shared" ref="E58:M58" si="10">E11/$M11</f>
        <v>0.82851111387060727</v>
      </c>
      <c r="F58" s="39">
        <f t="shared" si="10"/>
        <v>0</v>
      </c>
      <c r="G58" s="39">
        <f t="shared" si="10"/>
        <v>2.7594961160092166E-2</v>
      </c>
      <c r="H58" s="39">
        <f t="shared" si="10"/>
        <v>5.7949418436193554E-3</v>
      </c>
      <c r="I58" s="39">
        <f t="shared" si="10"/>
        <v>0.13602936103867433</v>
      </c>
      <c r="J58" s="39">
        <f t="shared" si="10"/>
        <v>0</v>
      </c>
      <c r="K58" s="39">
        <f t="shared" si="10"/>
        <v>2.0696220870069127E-3</v>
      </c>
      <c r="L58" s="39">
        <f t="shared" si="10"/>
        <v>0</v>
      </c>
      <c r="M58" s="39">
        <f t="shared" si="10"/>
        <v>1</v>
      </c>
    </row>
    <row r="59" spans="1:13" x14ac:dyDescent="0.25">
      <c r="A59" s="55" t="s">
        <v>76</v>
      </c>
      <c r="B59" s="59" t="s">
        <v>73</v>
      </c>
      <c r="C59" s="58" t="s">
        <v>119</v>
      </c>
      <c r="D59" s="41" t="s">
        <v>75</v>
      </c>
      <c r="E59" s="39">
        <f t="shared" ref="E59:M59" si="11">E12/$M12</f>
        <v>0.97786279315360547</v>
      </c>
      <c r="F59" s="39">
        <f t="shared" si="11"/>
        <v>0</v>
      </c>
      <c r="G59" s="39">
        <f t="shared" si="11"/>
        <v>0</v>
      </c>
      <c r="H59" s="39">
        <f t="shared" si="11"/>
        <v>0</v>
      </c>
      <c r="I59" s="39">
        <f t="shared" si="11"/>
        <v>2.2137206846394485E-2</v>
      </c>
      <c r="J59" s="39">
        <f t="shared" si="11"/>
        <v>0</v>
      </c>
      <c r="K59" s="39">
        <f t="shared" si="11"/>
        <v>0</v>
      </c>
      <c r="L59" s="39">
        <f t="shared" si="11"/>
        <v>0</v>
      </c>
      <c r="M59" s="39">
        <f t="shared" si="11"/>
        <v>1</v>
      </c>
    </row>
    <row r="60" spans="1:13" x14ac:dyDescent="0.25">
      <c r="A60" s="55" t="s">
        <v>74</v>
      </c>
      <c r="B60" s="59" t="s">
        <v>73</v>
      </c>
      <c r="C60" s="58" t="s">
        <v>119</v>
      </c>
      <c r="D60" s="41" t="s">
        <v>72</v>
      </c>
      <c r="E60" s="39">
        <f t="shared" ref="E60:M60" si="12">E13/$M13</f>
        <v>0.41851664071270778</v>
      </c>
      <c r="F60" s="39">
        <f t="shared" si="12"/>
        <v>0</v>
      </c>
      <c r="G60" s="39">
        <f t="shared" si="12"/>
        <v>6.310433491471408E-2</v>
      </c>
      <c r="H60" s="39">
        <f t="shared" si="12"/>
        <v>0.25214572846123201</v>
      </c>
      <c r="I60" s="39">
        <f t="shared" si="12"/>
        <v>0.26623329591134609</v>
      </c>
      <c r="J60" s="39">
        <f t="shared" si="12"/>
        <v>0</v>
      </c>
      <c r="K60" s="39">
        <f t="shared" si="12"/>
        <v>0</v>
      </c>
      <c r="L60" s="39">
        <f t="shared" si="12"/>
        <v>0</v>
      </c>
      <c r="M60" s="39">
        <f t="shared" si="12"/>
        <v>1</v>
      </c>
    </row>
    <row r="61" spans="1:13" x14ac:dyDescent="0.25">
      <c r="A61" s="57" t="s">
        <v>71</v>
      </c>
      <c r="B61" s="58" t="s">
        <v>49</v>
      </c>
      <c r="C61" s="58" t="s">
        <v>60</v>
      </c>
      <c r="D61" s="40" t="s">
        <v>43</v>
      </c>
      <c r="E61" s="39">
        <f t="shared" ref="E61:M61" si="13">E14/$M14</f>
        <v>0.68664651891649875</v>
      </c>
      <c r="F61" s="39">
        <f t="shared" si="13"/>
        <v>0</v>
      </c>
      <c r="G61" s="39">
        <f t="shared" si="13"/>
        <v>3.917618088202373E-2</v>
      </c>
      <c r="H61" s="39">
        <f t="shared" si="13"/>
        <v>1.1305126483098277E-2</v>
      </c>
      <c r="I61" s="39">
        <f t="shared" si="13"/>
        <v>0.26287217371837923</v>
      </c>
      <c r="J61" s="39">
        <f t="shared" si="13"/>
        <v>0</v>
      </c>
      <c r="K61" s="39">
        <f t="shared" si="13"/>
        <v>0</v>
      </c>
      <c r="L61" s="39">
        <f t="shared" si="13"/>
        <v>0</v>
      </c>
      <c r="M61" s="39">
        <f t="shared" si="13"/>
        <v>1</v>
      </c>
    </row>
    <row r="62" spans="1:13" x14ac:dyDescent="0.25">
      <c r="A62" s="57" t="s">
        <v>70</v>
      </c>
      <c r="B62" s="58" t="s">
        <v>49</v>
      </c>
      <c r="C62" s="58" t="s">
        <v>60</v>
      </c>
      <c r="D62" s="40" t="s">
        <v>43</v>
      </c>
      <c r="E62" s="39">
        <f t="shared" ref="E62:M62" si="14">E15/$M15</f>
        <v>0.36978000826929386</v>
      </c>
      <c r="F62" s="39">
        <f t="shared" si="14"/>
        <v>0</v>
      </c>
      <c r="G62" s="39">
        <f t="shared" si="14"/>
        <v>8.9108769728681619E-2</v>
      </c>
      <c r="H62" s="39">
        <f t="shared" si="14"/>
        <v>3.5643507891472649E-3</v>
      </c>
      <c r="I62" s="39">
        <f t="shared" si="14"/>
        <v>0.53754687121287725</v>
      </c>
      <c r="J62" s="39">
        <f t="shared" si="14"/>
        <v>0</v>
      </c>
      <c r="K62" s="39">
        <f t="shared" si="14"/>
        <v>0</v>
      </c>
      <c r="L62" s="39">
        <f t="shared" si="14"/>
        <v>0</v>
      </c>
      <c r="M62" s="39">
        <f t="shared" si="14"/>
        <v>1</v>
      </c>
    </row>
    <row r="63" spans="1:13" x14ac:dyDescent="0.25">
      <c r="A63" s="57" t="s">
        <v>69</v>
      </c>
      <c r="B63" s="59" t="s">
        <v>49</v>
      </c>
      <c r="C63" s="58" t="s">
        <v>60</v>
      </c>
      <c r="D63" s="40" t="s">
        <v>67</v>
      </c>
      <c r="E63" s="39">
        <f t="shared" ref="E63:M63" si="15">E16/$M16</f>
        <v>0.18280883247848387</v>
      </c>
      <c r="F63" s="39">
        <f t="shared" si="15"/>
        <v>4.5640267756237501E-2</v>
      </c>
      <c r="G63" s="39">
        <f t="shared" si="15"/>
        <v>2.7166826045379466E-2</v>
      </c>
      <c r="H63" s="39">
        <f t="shared" si="15"/>
        <v>5.4333652090758931E-2</v>
      </c>
      <c r="I63" s="39">
        <f t="shared" si="15"/>
        <v>0.64556637398939409</v>
      </c>
      <c r="J63" s="39">
        <f t="shared" si="15"/>
        <v>0</v>
      </c>
      <c r="K63" s="39">
        <f t="shared" si="15"/>
        <v>1.0171259671390071E-3</v>
      </c>
      <c r="L63" s="39">
        <f t="shared" si="15"/>
        <v>4.3466921672607149E-2</v>
      </c>
      <c r="M63" s="39">
        <f t="shared" si="15"/>
        <v>1</v>
      </c>
    </row>
    <row r="64" spans="1:13" x14ac:dyDescent="0.25">
      <c r="A64" s="57" t="s">
        <v>68</v>
      </c>
      <c r="B64" s="59" t="s">
        <v>49</v>
      </c>
      <c r="C64" s="58" t="s">
        <v>60</v>
      </c>
      <c r="D64" s="40" t="s">
        <v>67</v>
      </c>
      <c r="E64" s="39">
        <f t="shared" ref="E64:M64" si="16">E17/$M17</f>
        <v>0.73634716505504461</v>
      </c>
      <c r="F64" s="39">
        <f t="shared" si="16"/>
        <v>0</v>
      </c>
      <c r="G64" s="39">
        <f t="shared" si="16"/>
        <v>4.92348898123166E-2</v>
      </c>
      <c r="H64" s="39">
        <f t="shared" si="16"/>
        <v>0.13463772968076099</v>
      </c>
      <c r="I64" s="39">
        <f t="shared" si="16"/>
        <v>7.9780215451877814E-2</v>
      </c>
      <c r="J64" s="39">
        <f t="shared" si="16"/>
        <v>0</v>
      </c>
      <c r="K64" s="39">
        <f t="shared" si="16"/>
        <v>0</v>
      </c>
      <c r="L64" s="39">
        <f t="shared" si="16"/>
        <v>0</v>
      </c>
      <c r="M64" s="39">
        <f t="shared" si="16"/>
        <v>1</v>
      </c>
    </row>
    <row r="65" spans="1:13" x14ac:dyDescent="0.25">
      <c r="A65" s="57" t="s">
        <v>66</v>
      </c>
      <c r="B65" s="59" t="s">
        <v>49</v>
      </c>
      <c r="C65" s="58" t="s">
        <v>60</v>
      </c>
      <c r="D65" s="40" t="s">
        <v>65</v>
      </c>
      <c r="E65" s="39">
        <f t="shared" ref="E65:M65" si="17">E18/$M18</f>
        <v>0.50948076395152753</v>
      </c>
      <c r="F65" s="39">
        <f t="shared" si="17"/>
        <v>0</v>
      </c>
      <c r="G65" s="39">
        <f t="shared" si="17"/>
        <v>2.156947331267893E-2</v>
      </c>
      <c r="H65" s="39">
        <f t="shared" si="17"/>
        <v>0.22270481195340994</v>
      </c>
      <c r="I65" s="39">
        <f t="shared" si="17"/>
        <v>0.24624495078238362</v>
      </c>
      <c r="J65" s="39">
        <f t="shared" si="17"/>
        <v>0</v>
      </c>
      <c r="K65" s="39">
        <f t="shared" si="17"/>
        <v>0</v>
      </c>
      <c r="L65" s="39">
        <f t="shared" si="17"/>
        <v>0</v>
      </c>
      <c r="M65" s="39">
        <f t="shared" si="17"/>
        <v>1</v>
      </c>
    </row>
    <row r="66" spans="1:13" x14ac:dyDescent="0.25">
      <c r="A66" s="57" t="s">
        <v>64</v>
      </c>
      <c r="B66" s="59" t="s">
        <v>49</v>
      </c>
      <c r="C66" s="58" t="s">
        <v>60</v>
      </c>
      <c r="D66" s="40" t="s">
        <v>62</v>
      </c>
      <c r="E66" s="39">
        <f t="shared" ref="E66:M66" si="18">E19/$M19</f>
        <v>0.36083131142317965</v>
      </c>
      <c r="F66" s="39">
        <f t="shared" si="18"/>
        <v>0</v>
      </c>
      <c r="G66" s="39">
        <f t="shared" si="18"/>
        <v>6.1270004656520355E-2</v>
      </c>
      <c r="H66" s="39">
        <f t="shared" si="18"/>
        <v>0</v>
      </c>
      <c r="I66" s="39">
        <f t="shared" si="18"/>
        <v>0.57028649854177393</v>
      </c>
      <c r="J66" s="39">
        <f t="shared" si="18"/>
        <v>0</v>
      </c>
      <c r="K66" s="39">
        <f t="shared" si="18"/>
        <v>0</v>
      </c>
      <c r="L66" s="39">
        <f t="shared" si="18"/>
        <v>7.6121853785260886E-3</v>
      </c>
      <c r="M66" s="39">
        <f t="shared" si="18"/>
        <v>1</v>
      </c>
    </row>
    <row r="67" spans="1:13" x14ac:dyDescent="0.25">
      <c r="A67" s="57" t="s">
        <v>63</v>
      </c>
      <c r="B67" s="59" t="s">
        <v>49</v>
      </c>
      <c r="C67" s="58" t="s">
        <v>60</v>
      </c>
      <c r="D67" s="40" t="s">
        <v>62</v>
      </c>
      <c r="E67" s="39">
        <f t="shared" ref="E67:M67" si="19">E20/$M20</f>
        <v>0.50164499451668498</v>
      </c>
      <c r="F67" s="39">
        <f t="shared" si="19"/>
        <v>0</v>
      </c>
      <c r="G67" s="39">
        <f t="shared" si="19"/>
        <v>1.1190438889013226E-2</v>
      </c>
      <c r="H67" s="39">
        <f t="shared" si="19"/>
        <v>8.0571160000895235E-3</v>
      </c>
      <c r="I67" s="39">
        <f t="shared" si="19"/>
        <v>0.46567892392739646</v>
      </c>
      <c r="J67" s="39">
        <f t="shared" si="19"/>
        <v>1.3428526666815873E-2</v>
      </c>
      <c r="K67" s="39">
        <f t="shared" si="19"/>
        <v>0</v>
      </c>
      <c r="L67" s="39">
        <f t="shared" si="19"/>
        <v>0</v>
      </c>
      <c r="M67" s="39">
        <f t="shared" si="19"/>
        <v>1</v>
      </c>
    </row>
    <row r="68" spans="1:13" x14ac:dyDescent="0.25">
      <c r="A68" s="57" t="s">
        <v>61</v>
      </c>
      <c r="B68" s="59" t="s">
        <v>49</v>
      </c>
      <c r="C68" s="58" t="s">
        <v>60</v>
      </c>
      <c r="D68" s="40" t="s">
        <v>59</v>
      </c>
      <c r="E68" s="39">
        <f t="shared" ref="E68:M68" si="20">E21/$M21</f>
        <v>0.49651660649523949</v>
      </c>
      <c r="F68" s="39">
        <f t="shared" si="20"/>
        <v>0</v>
      </c>
      <c r="G68" s="39">
        <f t="shared" si="20"/>
        <v>8.1865887303419534E-3</v>
      </c>
      <c r="H68" s="39">
        <f t="shared" si="20"/>
        <v>0</v>
      </c>
      <c r="I68" s="39">
        <f t="shared" si="20"/>
        <v>0.49267709638070911</v>
      </c>
      <c r="J68" s="39">
        <f t="shared" si="20"/>
        <v>0</v>
      </c>
      <c r="K68" s="39">
        <f t="shared" si="20"/>
        <v>2.6197083937094254E-3</v>
      </c>
      <c r="L68" s="39">
        <f t="shared" si="20"/>
        <v>0</v>
      </c>
      <c r="M68" s="39">
        <f t="shared" si="20"/>
        <v>1</v>
      </c>
    </row>
    <row r="69" spans="1:13" x14ac:dyDescent="0.25">
      <c r="A69" s="54" t="s">
        <v>58</v>
      </c>
      <c r="B69" s="59" t="s">
        <v>49</v>
      </c>
      <c r="C69" s="58" t="s">
        <v>48</v>
      </c>
      <c r="D69" s="40" t="s">
        <v>57</v>
      </c>
      <c r="E69" s="39">
        <f t="shared" ref="E69:M69" si="21">E22/$M22</f>
        <v>0.61435507705298709</v>
      </c>
      <c r="F69" s="39">
        <f t="shared" si="21"/>
        <v>0</v>
      </c>
      <c r="G69" s="39">
        <f t="shared" si="21"/>
        <v>9.7572303145450706E-2</v>
      </c>
      <c r="H69" s="39">
        <f t="shared" si="21"/>
        <v>5.9437860007841008E-2</v>
      </c>
      <c r="I69" s="39">
        <f t="shared" si="21"/>
        <v>0.2239241231641485</v>
      </c>
      <c r="J69" s="39">
        <f t="shared" si="21"/>
        <v>0</v>
      </c>
      <c r="K69" s="39">
        <f t="shared" si="21"/>
        <v>4.7106366295726647E-3</v>
      </c>
      <c r="L69" s="39">
        <f t="shared" si="21"/>
        <v>0</v>
      </c>
      <c r="M69" s="39">
        <f t="shared" si="21"/>
        <v>1</v>
      </c>
    </row>
    <row r="70" spans="1:13" x14ac:dyDescent="0.25">
      <c r="A70" s="54" t="s">
        <v>56</v>
      </c>
      <c r="B70" s="59" t="s">
        <v>49</v>
      </c>
      <c r="C70" s="58" t="s">
        <v>48</v>
      </c>
      <c r="D70" s="37" t="s">
        <v>123</v>
      </c>
      <c r="E70" s="39">
        <f t="shared" ref="E70:M70" si="22">E23/$M23</f>
        <v>0.57388403584654968</v>
      </c>
      <c r="F70" s="39">
        <f t="shared" si="22"/>
        <v>0</v>
      </c>
      <c r="G70" s="39">
        <f t="shared" si="22"/>
        <v>0.12721567297091002</v>
      </c>
      <c r="H70" s="39">
        <f t="shared" si="22"/>
        <v>0</v>
      </c>
      <c r="I70" s="39">
        <f t="shared" si="22"/>
        <v>0.29890029118254036</v>
      </c>
      <c r="J70" s="39">
        <f t="shared" si="22"/>
        <v>0</v>
      </c>
      <c r="K70" s="39">
        <f t="shared" si="22"/>
        <v>0</v>
      </c>
      <c r="L70" s="39">
        <f t="shared" si="22"/>
        <v>0</v>
      </c>
      <c r="M70" s="39">
        <f t="shared" si="22"/>
        <v>1</v>
      </c>
    </row>
    <row r="71" spans="1:13" x14ac:dyDescent="0.25">
      <c r="A71" s="54" t="s">
        <v>55</v>
      </c>
      <c r="B71" s="59" t="s">
        <v>49</v>
      </c>
      <c r="C71" s="58" t="s">
        <v>48</v>
      </c>
      <c r="D71" s="37" t="s">
        <v>120</v>
      </c>
      <c r="E71" s="39">
        <f t="shared" ref="E71:M71" si="23">E24/$M24</f>
        <v>0.29776480724192744</v>
      </c>
      <c r="F71" s="39">
        <f t="shared" si="23"/>
        <v>0</v>
      </c>
      <c r="G71" s="39">
        <f t="shared" si="23"/>
        <v>5.2542804790738876E-2</v>
      </c>
      <c r="H71" s="39">
        <f t="shared" si="23"/>
        <v>3.0069531240519847E-2</v>
      </c>
      <c r="I71" s="39">
        <f t="shared" si="23"/>
        <v>0.55610430899537677</v>
      </c>
      <c r="J71" s="39">
        <f t="shared" si="23"/>
        <v>0</v>
      </c>
      <c r="K71" s="39">
        <f t="shared" si="23"/>
        <v>2.5901297188413885E-2</v>
      </c>
      <c r="L71" s="39">
        <f t="shared" si="23"/>
        <v>3.7617250543023215E-2</v>
      </c>
      <c r="M71" s="39">
        <f t="shared" si="23"/>
        <v>1</v>
      </c>
    </row>
    <row r="72" spans="1:13" x14ac:dyDescent="0.25">
      <c r="A72" s="54" t="s">
        <v>54</v>
      </c>
      <c r="B72" s="59" t="s">
        <v>49</v>
      </c>
      <c r="C72" s="58" t="s">
        <v>48</v>
      </c>
      <c r="D72" s="37" t="s">
        <v>121</v>
      </c>
      <c r="E72" s="39">
        <f t="shared" ref="E72:M72" si="24">E25/$M25</f>
        <v>0.33257771579392081</v>
      </c>
      <c r="F72" s="39">
        <f t="shared" si="24"/>
        <v>1.539097529176074E-2</v>
      </c>
      <c r="G72" s="39">
        <f t="shared" si="24"/>
        <v>4.3031586024558324E-2</v>
      </c>
      <c r="H72" s="39">
        <f t="shared" si="24"/>
        <v>9.8192423533473554E-3</v>
      </c>
      <c r="I72" s="39">
        <f t="shared" si="24"/>
        <v>0.59631397953018461</v>
      </c>
      <c r="J72" s="39">
        <f t="shared" si="24"/>
        <v>0</v>
      </c>
      <c r="K72" s="39">
        <f t="shared" si="24"/>
        <v>2.866501006228166E-3</v>
      </c>
      <c r="L72" s="39">
        <f t="shared" si="24"/>
        <v>0</v>
      </c>
      <c r="M72" s="39">
        <f t="shared" si="24"/>
        <v>1</v>
      </c>
    </row>
    <row r="73" spans="1:13" x14ac:dyDescent="0.25">
      <c r="A73" s="54" t="s">
        <v>53</v>
      </c>
      <c r="B73" s="59" t="s">
        <v>49</v>
      </c>
      <c r="C73" s="58" t="s">
        <v>48</v>
      </c>
      <c r="D73" s="37" t="s">
        <v>121</v>
      </c>
      <c r="E73" s="39">
        <f t="shared" ref="E73:M73" si="25">E26/$M26</f>
        <v>0.24050967900024503</v>
      </c>
      <c r="F73" s="39">
        <f t="shared" si="25"/>
        <v>0</v>
      </c>
      <c r="G73" s="39">
        <f t="shared" si="25"/>
        <v>0.13477088948787061</v>
      </c>
      <c r="H73" s="39">
        <f t="shared" si="25"/>
        <v>0.11385444743935309</v>
      </c>
      <c r="I73" s="39">
        <f t="shared" si="25"/>
        <v>0.42784611614800294</v>
      </c>
      <c r="J73" s="39">
        <f t="shared" si="25"/>
        <v>0</v>
      </c>
      <c r="K73" s="39">
        <f t="shared" si="25"/>
        <v>8.3018867924528297E-2</v>
      </c>
      <c r="L73" s="39">
        <f t="shared" si="25"/>
        <v>0</v>
      </c>
      <c r="M73" s="39">
        <f t="shared" si="25"/>
        <v>1</v>
      </c>
    </row>
    <row r="74" spans="1:13" x14ac:dyDescent="0.25">
      <c r="A74" s="54" t="s">
        <v>52</v>
      </c>
      <c r="B74" s="59" t="s">
        <v>49</v>
      </c>
      <c r="C74" s="58" t="s">
        <v>48</v>
      </c>
      <c r="D74" s="37" t="s">
        <v>122</v>
      </c>
      <c r="E74" s="39">
        <f t="shared" ref="E74:M74" si="26">E27/$M27</f>
        <v>0.31164001072194425</v>
      </c>
      <c r="F74" s="39">
        <f t="shared" si="26"/>
        <v>0</v>
      </c>
      <c r="G74" s="39">
        <f t="shared" si="26"/>
        <v>6.9804324517512506E-2</v>
      </c>
      <c r="H74" s="39">
        <f t="shared" si="26"/>
        <v>0</v>
      </c>
      <c r="I74" s="39">
        <f t="shared" si="26"/>
        <v>0.61805307362401718</v>
      </c>
      <c r="J74" s="39">
        <f t="shared" si="26"/>
        <v>0</v>
      </c>
      <c r="K74" s="39">
        <f t="shared" si="26"/>
        <v>5.0259113652609006E-4</v>
      </c>
      <c r="L74" s="39">
        <f t="shared" si="26"/>
        <v>0</v>
      </c>
      <c r="M74" s="39">
        <f t="shared" si="26"/>
        <v>1</v>
      </c>
    </row>
    <row r="75" spans="1:13" x14ac:dyDescent="0.25">
      <c r="A75" s="54" t="s">
        <v>51</v>
      </c>
      <c r="B75" s="59" t="s">
        <v>49</v>
      </c>
      <c r="C75" s="58" t="s">
        <v>48</v>
      </c>
      <c r="D75" s="37" t="s">
        <v>123</v>
      </c>
      <c r="E75" s="39">
        <f t="shared" ref="E75:M75" si="27">E28/$M28</f>
        <v>0.41510211990083612</v>
      </c>
      <c r="F75" s="39">
        <f t="shared" si="27"/>
        <v>0</v>
      </c>
      <c r="G75" s="39">
        <f t="shared" si="27"/>
        <v>2.484064724790469E-2</v>
      </c>
      <c r="H75" s="39">
        <f t="shared" si="27"/>
        <v>0</v>
      </c>
      <c r="I75" s="39">
        <f t="shared" si="27"/>
        <v>0.56005723285125919</v>
      </c>
      <c r="J75" s="39">
        <f t="shared" si="27"/>
        <v>0</v>
      </c>
      <c r="K75" s="39">
        <f t="shared" si="27"/>
        <v>0</v>
      </c>
      <c r="L75" s="39">
        <f t="shared" si="27"/>
        <v>0</v>
      </c>
      <c r="M75" s="39">
        <f t="shared" si="27"/>
        <v>1</v>
      </c>
    </row>
    <row r="76" spans="1:13" x14ac:dyDescent="0.25">
      <c r="A76" s="54" t="s">
        <v>50</v>
      </c>
      <c r="B76" s="59" t="s">
        <v>49</v>
      </c>
      <c r="C76" s="58" t="s">
        <v>48</v>
      </c>
      <c r="D76" s="37" t="s">
        <v>123</v>
      </c>
      <c r="E76" s="39">
        <f t="shared" ref="E76:M76" si="28">E29/$M29</f>
        <v>0.82707562136435753</v>
      </c>
      <c r="F76" s="39">
        <f t="shared" si="28"/>
        <v>7.9323109465891072E-3</v>
      </c>
      <c r="G76" s="39">
        <f t="shared" si="28"/>
        <v>0</v>
      </c>
      <c r="H76" s="39">
        <f t="shared" si="28"/>
        <v>5.2882072977260712E-2</v>
      </c>
      <c r="I76" s="39">
        <f t="shared" si="28"/>
        <v>0.1121099947117927</v>
      </c>
      <c r="J76" s="39">
        <f t="shared" si="28"/>
        <v>0</v>
      </c>
      <c r="K76" s="39">
        <f t="shared" si="28"/>
        <v>0</v>
      </c>
      <c r="L76" s="39">
        <f t="shared" si="28"/>
        <v>0</v>
      </c>
      <c r="M76" s="39">
        <f t="shared" si="28"/>
        <v>1</v>
      </c>
    </row>
    <row r="77" spans="1:13" x14ac:dyDescent="0.25">
      <c r="A77" s="38"/>
      <c r="B77" s="58"/>
      <c r="C77" s="58"/>
      <c r="D77" s="37"/>
      <c r="E77" s="67"/>
      <c r="F77" s="67"/>
      <c r="G77" s="67"/>
      <c r="H77" s="67"/>
      <c r="I77" s="67"/>
      <c r="J77" s="67"/>
      <c r="K77" s="67"/>
      <c r="L77" s="67"/>
      <c r="M77" s="67"/>
    </row>
    <row r="78" spans="1:13" x14ac:dyDescent="0.25">
      <c r="D78" s="36" t="s">
        <v>47</v>
      </c>
      <c r="E78" s="65">
        <v>0.56318203120832566</v>
      </c>
      <c r="F78" s="65">
        <v>5.6151203905739987E-2</v>
      </c>
      <c r="G78" s="65">
        <v>3.447686809237014E-2</v>
      </c>
      <c r="H78" s="65">
        <v>1.9742549094816309E-2</v>
      </c>
      <c r="I78" s="65">
        <v>0.31548753800704638</v>
      </c>
      <c r="J78" s="66">
        <v>4.4928964608041618E-4</v>
      </c>
      <c r="K78" s="65">
        <v>6.1967044048801432E-3</v>
      </c>
      <c r="L78" s="65">
        <v>4.3138156407410136E-3</v>
      </c>
      <c r="M78" s="65">
        <v>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ColWidth="8.85546875" defaultRowHeight="15" x14ac:dyDescent="0.25"/>
  <cols>
    <col min="1" max="1" width="20.42578125" bestFit="1" customWidth="1"/>
    <col min="2" max="2" width="19.42578125" style="60" customWidth="1"/>
    <col min="3" max="3" width="12.28515625" style="109" customWidth="1"/>
    <col min="4" max="4" width="19.42578125" style="108" customWidth="1"/>
    <col min="5" max="5" width="14.85546875" style="108" customWidth="1"/>
    <col min="6" max="6" width="11.42578125" style="108" bestFit="1" customWidth="1"/>
  </cols>
  <sheetData>
    <row r="1" spans="1:6" ht="21" x14ac:dyDescent="0.35">
      <c r="A1" s="107" t="s">
        <v>188</v>
      </c>
    </row>
    <row r="2" spans="1:6" x14ac:dyDescent="0.25">
      <c r="A2" t="s">
        <v>189</v>
      </c>
    </row>
    <row r="3" spans="1:6" x14ac:dyDescent="0.25">
      <c r="A3" t="s">
        <v>190</v>
      </c>
    </row>
    <row r="5" spans="1:6" ht="45" x14ac:dyDescent="0.25">
      <c r="A5" s="110"/>
      <c r="B5" s="46" t="s">
        <v>187</v>
      </c>
      <c r="C5" s="111" t="s">
        <v>194</v>
      </c>
      <c r="D5" s="46" t="s">
        <v>192</v>
      </c>
      <c r="E5" s="46" t="s">
        <v>193</v>
      </c>
      <c r="F5" s="46" t="s">
        <v>191</v>
      </c>
    </row>
    <row r="6" spans="1:6" ht="21" x14ac:dyDescent="0.35">
      <c r="A6" s="112" t="s">
        <v>49</v>
      </c>
      <c r="B6" s="113">
        <v>11.071843965285856</v>
      </c>
      <c r="C6" s="114">
        <f>E6/(F6)</f>
        <v>3.1461097007247032</v>
      </c>
      <c r="D6" s="115">
        <f>SUM(D7:D17)</f>
        <v>1979</v>
      </c>
      <c r="E6" s="116">
        <f>SUM(E7:E17)</f>
        <v>562625.09000000008</v>
      </c>
      <c r="F6" s="115">
        <f>SUM(F7:F17)</f>
        <v>178832</v>
      </c>
    </row>
    <row r="7" spans="1:6" ht="21" x14ac:dyDescent="0.35">
      <c r="A7" s="117" t="s">
        <v>141</v>
      </c>
      <c r="B7" s="118">
        <v>6.0357835740461301</v>
      </c>
      <c r="C7" s="119">
        <f t="shared" ref="C7:C28" si="0">E7/(F7)</f>
        <v>1.4507092045699506</v>
      </c>
      <c r="D7" s="120">
        <v>56</v>
      </c>
      <c r="E7" s="121">
        <v>13459.68</v>
      </c>
      <c r="F7" s="122">
        <v>9278</v>
      </c>
    </row>
    <row r="8" spans="1:6" ht="21" x14ac:dyDescent="0.35">
      <c r="A8" s="117" t="s">
        <v>43</v>
      </c>
      <c r="B8" s="118">
        <v>7.8762871082236963</v>
      </c>
      <c r="C8" s="119">
        <f t="shared" si="0"/>
        <v>2.469834447468426</v>
      </c>
      <c r="D8" s="120">
        <v>628</v>
      </c>
      <c r="E8" s="121">
        <v>196927.31</v>
      </c>
      <c r="F8" s="122">
        <v>79733</v>
      </c>
    </row>
    <row r="9" spans="1:6" ht="21" x14ac:dyDescent="0.35">
      <c r="A9" s="117" t="s">
        <v>67</v>
      </c>
      <c r="B9" s="118">
        <v>12.793956378701107</v>
      </c>
      <c r="C9" s="119">
        <f t="shared" si="0"/>
        <v>3.8459973193615205</v>
      </c>
      <c r="D9" s="120">
        <v>105</v>
      </c>
      <c r="E9" s="121">
        <v>31564.1</v>
      </c>
      <c r="F9" s="122">
        <v>8207</v>
      </c>
    </row>
    <row r="10" spans="1:6" ht="21" x14ac:dyDescent="0.35">
      <c r="A10" s="117" t="s">
        <v>65</v>
      </c>
      <c r="B10" s="118">
        <v>13.617090671885194</v>
      </c>
      <c r="C10" s="119">
        <f t="shared" si="0"/>
        <v>3.7515337573385521</v>
      </c>
      <c r="D10" s="120">
        <v>167</v>
      </c>
      <c r="E10" s="121">
        <v>46008.810000000005</v>
      </c>
      <c r="F10" s="122">
        <v>12264</v>
      </c>
    </row>
    <row r="11" spans="1:6" ht="21" x14ac:dyDescent="0.35">
      <c r="A11" s="117" t="s">
        <v>57</v>
      </c>
      <c r="B11" s="118">
        <v>29.778247096092922</v>
      </c>
      <c r="C11" s="119">
        <f t="shared" si="0"/>
        <v>19.679493136219641</v>
      </c>
      <c r="D11" s="120">
        <v>141</v>
      </c>
      <c r="E11" s="121">
        <v>93182.399999999994</v>
      </c>
      <c r="F11" s="122">
        <v>4735</v>
      </c>
    </row>
    <row r="12" spans="1:6" ht="21" x14ac:dyDescent="0.35">
      <c r="A12" s="117" t="s">
        <v>120</v>
      </c>
      <c r="B12" s="118">
        <v>23.017420288032199</v>
      </c>
      <c r="C12" s="119">
        <f t="shared" si="0"/>
        <v>4.8608578076850515</v>
      </c>
      <c r="D12" s="120">
        <v>366</v>
      </c>
      <c r="E12" s="121">
        <v>77292.5</v>
      </c>
      <c r="F12" s="122">
        <v>15901</v>
      </c>
    </row>
    <row r="13" spans="1:6" ht="21" x14ac:dyDescent="0.35">
      <c r="A13" s="117" t="s">
        <v>62</v>
      </c>
      <c r="B13" s="118">
        <v>10.458769115379807</v>
      </c>
      <c r="C13" s="119">
        <f t="shared" si="0"/>
        <v>2.1945393558064916</v>
      </c>
      <c r="D13" s="120">
        <v>251</v>
      </c>
      <c r="E13" s="121">
        <v>52666.749999999993</v>
      </c>
      <c r="F13" s="122">
        <v>23999</v>
      </c>
    </row>
    <row r="14" spans="1:6" ht="21" x14ac:dyDescent="0.35">
      <c r="A14" s="117" t="s">
        <v>121</v>
      </c>
      <c r="B14" s="118">
        <v>3.6577931314773418</v>
      </c>
      <c r="C14" s="119">
        <f t="shared" si="0"/>
        <v>1.2674913635439953</v>
      </c>
      <c r="D14" s="120">
        <v>50</v>
      </c>
      <c r="E14" s="121">
        <v>12474.650000000001</v>
      </c>
      <c r="F14" s="122">
        <v>9842</v>
      </c>
    </row>
    <row r="15" spans="1:6" ht="21" x14ac:dyDescent="0.35">
      <c r="A15" s="117" t="s">
        <v>59</v>
      </c>
      <c r="B15" s="118">
        <v>7.3555166374781082</v>
      </c>
      <c r="C15" s="119">
        <f t="shared" si="0"/>
        <v>1.057723292469352</v>
      </c>
      <c r="D15" s="120">
        <v>42</v>
      </c>
      <c r="E15" s="121">
        <v>6039.6</v>
      </c>
      <c r="F15" s="122">
        <v>5710</v>
      </c>
    </row>
    <row r="16" spans="1:6" ht="21" x14ac:dyDescent="0.35">
      <c r="A16" s="117" t="s">
        <v>122</v>
      </c>
      <c r="B16" s="118">
        <v>17.096580683863227</v>
      </c>
      <c r="C16" s="119">
        <f t="shared" si="0"/>
        <v>2.7496250749850031</v>
      </c>
      <c r="D16" s="120">
        <v>57</v>
      </c>
      <c r="E16" s="121">
        <v>9167.25</v>
      </c>
      <c r="F16" s="122">
        <v>3334</v>
      </c>
    </row>
    <row r="17" spans="1:6" ht="21" x14ac:dyDescent="0.35">
      <c r="A17" s="117" t="s">
        <v>123</v>
      </c>
      <c r="B17" s="118">
        <v>19.900497512437813</v>
      </c>
      <c r="C17" s="119">
        <f t="shared" si="0"/>
        <v>4.0902453250986452</v>
      </c>
      <c r="D17" s="120">
        <v>116</v>
      </c>
      <c r="E17" s="121">
        <v>23842.04</v>
      </c>
      <c r="F17" s="122">
        <v>5829</v>
      </c>
    </row>
    <row r="18" spans="1:6" ht="21" x14ac:dyDescent="0.35">
      <c r="A18" s="123" t="s">
        <v>73</v>
      </c>
      <c r="B18" s="124">
        <v>8.3215843142398107</v>
      </c>
      <c r="C18" s="125">
        <f t="shared" si="0"/>
        <v>2.4866899898357335</v>
      </c>
      <c r="D18" s="126">
        <f>SUM(D19:D27)</f>
        <v>2613</v>
      </c>
      <c r="E18" s="127">
        <f>SUM(E19:E27)</f>
        <v>758415.58000000031</v>
      </c>
      <c r="F18" s="126">
        <f>SUM(F19:F27)</f>
        <v>304990</v>
      </c>
    </row>
    <row r="19" spans="1:6" ht="21" x14ac:dyDescent="0.35">
      <c r="A19" s="128" t="s">
        <v>104</v>
      </c>
      <c r="B19" s="129">
        <v>6.0820785355772076</v>
      </c>
      <c r="C19" s="125">
        <f t="shared" si="0"/>
        <v>1.7097212872748746</v>
      </c>
      <c r="D19" s="130">
        <v>103</v>
      </c>
      <c r="E19" s="131">
        <v>28954.13</v>
      </c>
      <c r="F19" s="132">
        <v>16935</v>
      </c>
    </row>
    <row r="20" spans="1:6" ht="21" x14ac:dyDescent="0.35">
      <c r="A20" s="128" t="s">
        <v>117</v>
      </c>
      <c r="B20" s="129">
        <v>0</v>
      </c>
      <c r="C20" s="125">
        <f t="shared" si="0"/>
        <v>0</v>
      </c>
      <c r="D20" s="130">
        <v>0</v>
      </c>
      <c r="E20" s="133">
        <v>0</v>
      </c>
      <c r="F20" s="132">
        <v>12908</v>
      </c>
    </row>
    <row r="21" spans="1:6" ht="21" x14ac:dyDescent="0.35">
      <c r="A21" s="128" t="s">
        <v>138</v>
      </c>
      <c r="B21" s="129">
        <v>14.344517899463641</v>
      </c>
      <c r="C21" s="125">
        <f t="shared" si="0"/>
        <v>4.3093364101284779</v>
      </c>
      <c r="D21" s="130">
        <v>230</v>
      </c>
      <c r="E21" s="131">
        <v>69095.900000000009</v>
      </c>
      <c r="F21" s="134">
        <v>16034</v>
      </c>
    </row>
    <row r="22" spans="1:6" ht="21" x14ac:dyDescent="0.35">
      <c r="A22" s="128" t="s">
        <v>75</v>
      </c>
      <c r="B22" s="129">
        <v>9.1064031637994276</v>
      </c>
      <c r="C22" s="125">
        <f t="shared" si="0"/>
        <v>2.7246499467735981</v>
      </c>
      <c r="D22" s="130">
        <v>1663</v>
      </c>
      <c r="E22" s="131">
        <v>493981.76000000013</v>
      </c>
      <c r="F22" s="134">
        <v>181301</v>
      </c>
    </row>
    <row r="23" spans="1:6" ht="21" x14ac:dyDescent="0.35">
      <c r="A23" s="128" t="s">
        <v>127</v>
      </c>
      <c r="B23" s="129">
        <v>5.5291643952963172</v>
      </c>
      <c r="C23" s="125">
        <f t="shared" si="0"/>
        <v>1.8231165797056303</v>
      </c>
      <c r="D23" s="130">
        <v>71</v>
      </c>
      <c r="E23" s="131">
        <v>23410.639999999999</v>
      </c>
      <c r="F23" s="134">
        <v>12841</v>
      </c>
    </row>
    <row r="24" spans="1:6" ht="21" x14ac:dyDescent="0.35">
      <c r="A24" s="128" t="s">
        <v>80</v>
      </c>
      <c r="B24" s="129">
        <v>15.186028853454822</v>
      </c>
      <c r="C24" s="125">
        <f t="shared" si="0"/>
        <v>3.2756264236902051</v>
      </c>
      <c r="D24" s="130">
        <v>40</v>
      </c>
      <c r="E24" s="131">
        <v>8628</v>
      </c>
      <c r="F24" s="134">
        <v>2634</v>
      </c>
    </row>
    <row r="25" spans="1:6" ht="21" x14ac:dyDescent="0.35">
      <c r="A25" s="128" t="s">
        <v>139</v>
      </c>
      <c r="B25" s="129">
        <v>7.0572165730763388</v>
      </c>
      <c r="C25" s="125">
        <f t="shared" si="0"/>
        <v>3.5573531643648502</v>
      </c>
      <c r="D25" s="130">
        <v>215</v>
      </c>
      <c r="E25" s="131">
        <v>46878.799999999996</v>
      </c>
      <c r="F25" s="134">
        <v>13178</v>
      </c>
    </row>
    <row r="26" spans="1:6" ht="21" x14ac:dyDescent="0.35">
      <c r="A26" s="128" t="s">
        <v>72</v>
      </c>
      <c r="B26" s="129">
        <v>3.7378968700743078</v>
      </c>
      <c r="C26" s="125">
        <f t="shared" si="0"/>
        <v>0.64274487727989194</v>
      </c>
      <c r="D26" s="130">
        <v>83</v>
      </c>
      <c r="E26" s="131">
        <v>14272.150000000001</v>
      </c>
      <c r="F26" s="134">
        <v>22205</v>
      </c>
    </row>
    <row r="27" spans="1:6" ht="21" x14ac:dyDescent="0.35">
      <c r="A27" s="128" t="s">
        <v>140</v>
      </c>
      <c r="B27" s="129">
        <v>7.716850931216146</v>
      </c>
      <c r="C27" s="125">
        <f t="shared" si="0"/>
        <v>2.7155227424501005</v>
      </c>
      <c r="D27" s="130">
        <v>208</v>
      </c>
      <c r="E27" s="131">
        <v>73194.200000000012</v>
      </c>
      <c r="F27" s="134">
        <v>26954</v>
      </c>
    </row>
    <row r="28" spans="1:6" ht="21" x14ac:dyDescent="0.35">
      <c r="A28" s="135" t="s">
        <v>142</v>
      </c>
      <c r="B28" s="136">
        <v>9.3381450202760519</v>
      </c>
      <c r="C28" s="137">
        <f t="shared" si="0"/>
        <v>2.7304270372161672</v>
      </c>
      <c r="D28" s="138">
        <f>SUM(D6:D27)</f>
        <v>9184</v>
      </c>
      <c r="E28" s="139">
        <f>SUM(E18,E6)</f>
        <v>1321040.6700000004</v>
      </c>
      <c r="F28" s="138">
        <f>SUM(F18,F6)</f>
        <v>483822</v>
      </c>
    </row>
  </sheetData>
  <sheetProtection sheet="1" objects="1" scenarios="1" sort="0" autoFilter="0"/>
  <autoFilter ref="A5:F5"/>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9"/>
  <sheetViews>
    <sheetView workbookViewId="0">
      <pane ySplit="6" topLeftCell="A7" activePane="bottomLeft" state="frozen"/>
      <selection activeCell="A3" sqref="A3"/>
      <selection pane="bottomLeft" activeCell="M105" sqref="L103:M105"/>
    </sheetView>
  </sheetViews>
  <sheetFormatPr defaultColWidth="8.85546875" defaultRowHeight="15" x14ac:dyDescent="0.25"/>
  <cols>
    <col min="1" max="1" width="20.42578125" customWidth="1"/>
    <col min="2" max="2" width="11.140625" customWidth="1"/>
    <col min="3" max="3" width="9.42578125" bestFit="1" customWidth="1"/>
    <col min="4" max="4" width="13" customWidth="1"/>
    <col min="5" max="5" width="11.42578125" customWidth="1"/>
    <col min="6" max="6" width="9.42578125" bestFit="1" customWidth="1"/>
    <col min="7" max="7" width="5.28515625" customWidth="1"/>
    <col min="8" max="8" width="20.42578125" bestFit="1" customWidth="1"/>
    <col min="9" max="9" width="12.28515625" customWidth="1"/>
    <col min="11" max="11" width="13" customWidth="1"/>
    <col min="12" max="12" width="11" customWidth="1"/>
    <col min="18" max="18" width="19.28515625" bestFit="1" customWidth="1"/>
  </cols>
  <sheetData>
    <row r="1" spans="1:27" ht="23.25" x14ac:dyDescent="0.35">
      <c r="A1" s="34" t="s">
        <v>144</v>
      </c>
    </row>
    <row r="2" spans="1:27" x14ac:dyDescent="0.25">
      <c r="A2" t="s">
        <v>185</v>
      </c>
    </row>
    <row r="3" spans="1:27" x14ac:dyDescent="0.25">
      <c r="A3" t="s">
        <v>186</v>
      </c>
    </row>
    <row r="6" spans="1:27" s="79" customFormat="1" ht="45" x14ac:dyDescent="0.25">
      <c r="A6" s="77"/>
      <c r="B6" s="77" t="s">
        <v>6</v>
      </c>
      <c r="C6" s="77" t="s">
        <v>7</v>
      </c>
      <c r="D6" s="77" t="s">
        <v>8</v>
      </c>
      <c r="E6" s="77" t="s">
        <v>9</v>
      </c>
      <c r="F6" s="78" t="s">
        <v>47</v>
      </c>
      <c r="H6" s="77"/>
      <c r="I6" s="77" t="s">
        <v>6</v>
      </c>
      <c r="J6" s="77" t="s">
        <v>7</v>
      </c>
      <c r="K6" s="77" t="s">
        <v>8</v>
      </c>
      <c r="L6" s="77" t="s">
        <v>9</v>
      </c>
      <c r="M6" s="78" t="s">
        <v>47</v>
      </c>
      <c r="R6"/>
      <c r="S6"/>
      <c r="T6"/>
      <c r="U6"/>
      <c r="V6"/>
      <c r="W6"/>
      <c r="X6"/>
      <c r="Y6"/>
      <c r="Z6"/>
      <c r="AA6"/>
    </row>
    <row r="7" spans="1:27" x14ac:dyDescent="0.25">
      <c r="A7" s="68" t="s">
        <v>49</v>
      </c>
      <c r="B7" s="86">
        <f>SUM(B8:B18)</f>
        <v>444</v>
      </c>
      <c r="C7" s="86">
        <f t="shared" ref="C7:F7" si="0">SUM(C8:C18)</f>
        <v>829</v>
      </c>
      <c r="D7" s="86">
        <f t="shared" si="0"/>
        <v>367</v>
      </c>
      <c r="E7" s="86">
        <f t="shared" si="0"/>
        <v>339</v>
      </c>
      <c r="F7" s="86">
        <f t="shared" si="0"/>
        <v>1979</v>
      </c>
      <c r="H7" s="68" t="s">
        <v>49</v>
      </c>
      <c r="I7" s="75">
        <f t="shared" ref="I7:I18" si="1">B7/$F7</f>
        <v>0.22435573521980798</v>
      </c>
      <c r="J7" s="75">
        <f t="shared" ref="J7:J18" si="2">C7/$F7</f>
        <v>0.41889843355229917</v>
      </c>
      <c r="K7" s="75">
        <f t="shared" ref="K7:K18" si="3">D7/$F7</f>
        <v>0.18544719555330974</v>
      </c>
      <c r="L7" s="75">
        <f t="shared" ref="L7:L18" si="4">E7/$F7</f>
        <v>0.17129863567458312</v>
      </c>
      <c r="M7" s="75">
        <f t="shared" ref="M7:M18" si="5">F7/$F7</f>
        <v>1</v>
      </c>
      <c r="R7" s="79"/>
      <c r="S7" s="331"/>
      <c r="T7" s="331"/>
      <c r="U7" s="331"/>
      <c r="V7" s="331"/>
      <c r="W7" s="331"/>
      <c r="X7" s="331"/>
      <c r="Y7" s="331"/>
      <c r="Z7" s="331"/>
      <c r="AA7" s="79"/>
    </row>
    <row r="8" spans="1:27" x14ac:dyDescent="0.25">
      <c r="A8" s="69" t="s">
        <v>141</v>
      </c>
      <c r="B8" s="87">
        <v>18</v>
      </c>
      <c r="C8" s="87">
        <v>0</v>
      </c>
      <c r="D8" s="87">
        <v>18</v>
      </c>
      <c r="E8" s="87">
        <v>20</v>
      </c>
      <c r="F8" s="87">
        <f t="shared" ref="F8:F18" si="6">SUM(B8:E8)</f>
        <v>56</v>
      </c>
      <c r="H8" s="69" t="s">
        <v>141</v>
      </c>
      <c r="I8" s="76">
        <f t="shared" si="1"/>
        <v>0.32142857142857145</v>
      </c>
      <c r="J8" s="76">
        <f t="shared" si="2"/>
        <v>0</v>
      </c>
      <c r="K8" s="76">
        <f t="shared" si="3"/>
        <v>0.32142857142857145</v>
      </c>
      <c r="L8" s="76">
        <f t="shared" si="4"/>
        <v>0.35714285714285715</v>
      </c>
      <c r="M8" s="76">
        <f t="shared" si="5"/>
        <v>1</v>
      </c>
      <c r="T8" s="311"/>
      <c r="V8" s="311"/>
      <c r="X8" s="311"/>
      <c r="Z8" s="311"/>
    </row>
    <row r="9" spans="1:27" x14ac:dyDescent="0.25">
      <c r="A9" s="69" t="s">
        <v>43</v>
      </c>
      <c r="B9" s="87">
        <v>158</v>
      </c>
      <c r="C9" s="87">
        <v>182</v>
      </c>
      <c r="D9" s="87">
        <v>199</v>
      </c>
      <c r="E9" s="87">
        <v>89</v>
      </c>
      <c r="F9" s="87">
        <f t="shared" si="6"/>
        <v>628</v>
      </c>
      <c r="H9" s="69" t="s">
        <v>43</v>
      </c>
      <c r="I9" s="76">
        <f t="shared" si="1"/>
        <v>0.25159235668789809</v>
      </c>
      <c r="J9" s="76">
        <f t="shared" si="2"/>
        <v>0.28980891719745222</v>
      </c>
      <c r="K9" s="76">
        <f t="shared" si="3"/>
        <v>0.31687898089171973</v>
      </c>
      <c r="L9" s="76">
        <f t="shared" si="4"/>
        <v>0.14171974522292993</v>
      </c>
      <c r="M9" s="76">
        <f t="shared" si="5"/>
        <v>1</v>
      </c>
      <c r="T9" s="311"/>
      <c r="V9" s="311"/>
      <c r="X9" s="311"/>
      <c r="Z9" s="311"/>
    </row>
    <row r="10" spans="1:27" x14ac:dyDescent="0.25">
      <c r="A10" s="69" t="s">
        <v>67</v>
      </c>
      <c r="B10" s="87">
        <v>0</v>
      </c>
      <c r="C10" s="87">
        <v>82</v>
      </c>
      <c r="D10" s="87">
        <v>0</v>
      </c>
      <c r="E10" s="87">
        <v>23</v>
      </c>
      <c r="F10" s="87">
        <f t="shared" si="6"/>
        <v>105</v>
      </c>
      <c r="H10" s="69" t="s">
        <v>67</v>
      </c>
      <c r="I10" s="76">
        <f t="shared" si="1"/>
        <v>0</v>
      </c>
      <c r="J10" s="76">
        <f t="shared" si="2"/>
        <v>0.78095238095238095</v>
      </c>
      <c r="K10" s="76">
        <f t="shared" si="3"/>
        <v>0</v>
      </c>
      <c r="L10" s="76">
        <f t="shared" si="4"/>
        <v>0.21904761904761905</v>
      </c>
      <c r="M10" s="76">
        <f t="shared" si="5"/>
        <v>1</v>
      </c>
      <c r="T10" s="311"/>
      <c r="V10" s="311"/>
      <c r="X10" s="311"/>
      <c r="Z10" s="311"/>
    </row>
    <row r="11" spans="1:27" x14ac:dyDescent="0.25">
      <c r="A11" s="69" t="s">
        <v>65</v>
      </c>
      <c r="B11" s="87">
        <v>33</v>
      </c>
      <c r="C11" s="87">
        <v>44</v>
      </c>
      <c r="D11" s="87">
        <v>8</v>
      </c>
      <c r="E11" s="87">
        <v>82</v>
      </c>
      <c r="F11" s="87">
        <f t="shared" si="6"/>
        <v>167</v>
      </c>
      <c r="H11" s="69" t="s">
        <v>65</v>
      </c>
      <c r="I11" s="76">
        <f t="shared" si="1"/>
        <v>0.19760479041916168</v>
      </c>
      <c r="J11" s="76">
        <f t="shared" si="2"/>
        <v>0.26347305389221559</v>
      </c>
      <c r="K11" s="76">
        <f t="shared" si="3"/>
        <v>4.790419161676647E-2</v>
      </c>
      <c r="L11" s="76">
        <f t="shared" si="4"/>
        <v>0.49101796407185627</v>
      </c>
      <c r="M11" s="76">
        <f t="shared" si="5"/>
        <v>1</v>
      </c>
      <c r="T11" s="311"/>
      <c r="V11" s="311"/>
      <c r="X11" s="311"/>
      <c r="Z11" s="311"/>
    </row>
    <row r="12" spans="1:27" x14ac:dyDescent="0.25">
      <c r="A12" s="69" t="s">
        <v>57</v>
      </c>
      <c r="B12" s="87">
        <v>56</v>
      </c>
      <c r="C12" s="87">
        <v>85</v>
      </c>
      <c r="D12" s="87">
        <v>0</v>
      </c>
      <c r="E12" s="87">
        <v>0</v>
      </c>
      <c r="F12" s="87">
        <f t="shared" si="6"/>
        <v>141</v>
      </c>
      <c r="H12" s="69" t="s">
        <v>57</v>
      </c>
      <c r="I12" s="76">
        <f t="shared" si="1"/>
        <v>0.3971631205673759</v>
      </c>
      <c r="J12" s="76">
        <f t="shared" si="2"/>
        <v>0.6028368794326241</v>
      </c>
      <c r="K12" s="76">
        <f t="shared" si="3"/>
        <v>0</v>
      </c>
      <c r="L12" s="76">
        <f t="shared" si="4"/>
        <v>0</v>
      </c>
      <c r="M12" s="76">
        <f t="shared" si="5"/>
        <v>1</v>
      </c>
      <c r="T12" s="311"/>
      <c r="V12" s="311"/>
      <c r="X12" s="311"/>
      <c r="Z12" s="311"/>
    </row>
    <row r="13" spans="1:27" x14ac:dyDescent="0.25">
      <c r="A13" s="69" t="s">
        <v>120</v>
      </c>
      <c r="B13" s="87">
        <v>100</v>
      </c>
      <c r="C13" s="87">
        <v>236</v>
      </c>
      <c r="D13" s="87">
        <v>30</v>
      </c>
      <c r="E13" s="87">
        <v>0</v>
      </c>
      <c r="F13" s="87">
        <f t="shared" si="6"/>
        <v>366</v>
      </c>
      <c r="H13" s="69" t="s">
        <v>120</v>
      </c>
      <c r="I13" s="76">
        <f t="shared" si="1"/>
        <v>0.27322404371584702</v>
      </c>
      <c r="J13" s="76">
        <f t="shared" si="2"/>
        <v>0.64480874316939896</v>
      </c>
      <c r="K13" s="76">
        <f t="shared" si="3"/>
        <v>8.1967213114754092E-2</v>
      </c>
      <c r="L13" s="76">
        <f t="shared" si="4"/>
        <v>0</v>
      </c>
      <c r="M13" s="76">
        <f t="shared" si="5"/>
        <v>1</v>
      </c>
      <c r="T13" s="311"/>
      <c r="V13" s="311"/>
      <c r="X13" s="311"/>
      <c r="Z13" s="311"/>
    </row>
    <row r="14" spans="1:27" x14ac:dyDescent="0.25">
      <c r="A14" s="69" t="s">
        <v>62</v>
      </c>
      <c r="B14" s="87">
        <v>42</v>
      </c>
      <c r="C14" s="87">
        <v>103</v>
      </c>
      <c r="D14" s="87">
        <v>63</v>
      </c>
      <c r="E14" s="87">
        <v>43</v>
      </c>
      <c r="F14" s="87">
        <f t="shared" si="6"/>
        <v>251</v>
      </c>
      <c r="H14" s="69" t="s">
        <v>62</v>
      </c>
      <c r="I14" s="76">
        <f t="shared" si="1"/>
        <v>0.16733067729083664</v>
      </c>
      <c r="J14" s="76">
        <f t="shared" si="2"/>
        <v>0.41035856573705182</v>
      </c>
      <c r="K14" s="76">
        <f t="shared" si="3"/>
        <v>0.25099601593625498</v>
      </c>
      <c r="L14" s="76">
        <f t="shared" si="4"/>
        <v>0.17131474103585656</v>
      </c>
      <c r="M14" s="76">
        <f t="shared" si="5"/>
        <v>1</v>
      </c>
      <c r="T14" s="311"/>
      <c r="V14" s="311"/>
      <c r="X14" s="311"/>
      <c r="Z14" s="311"/>
    </row>
    <row r="15" spans="1:27" x14ac:dyDescent="0.25">
      <c r="A15" s="69" t="s">
        <v>121</v>
      </c>
      <c r="B15" s="87">
        <f>SUM(B57)</f>
        <v>12</v>
      </c>
      <c r="C15" s="87">
        <f t="shared" ref="C15:F15" si="7">SUM(C57)</f>
        <v>38</v>
      </c>
      <c r="D15" s="87">
        <f t="shared" si="7"/>
        <v>0</v>
      </c>
      <c r="E15" s="87">
        <f t="shared" si="7"/>
        <v>0</v>
      </c>
      <c r="F15" s="87">
        <f t="shared" si="7"/>
        <v>50</v>
      </c>
      <c r="H15" s="69" t="s">
        <v>121</v>
      </c>
      <c r="I15" s="76">
        <f t="shared" si="1"/>
        <v>0.24</v>
      </c>
      <c r="J15" s="76">
        <f t="shared" si="2"/>
        <v>0.76</v>
      </c>
      <c r="K15" s="76">
        <f t="shared" si="3"/>
        <v>0</v>
      </c>
      <c r="L15" s="76">
        <f t="shared" si="4"/>
        <v>0</v>
      </c>
      <c r="M15" s="76">
        <f t="shared" si="5"/>
        <v>1</v>
      </c>
      <c r="T15" s="311"/>
      <c r="V15" s="311"/>
      <c r="X15" s="311"/>
      <c r="Z15" s="311"/>
    </row>
    <row r="16" spans="1:27" x14ac:dyDescent="0.25">
      <c r="A16" s="69" t="s">
        <v>59</v>
      </c>
      <c r="B16" s="87">
        <v>0</v>
      </c>
      <c r="C16" s="87">
        <v>0</v>
      </c>
      <c r="D16" s="87">
        <v>0</v>
      </c>
      <c r="E16" s="87">
        <v>42</v>
      </c>
      <c r="F16" s="87">
        <f t="shared" si="6"/>
        <v>42</v>
      </c>
      <c r="H16" s="69" t="s">
        <v>59</v>
      </c>
      <c r="I16" s="76">
        <f t="shared" si="1"/>
        <v>0</v>
      </c>
      <c r="J16" s="76">
        <f t="shared" si="2"/>
        <v>0</v>
      </c>
      <c r="K16" s="76">
        <f t="shared" si="3"/>
        <v>0</v>
      </c>
      <c r="L16" s="76">
        <f t="shared" si="4"/>
        <v>1</v>
      </c>
      <c r="M16" s="76">
        <f t="shared" si="5"/>
        <v>1</v>
      </c>
      <c r="T16" s="311"/>
      <c r="V16" s="311"/>
      <c r="X16" s="311"/>
      <c r="Z16" s="311"/>
    </row>
    <row r="17" spans="1:27" x14ac:dyDescent="0.25">
      <c r="A17" s="69" t="s">
        <v>122</v>
      </c>
      <c r="B17" s="87">
        <v>0</v>
      </c>
      <c r="C17" s="87">
        <v>21</v>
      </c>
      <c r="D17" s="87">
        <v>6</v>
      </c>
      <c r="E17" s="87">
        <v>30</v>
      </c>
      <c r="F17" s="87">
        <f t="shared" si="6"/>
        <v>57</v>
      </c>
      <c r="H17" s="69" t="s">
        <v>122</v>
      </c>
      <c r="I17" s="76">
        <f t="shared" si="1"/>
        <v>0</v>
      </c>
      <c r="J17" s="76">
        <f t="shared" si="2"/>
        <v>0.36842105263157893</v>
      </c>
      <c r="K17" s="76">
        <f t="shared" si="3"/>
        <v>0.10526315789473684</v>
      </c>
      <c r="L17" s="76">
        <f t="shared" si="4"/>
        <v>0.52631578947368418</v>
      </c>
      <c r="M17" s="76">
        <f t="shared" si="5"/>
        <v>1</v>
      </c>
      <c r="T17" s="311"/>
      <c r="V17" s="311"/>
      <c r="X17" s="311"/>
      <c r="Z17" s="311"/>
    </row>
    <row r="18" spans="1:27" x14ac:dyDescent="0.25">
      <c r="A18" s="69" t="s">
        <v>123</v>
      </c>
      <c r="B18" s="87">
        <v>25</v>
      </c>
      <c r="C18" s="87">
        <v>38</v>
      </c>
      <c r="D18" s="87">
        <v>43</v>
      </c>
      <c r="E18" s="87">
        <v>10</v>
      </c>
      <c r="F18" s="87">
        <f t="shared" si="6"/>
        <v>116</v>
      </c>
      <c r="H18" s="69" t="s">
        <v>123</v>
      </c>
      <c r="I18" s="76">
        <f t="shared" si="1"/>
        <v>0.21551724137931033</v>
      </c>
      <c r="J18" s="76">
        <f t="shared" si="2"/>
        <v>0.32758620689655171</v>
      </c>
      <c r="K18" s="76">
        <f t="shared" si="3"/>
        <v>0.37068965517241381</v>
      </c>
      <c r="L18" s="76">
        <f t="shared" si="4"/>
        <v>8.6206896551724144E-2</v>
      </c>
      <c r="M18" s="76">
        <f t="shared" si="5"/>
        <v>1</v>
      </c>
      <c r="T18" s="311"/>
      <c r="V18" s="311"/>
      <c r="X18" s="311"/>
      <c r="Z18" s="311"/>
    </row>
    <row r="19" spans="1:27" x14ac:dyDescent="0.25">
      <c r="A19" s="70" t="s">
        <v>73</v>
      </c>
      <c r="B19" s="83">
        <f>SUM(B20:B28)</f>
        <v>432</v>
      </c>
      <c r="C19" s="83">
        <f t="shared" ref="C19:F19" si="8">SUM(C20:C28)</f>
        <v>866</v>
      </c>
      <c r="D19" s="83">
        <f t="shared" si="8"/>
        <v>390</v>
      </c>
      <c r="E19" s="83">
        <f t="shared" si="8"/>
        <v>925</v>
      </c>
      <c r="F19" s="83">
        <f t="shared" si="8"/>
        <v>2613</v>
      </c>
      <c r="H19" s="70" t="s">
        <v>73</v>
      </c>
      <c r="I19" s="72">
        <f>B19/$F19</f>
        <v>0.16532721010332951</v>
      </c>
      <c r="J19" s="72">
        <f t="shared" ref="J19:M28" si="9">C19/$F19</f>
        <v>0.33141982395713737</v>
      </c>
      <c r="K19" s="72">
        <f t="shared" si="9"/>
        <v>0.14925373134328357</v>
      </c>
      <c r="L19" s="72">
        <f t="shared" si="9"/>
        <v>0.35399923459624955</v>
      </c>
      <c r="M19" s="72">
        <f t="shared" si="9"/>
        <v>1</v>
      </c>
      <c r="T19" s="311"/>
      <c r="V19" s="311"/>
      <c r="X19" s="311"/>
      <c r="Z19" s="311"/>
    </row>
    <row r="20" spans="1:27" x14ac:dyDescent="0.25">
      <c r="A20" s="71" t="s">
        <v>104</v>
      </c>
      <c r="B20" s="84">
        <v>30</v>
      </c>
      <c r="C20" s="84">
        <v>33</v>
      </c>
      <c r="D20" s="84">
        <v>12</v>
      </c>
      <c r="E20" s="84">
        <v>28</v>
      </c>
      <c r="F20" s="84">
        <f t="shared" ref="F20:F28" si="10">SUM(B20:E20)</f>
        <v>103</v>
      </c>
      <c r="H20" s="71" t="s">
        <v>104</v>
      </c>
      <c r="I20" s="73">
        <f t="shared" ref="I20:I28" si="11">B20/$F20</f>
        <v>0.29126213592233008</v>
      </c>
      <c r="J20" s="73">
        <f t="shared" si="9"/>
        <v>0.32038834951456313</v>
      </c>
      <c r="K20" s="73">
        <f t="shared" si="9"/>
        <v>0.11650485436893204</v>
      </c>
      <c r="L20" s="73">
        <f t="shared" si="9"/>
        <v>0.27184466019417475</v>
      </c>
      <c r="M20" s="73">
        <f t="shared" si="9"/>
        <v>1</v>
      </c>
    </row>
    <row r="21" spans="1:27" x14ac:dyDescent="0.25">
      <c r="A21" s="71" t="s">
        <v>117</v>
      </c>
      <c r="B21" s="85">
        <v>0</v>
      </c>
      <c r="C21" s="85">
        <v>0</v>
      </c>
      <c r="D21" s="85">
        <v>0</v>
      </c>
      <c r="E21" s="85">
        <v>0</v>
      </c>
      <c r="F21" s="85">
        <f t="shared" si="10"/>
        <v>0</v>
      </c>
      <c r="H21" s="71" t="s">
        <v>117</v>
      </c>
      <c r="I21" s="74" t="s">
        <v>143</v>
      </c>
      <c r="J21" s="74" t="s">
        <v>143</v>
      </c>
      <c r="K21" s="74" t="s">
        <v>143</v>
      </c>
      <c r="L21" s="74" t="s">
        <v>143</v>
      </c>
      <c r="M21" s="74" t="s">
        <v>143</v>
      </c>
    </row>
    <row r="22" spans="1:27" x14ac:dyDescent="0.25">
      <c r="A22" s="71" t="s">
        <v>138</v>
      </c>
      <c r="B22" s="84">
        <v>16</v>
      </c>
      <c r="C22" s="84">
        <v>125</v>
      </c>
      <c r="D22" s="84">
        <v>69</v>
      </c>
      <c r="E22" s="84">
        <v>20</v>
      </c>
      <c r="F22" s="84">
        <f t="shared" si="10"/>
        <v>230</v>
      </c>
      <c r="H22" s="71" t="s">
        <v>138</v>
      </c>
      <c r="I22" s="73">
        <f t="shared" si="11"/>
        <v>6.9565217391304349E-2</v>
      </c>
      <c r="J22" s="73">
        <f t="shared" si="9"/>
        <v>0.54347826086956519</v>
      </c>
      <c r="K22" s="73">
        <f t="shared" si="9"/>
        <v>0.3</v>
      </c>
      <c r="L22" s="73">
        <f t="shared" si="9"/>
        <v>8.6956521739130432E-2</v>
      </c>
      <c r="M22" s="73">
        <f t="shared" si="9"/>
        <v>1</v>
      </c>
    </row>
    <row r="23" spans="1:27" x14ac:dyDescent="0.25">
      <c r="A23" s="71" t="s">
        <v>75</v>
      </c>
      <c r="B23" s="84">
        <f>SUM(B78)</f>
        <v>270</v>
      </c>
      <c r="C23" s="84">
        <f>SUM(C78)</f>
        <v>585</v>
      </c>
      <c r="D23" s="84">
        <f>SUM(D78)</f>
        <v>240</v>
      </c>
      <c r="E23" s="84">
        <f>SUM(E78)</f>
        <v>568</v>
      </c>
      <c r="F23" s="84">
        <f>SUM(F78)</f>
        <v>1663</v>
      </c>
      <c r="H23" s="71" t="s">
        <v>75</v>
      </c>
      <c r="I23" s="73">
        <f t="shared" si="11"/>
        <v>0.16235718580877931</v>
      </c>
      <c r="J23" s="73">
        <f t="shared" si="9"/>
        <v>0.35177390258568852</v>
      </c>
      <c r="K23" s="73">
        <f t="shared" si="9"/>
        <v>0.14431749849669273</v>
      </c>
      <c r="L23" s="73">
        <f t="shared" si="9"/>
        <v>0.34155141310883946</v>
      </c>
      <c r="M23" s="73">
        <f t="shared" si="9"/>
        <v>1</v>
      </c>
    </row>
    <row r="24" spans="1:27" x14ac:dyDescent="0.25">
      <c r="A24" s="71" t="s">
        <v>127</v>
      </c>
      <c r="B24" s="84">
        <v>10</v>
      </c>
      <c r="C24" s="84">
        <v>24</v>
      </c>
      <c r="D24" s="84">
        <v>20</v>
      </c>
      <c r="E24" s="84">
        <v>17</v>
      </c>
      <c r="F24" s="84">
        <f t="shared" si="10"/>
        <v>71</v>
      </c>
      <c r="H24" s="71" t="s">
        <v>127</v>
      </c>
      <c r="I24" s="73">
        <f t="shared" si="11"/>
        <v>0.14084507042253522</v>
      </c>
      <c r="J24" s="73">
        <f t="shared" si="9"/>
        <v>0.3380281690140845</v>
      </c>
      <c r="K24" s="73">
        <f t="shared" si="9"/>
        <v>0.28169014084507044</v>
      </c>
      <c r="L24" s="73">
        <f t="shared" si="9"/>
        <v>0.23943661971830985</v>
      </c>
      <c r="M24" s="73">
        <f t="shared" si="9"/>
        <v>1</v>
      </c>
    </row>
    <row r="25" spans="1:27" x14ac:dyDescent="0.25">
      <c r="A25" s="71" t="s">
        <v>80</v>
      </c>
      <c r="B25" s="84">
        <v>0</v>
      </c>
      <c r="C25" s="84">
        <v>0</v>
      </c>
      <c r="D25" s="84">
        <v>16</v>
      </c>
      <c r="E25" s="84">
        <v>24</v>
      </c>
      <c r="F25" s="84">
        <f t="shared" si="10"/>
        <v>40</v>
      </c>
      <c r="H25" s="71" t="s">
        <v>80</v>
      </c>
      <c r="I25" s="73">
        <f t="shared" si="11"/>
        <v>0</v>
      </c>
      <c r="J25" s="73">
        <f t="shared" si="9"/>
        <v>0</v>
      </c>
      <c r="K25" s="73">
        <f t="shared" si="9"/>
        <v>0.4</v>
      </c>
      <c r="L25" s="73">
        <f t="shared" si="9"/>
        <v>0.6</v>
      </c>
      <c r="M25" s="73">
        <f t="shared" si="9"/>
        <v>1</v>
      </c>
    </row>
    <row r="26" spans="1:27" x14ac:dyDescent="0.25">
      <c r="A26" s="71" t="s">
        <v>139</v>
      </c>
      <c r="B26" s="84">
        <f>SUM(B95)</f>
        <v>54</v>
      </c>
      <c r="C26" s="84">
        <f>SUM(C95)</f>
        <v>65</v>
      </c>
      <c r="D26" s="84">
        <f>SUM(D95)</f>
        <v>20</v>
      </c>
      <c r="E26" s="84">
        <f>SUM(E95)</f>
        <v>76</v>
      </c>
      <c r="F26" s="84">
        <f>SUM(F95)</f>
        <v>215</v>
      </c>
      <c r="H26" s="71" t="s">
        <v>139</v>
      </c>
      <c r="I26" s="73">
        <f t="shared" si="11"/>
        <v>0.25116279069767444</v>
      </c>
      <c r="J26" s="73">
        <f t="shared" si="9"/>
        <v>0.30232558139534882</v>
      </c>
      <c r="K26" s="73">
        <f t="shared" si="9"/>
        <v>9.3023255813953487E-2</v>
      </c>
      <c r="L26" s="73">
        <f t="shared" si="9"/>
        <v>0.35348837209302325</v>
      </c>
      <c r="M26" s="73">
        <f t="shared" si="9"/>
        <v>1</v>
      </c>
    </row>
    <row r="27" spans="1:27" x14ac:dyDescent="0.25">
      <c r="A27" s="71" t="s">
        <v>72</v>
      </c>
      <c r="B27" s="84">
        <v>52</v>
      </c>
      <c r="C27" s="84">
        <v>26</v>
      </c>
      <c r="D27" s="84">
        <v>5</v>
      </c>
      <c r="E27" s="84">
        <v>0</v>
      </c>
      <c r="F27" s="84">
        <f t="shared" si="10"/>
        <v>83</v>
      </c>
      <c r="H27" s="71" t="s">
        <v>72</v>
      </c>
      <c r="I27" s="73">
        <f t="shared" si="11"/>
        <v>0.62650602409638556</v>
      </c>
      <c r="J27" s="73">
        <f t="shared" si="9"/>
        <v>0.31325301204819278</v>
      </c>
      <c r="K27" s="73">
        <f t="shared" si="9"/>
        <v>6.0240963855421686E-2</v>
      </c>
      <c r="L27" s="73">
        <f t="shared" si="9"/>
        <v>0</v>
      </c>
      <c r="M27" s="73">
        <f t="shared" si="9"/>
        <v>1</v>
      </c>
    </row>
    <row r="28" spans="1:27" x14ac:dyDescent="0.25">
      <c r="A28" s="71" t="s">
        <v>140</v>
      </c>
      <c r="B28" s="84">
        <v>0</v>
      </c>
      <c r="C28" s="84">
        <v>8</v>
      </c>
      <c r="D28" s="84">
        <v>8</v>
      </c>
      <c r="E28" s="84">
        <v>192</v>
      </c>
      <c r="F28" s="84">
        <f t="shared" si="10"/>
        <v>208</v>
      </c>
      <c r="H28" s="71" t="s">
        <v>140</v>
      </c>
      <c r="I28" s="73">
        <f t="shared" si="11"/>
        <v>0</v>
      </c>
      <c r="J28" s="73">
        <f t="shared" si="9"/>
        <v>3.8461538461538464E-2</v>
      </c>
      <c r="K28" s="73">
        <f t="shared" si="9"/>
        <v>3.8461538461538464E-2</v>
      </c>
      <c r="L28" s="73">
        <f t="shared" si="9"/>
        <v>0.92307692307692313</v>
      </c>
      <c r="M28" s="73">
        <f t="shared" si="9"/>
        <v>1</v>
      </c>
    </row>
    <row r="29" spans="1:27" s="3" customFormat="1" x14ac:dyDescent="0.25">
      <c r="A29" s="80" t="s">
        <v>142</v>
      </c>
      <c r="B29" s="88">
        <v>828</v>
      </c>
      <c r="C29" s="88">
        <v>1637</v>
      </c>
      <c r="D29" s="88">
        <v>775</v>
      </c>
      <c r="E29" s="88">
        <v>1278</v>
      </c>
      <c r="F29" s="88">
        <f>SUM(B29:E29)</f>
        <v>4518</v>
      </c>
      <c r="H29" s="80" t="s">
        <v>142</v>
      </c>
      <c r="I29" s="82">
        <f>B29/$F29</f>
        <v>0.18326693227091634</v>
      </c>
      <c r="J29" s="82">
        <f>C29/$F29</f>
        <v>0.36232846392208939</v>
      </c>
      <c r="K29" s="82">
        <f>D29/$F29</f>
        <v>0.1715360779105799</v>
      </c>
      <c r="L29" s="82">
        <f>E29/$F29</f>
        <v>0.28286852589641437</v>
      </c>
      <c r="M29" s="82">
        <f>F29/$F29</f>
        <v>1</v>
      </c>
      <c r="R29"/>
      <c r="S29"/>
      <c r="T29"/>
      <c r="U29"/>
      <c r="V29"/>
      <c r="W29"/>
      <c r="X29"/>
      <c r="Y29"/>
      <c r="Z29"/>
      <c r="AA29"/>
    </row>
    <row r="30" spans="1:27" x14ac:dyDescent="0.25">
      <c r="R30" s="3"/>
      <c r="S30" s="3"/>
      <c r="T30" s="3"/>
      <c r="U30" s="3"/>
      <c r="V30" s="3"/>
      <c r="W30" s="3"/>
      <c r="X30" s="3"/>
      <c r="Y30" s="3"/>
      <c r="Z30" s="3"/>
      <c r="AA30" s="3"/>
    </row>
    <row r="31" spans="1:27" s="3" customFormat="1" x14ac:dyDescent="0.25">
      <c r="R31"/>
      <c r="S31"/>
      <c r="T31"/>
      <c r="U31"/>
      <c r="V31"/>
      <c r="W31"/>
      <c r="X31"/>
      <c r="Y31"/>
      <c r="Z31"/>
      <c r="AA31"/>
    </row>
    <row r="32" spans="1:27" s="3" customFormat="1" x14ac:dyDescent="0.25">
      <c r="A32" s="89"/>
      <c r="B32" s="89"/>
      <c r="C32" s="89"/>
      <c r="D32" s="89"/>
      <c r="E32" s="89"/>
      <c r="F32" s="89"/>
    </row>
    <row r="33" spans="1:13" s="3" customFormat="1" x14ac:dyDescent="0.25">
      <c r="A33" s="90"/>
      <c r="B33" s="91"/>
      <c r="C33" s="91"/>
      <c r="D33" s="91"/>
      <c r="E33" s="91"/>
      <c r="F33" s="91"/>
    </row>
    <row r="34" spans="1:13" s="3" customFormat="1" ht="45" x14ac:dyDescent="0.25">
      <c r="A34" s="92"/>
      <c r="B34" s="77" t="s">
        <v>6</v>
      </c>
      <c r="C34" s="77" t="s">
        <v>7</v>
      </c>
      <c r="D34" s="77" t="s">
        <v>8</v>
      </c>
      <c r="E34" s="77" t="s">
        <v>9</v>
      </c>
      <c r="F34" s="77" t="s">
        <v>5</v>
      </c>
      <c r="H34" s="92"/>
      <c r="I34" s="77" t="s">
        <v>6</v>
      </c>
      <c r="J34" s="77" t="s">
        <v>7</v>
      </c>
      <c r="K34" s="77" t="s">
        <v>8</v>
      </c>
      <c r="L34" s="77" t="s">
        <v>9</v>
      </c>
      <c r="M34" s="77" t="s">
        <v>5</v>
      </c>
    </row>
    <row r="35" spans="1:13" s="3" customFormat="1" x14ac:dyDescent="0.25">
      <c r="A35" s="1" t="s">
        <v>49</v>
      </c>
      <c r="B35" s="2">
        <f>SUM(B36,B39,B44,B47,B50,B52,B54,B57,B60,B62,B65)</f>
        <v>444</v>
      </c>
      <c r="C35" s="2">
        <f t="shared" ref="C35:F35" si="12">SUM(C36,C39,C44,C47,C50,C52,C54,C57,C60,C62,C65)</f>
        <v>829</v>
      </c>
      <c r="D35" s="2">
        <f t="shared" si="12"/>
        <v>367</v>
      </c>
      <c r="E35" s="2">
        <f t="shared" si="12"/>
        <v>339</v>
      </c>
      <c r="F35" s="2">
        <f t="shared" si="12"/>
        <v>1979</v>
      </c>
      <c r="H35" s="1" t="s">
        <v>49</v>
      </c>
      <c r="I35" s="103">
        <f>B35/$F35</f>
        <v>0.22435573521980798</v>
      </c>
      <c r="J35" s="103">
        <f t="shared" ref="J35:M35" si="13">C35/$F35</f>
        <v>0.41889843355229917</v>
      </c>
      <c r="K35" s="103">
        <f t="shared" si="13"/>
        <v>0.18544719555330974</v>
      </c>
      <c r="L35" s="103">
        <f t="shared" si="13"/>
        <v>0.17129863567458312</v>
      </c>
      <c r="M35" s="103">
        <f t="shared" si="13"/>
        <v>1</v>
      </c>
    </row>
    <row r="36" spans="1:13" s="3" customFormat="1" x14ac:dyDescent="0.25">
      <c r="A36" s="93" t="s">
        <v>141</v>
      </c>
      <c r="B36" s="94">
        <v>18</v>
      </c>
      <c r="C36" s="94"/>
      <c r="D36" s="94">
        <v>18</v>
      </c>
      <c r="E36" s="94">
        <v>20</v>
      </c>
      <c r="F36" s="94">
        <v>56</v>
      </c>
      <c r="H36" s="93" t="s">
        <v>141</v>
      </c>
      <c r="I36" s="104">
        <f t="shared" ref="I36:I99" si="14">B36/$F36</f>
        <v>0.32142857142857145</v>
      </c>
      <c r="J36" s="104">
        <f t="shared" ref="J36:J99" si="15">C36/$F36</f>
        <v>0</v>
      </c>
      <c r="K36" s="104">
        <f t="shared" ref="K36:K99" si="16">D36/$F36</f>
        <v>0.32142857142857145</v>
      </c>
      <c r="L36" s="104">
        <f t="shared" ref="L36:L99" si="17">E36/$F36</f>
        <v>0.35714285714285715</v>
      </c>
      <c r="M36" s="104">
        <f t="shared" ref="M36:M99" si="18">F36/$F36</f>
        <v>1</v>
      </c>
    </row>
    <row r="37" spans="1:13" s="3" customFormat="1" x14ac:dyDescent="0.25">
      <c r="A37" s="95" t="s">
        <v>166</v>
      </c>
      <c r="B37" s="96">
        <v>18</v>
      </c>
      <c r="C37" s="96"/>
      <c r="D37" s="96">
        <v>8</v>
      </c>
      <c r="E37" s="96"/>
      <c r="F37" s="96">
        <v>26</v>
      </c>
      <c r="H37" s="95" t="s">
        <v>166</v>
      </c>
      <c r="I37" s="104">
        <f t="shared" si="14"/>
        <v>0.69230769230769229</v>
      </c>
      <c r="J37" s="104">
        <f t="shared" si="15"/>
        <v>0</v>
      </c>
      <c r="K37" s="104">
        <f t="shared" si="16"/>
        <v>0.30769230769230771</v>
      </c>
      <c r="L37" s="104">
        <f t="shared" si="17"/>
        <v>0</v>
      </c>
      <c r="M37" s="104">
        <f t="shared" si="18"/>
        <v>1</v>
      </c>
    </row>
    <row r="38" spans="1:13" s="3" customFormat="1" x14ac:dyDescent="0.25">
      <c r="A38" s="95" t="s">
        <v>167</v>
      </c>
      <c r="B38" s="96"/>
      <c r="C38" s="96"/>
      <c r="D38" s="96">
        <v>10</v>
      </c>
      <c r="E38" s="96">
        <v>20</v>
      </c>
      <c r="F38" s="96">
        <v>30</v>
      </c>
      <c r="H38" s="95" t="s">
        <v>167</v>
      </c>
      <c r="I38" s="104">
        <f t="shared" si="14"/>
        <v>0</v>
      </c>
      <c r="J38" s="104">
        <f t="shared" si="15"/>
        <v>0</v>
      </c>
      <c r="K38" s="104">
        <f t="shared" si="16"/>
        <v>0.33333333333333331</v>
      </c>
      <c r="L38" s="104">
        <f t="shared" si="17"/>
        <v>0.66666666666666663</v>
      </c>
      <c r="M38" s="104">
        <f t="shared" si="18"/>
        <v>1</v>
      </c>
    </row>
    <row r="39" spans="1:13" s="3" customFormat="1" x14ac:dyDescent="0.25">
      <c r="A39" s="93" t="s">
        <v>43</v>
      </c>
      <c r="B39" s="94">
        <v>158</v>
      </c>
      <c r="C39" s="94">
        <v>182</v>
      </c>
      <c r="D39" s="94">
        <v>199</v>
      </c>
      <c r="E39" s="94">
        <v>89</v>
      </c>
      <c r="F39" s="94">
        <v>628</v>
      </c>
      <c r="H39" s="93" t="s">
        <v>43</v>
      </c>
      <c r="I39" s="104">
        <f t="shared" si="14"/>
        <v>0.25159235668789809</v>
      </c>
      <c r="J39" s="104">
        <f t="shared" si="15"/>
        <v>0.28980891719745222</v>
      </c>
      <c r="K39" s="104">
        <f t="shared" si="16"/>
        <v>0.31687898089171973</v>
      </c>
      <c r="L39" s="104">
        <f t="shared" si="17"/>
        <v>0.14171974522292993</v>
      </c>
      <c r="M39" s="104">
        <f t="shared" si="18"/>
        <v>1</v>
      </c>
    </row>
    <row r="40" spans="1:13" s="3" customFormat="1" x14ac:dyDescent="0.25">
      <c r="A40" s="95" t="s">
        <v>168</v>
      </c>
      <c r="B40" s="96">
        <v>38</v>
      </c>
      <c r="C40" s="96">
        <v>104</v>
      </c>
      <c r="D40" s="96">
        <v>84</v>
      </c>
      <c r="E40" s="96">
        <v>56</v>
      </c>
      <c r="F40" s="96">
        <v>282</v>
      </c>
      <c r="H40" s="95" t="s">
        <v>168</v>
      </c>
      <c r="I40" s="104">
        <f t="shared" si="14"/>
        <v>0.13475177304964539</v>
      </c>
      <c r="J40" s="104">
        <f t="shared" si="15"/>
        <v>0.36879432624113473</v>
      </c>
      <c r="K40" s="104">
        <f t="shared" si="16"/>
        <v>0.2978723404255319</v>
      </c>
      <c r="L40" s="104">
        <f t="shared" si="17"/>
        <v>0.19858156028368795</v>
      </c>
      <c r="M40" s="104">
        <f t="shared" si="18"/>
        <v>1</v>
      </c>
    </row>
    <row r="41" spans="1:13" s="3" customFormat="1" x14ac:dyDescent="0.25">
      <c r="A41" s="95" t="s">
        <v>167</v>
      </c>
      <c r="B41" s="96">
        <v>44</v>
      </c>
      <c r="C41" s="96"/>
      <c r="D41" s="96">
        <v>34</v>
      </c>
      <c r="E41" s="96"/>
      <c r="F41" s="96">
        <v>78</v>
      </c>
      <c r="H41" s="95" t="s">
        <v>167</v>
      </c>
      <c r="I41" s="104">
        <f t="shared" si="14"/>
        <v>0.5641025641025641</v>
      </c>
      <c r="J41" s="104">
        <f t="shared" si="15"/>
        <v>0</v>
      </c>
      <c r="K41" s="104">
        <f t="shared" si="16"/>
        <v>0.4358974358974359</v>
      </c>
      <c r="L41" s="104">
        <f t="shared" si="17"/>
        <v>0</v>
      </c>
      <c r="M41" s="104">
        <f t="shared" si="18"/>
        <v>1</v>
      </c>
    </row>
    <row r="42" spans="1:13" s="3" customFormat="1" x14ac:dyDescent="0.25">
      <c r="A42" s="95" t="s">
        <v>163</v>
      </c>
      <c r="B42" s="96"/>
      <c r="C42" s="96">
        <v>26</v>
      </c>
      <c r="D42" s="96">
        <v>30</v>
      </c>
      <c r="E42" s="96">
        <v>15</v>
      </c>
      <c r="F42" s="96">
        <v>71</v>
      </c>
      <c r="H42" s="95" t="s">
        <v>163</v>
      </c>
      <c r="I42" s="104">
        <f t="shared" si="14"/>
        <v>0</v>
      </c>
      <c r="J42" s="104">
        <f t="shared" si="15"/>
        <v>0.36619718309859156</v>
      </c>
      <c r="K42" s="104">
        <f t="shared" si="16"/>
        <v>0.42253521126760563</v>
      </c>
      <c r="L42" s="104">
        <f t="shared" si="17"/>
        <v>0.21126760563380281</v>
      </c>
      <c r="M42" s="104">
        <f t="shared" si="18"/>
        <v>1</v>
      </c>
    </row>
    <row r="43" spans="1:13" s="3" customFormat="1" x14ac:dyDescent="0.25">
      <c r="A43" s="95" t="s">
        <v>169</v>
      </c>
      <c r="B43" s="96">
        <v>76</v>
      </c>
      <c r="C43" s="96">
        <v>52</v>
      </c>
      <c r="D43" s="96">
        <v>51</v>
      </c>
      <c r="E43" s="96">
        <v>18</v>
      </c>
      <c r="F43" s="96">
        <v>197</v>
      </c>
      <c r="H43" s="95" t="s">
        <v>169</v>
      </c>
      <c r="I43" s="104">
        <f t="shared" si="14"/>
        <v>0.38578680203045684</v>
      </c>
      <c r="J43" s="104">
        <f t="shared" si="15"/>
        <v>0.26395939086294418</v>
      </c>
      <c r="K43" s="104">
        <f t="shared" si="16"/>
        <v>0.25888324873096447</v>
      </c>
      <c r="L43" s="104">
        <f t="shared" si="17"/>
        <v>9.1370558375634514E-2</v>
      </c>
      <c r="M43" s="104">
        <f t="shared" si="18"/>
        <v>1</v>
      </c>
    </row>
    <row r="44" spans="1:13" s="3" customFormat="1" x14ac:dyDescent="0.25">
      <c r="A44" s="93" t="s">
        <v>67</v>
      </c>
      <c r="B44" s="94"/>
      <c r="C44" s="94">
        <v>82</v>
      </c>
      <c r="D44" s="94"/>
      <c r="E44" s="94">
        <v>23</v>
      </c>
      <c r="F44" s="94">
        <v>105</v>
      </c>
      <c r="H44" s="93" t="s">
        <v>67</v>
      </c>
      <c r="I44" s="104">
        <f t="shared" si="14"/>
        <v>0</v>
      </c>
      <c r="J44" s="104">
        <f t="shared" si="15"/>
        <v>0.78095238095238095</v>
      </c>
      <c r="K44" s="104">
        <f t="shared" si="16"/>
        <v>0</v>
      </c>
      <c r="L44" s="104">
        <f t="shared" si="17"/>
        <v>0.21904761904761905</v>
      </c>
      <c r="M44" s="104">
        <f t="shared" si="18"/>
        <v>1</v>
      </c>
    </row>
    <row r="45" spans="1:13" s="3" customFormat="1" x14ac:dyDescent="0.25">
      <c r="A45" s="95" t="s">
        <v>170</v>
      </c>
      <c r="B45" s="96"/>
      <c r="C45" s="96">
        <v>33</v>
      </c>
      <c r="D45" s="96"/>
      <c r="E45" s="96">
        <v>18</v>
      </c>
      <c r="F45" s="96">
        <v>51</v>
      </c>
      <c r="H45" s="95" t="s">
        <v>170</v>
      </c>
      <c r="I45" s="104">
        <f t="shared" si="14"/>
        <v>0</v>
      </c>
      <c r="J45" s="104">
        <f t="shared" si="15"/>
        <v>0.6470588235294118</v>
      </c>
      <c r="K45" s="104">
        <f t="shared" si="16"/>
        <v>0</v>
      </c>
      <c r="L45" s="104">
        <f t="shared" si="17"/>
        <v>0.35294117647058826</v>
      </c>
      <c r="M45" s="104">
        <f t="shared" si="18"/>
        <v>1</v>
      </c>
    </row>
    <row r="46" spans="1:13" s="3" customFormat="1" x14ac:dyDescent="0.25">
      <c r="A46" s="95" t="s">
        <v>171</v>
      </c>
      <c r="B46" s="96"/>
      <c r="C46" s="96">
        <v>49</v>
      </c>
      <c r="D46" s="96"/>
      <c r="E46" s="96">
        <v>5</v>
      </c>
      <c r="F46" s="96">
        <v>54</v>
      </c>
      <c r="H46" s="95" t="s">
        <v>171</v>
      </c>
      <c r="I46" s="104">
        <f t="shared" si="14"/>
        <v>0</v>
      </c>
      <c r="J46" s="104">
        <f t="shared" si="15"/>
        <v>0.90740740740740744</v>
      </c>
      <c r="K46" s="104">
        <f t="shared" si="16"/>
        <v>0</v>
      </c>
      <c r="L46" s="104">
        <f t="shared" si="17"/>
        <v>9.2592592592592587E-2</v>
      </c>
      <c r="M46" s="104">
        <f t="shared" si="18"/>
        <v>1</v>
      </c>
    </row>
    <row r="47" spans="1:13" s="3" customFormat="1" x14ac:dyDescent="0.25">
      <c r="A47" s="93" t="s">
        <v>65</v>
      </c>
      <c r="B47" s="94">
        <v>33</v>
      </c>
      <c r="C47" s="94">
        <v>44</v>
      </c>
      <c r="D47" s="94">
        <v>8</v>
      </c>
      <c r="E47" s="94">
        <v>82</v>
      </c>
      <c r="F47" s="94">
        <v>167</v>
      </c>
      <c r="H47" s="93" t="s">
        <v>65</v>
      </c>
      <c r="I47" s="104">
        <f t="shared" si="14"/>
        <v>0.19760479041916168</v>
      </c>
      <c r="J47" s="104">
        <f t="shared" si="15"/>
        <v>0.26347305389221559</v>
      </c>
      <c r="K47" s="104">
        <f t="shared" si="16"/>
        <v>4.790419161676647E-2</v>
      </c>
      <c r="L47" s="104">
        <f t="shared" si="17"/>
        <v>0.49101796407185627</v>
      </c>
      <c r="M47" s="104">
        <f t="shared" si="18"/>
        <v>1</v>
      </c>
    </row>
    <row r="48" spans="1:13" s="3" customFormat="1" x14ac:dyDescent="0.25">
      <c r="A48" s="95" t="s">
        <v>172</v>
      </c>
      <c r="B48" s="96">
        <v>33</v>
      </c>
      <c r="C48" s="96">
        <v>30</v>
      </c>
      <c r="D48" s="96">
        <v>8</v>
      </c>
      <c r="E48" s="96">
        <v>82</v>
      </c>
      <c r="F48" s="96">
        <v>153</v>
      </c>
      <c r="H48" s="95" t="s">
        <v>172</v>
      </c>
      <c r="I48" s="104">
        <f t="shared" si="14"/>
        <v>0.21568627450980393</v>
      </c>
      <c r="J48" s="104">
        <f t="shared" si="15"/>
        <v>0.19607843137254902</v>
      </c>
      <c r="K48" s="104">
        <f t="shared" si="16"/>
        <v>5.2287581699346407E-2</v>
      </c>
      <c r="L48" s="104">
        <f t="shared" si="17"/>
        <v>0.53594771241830064</v>
      </c>
      <c r="M48" s="104">
        <f t="shared" si="18"/>
        <v>1</v>
      </c>
    </row>
    <row r="49" spans="1:13" s="3" customFormat="1" x14ac:dyDescent="0.25">
      <c r="A49" s="95" t="s">
        <v>170</v>
      </c>
      <c r="B49" s="96"/>
      <c r="C49" s="96">
        <v>14</v>
      </c>
      <c r="D49" s="96"/>
      <c r="E49" s="96"/>
      <c r="F49" s="96">
        <v>14</v>
      </c>
      <c r="H49" s="95" t="s">
        <v>170</v>
      </c>
      <c r="I49" s="104">
        <f t="shared" si="14"/>
        <v>0</v>
      </c>
      <c r="J49" s="104">
        <f t="shared" si="15"/>
        <v>1</v>
      </c>
      <c r="K49" s="104">
        <f t="shared" si="16"/>
        <v>0</v>
      </c>
      <c r="L49" s="104">
        <f t="shared" si="17"/>
        <v>0</v>
      </c>
      <c r="M49" s="104">
        <f t="shared" si="18"/>
        <v>1</v>
      </c>
    </row>
    <row r="50" spans="1:13" s="3" customFormat="1" x14ac:dyDescent="0.25">
      <c r="A50" s="93" t="s">
        <v>57</v>
      </c>
      <c r="B50" s="94">
        <v>56</v>
      </c>
      <c r="C50" s="94">
        <v>85</v>
      </c>
      <c r="D50" s="94"/>
      <c r="E50" s="94"/>
      <c r="F50" s="94">
        <v>141</v>
      </c>
      <c r="H50" s="93" t="s">
        <v>57</v>
      </c>
      <c r="I50" s="104">
        <f t="shared" si="14"/>
        <v>0.3971631205673759</v>
      </c>
      <c r="J50" s="104">
        <f t="shared" si="15"/>
        <v>0.6028368794326241</v>
      </c>
      <c r="K50" s="104">
        <f t="shared" si="16"/>
        <v>0</v>
      </c>
      <c r="L50" s="104">
        <f t="shared" si="17"/>
        <v>0</v>
      </c>
      <c r="M50" s="104">
        <f t="shared" si="18"/>
        <v>1</v>
      </c>
    </row>
    <row r="51" spans="1:13" s="3" customFormat="1" x14ac:dyDescent="0.25">
      <c r="A51" s="95" t="s">
        <v>173</v>
      </c>
      <c r="B51" s="96">
        <v>56</v>
      </c>
      <c r="C51" s="96">
        <v>85</v>
      </c>
      <c r="D51" s="96"/>
      <c r="E51" s="96"/>
      <c r="F51" s="96">
        <v>141</v>
      </c>
      <c r="H51" s="95" t="s">
        <v>173</v>
      </c>
      <c r="I51" s="104">
        <f t="shared" si="14"/>
        <v>0.3971631205673759</v>
      </c>
      <c r="J51" s="104">
        <f t="shared" si="15"/>
        <v>0.6028368794326241</v>
      </c>
      <c r="K51" s="104">
        <f t="shared" si="16"/>
        <v>0</v>
      </c>
      <c r="L51" s="104">
        <f t="shared" si="17"/>
        <v>0</v>
      </c>
      <c r="M51" s="104">
        <f t="shared" si="18"/>
        <v>1</v>
      </c>
    </row>
    <row r="52" spans="1:13" s="3" customFormat="1" x14ac:dyDescent="0.25">
      <c r="A52" s="93" t="s">
        <v>120</v>
      </c>
      <c r="B52" s="94">
        <v>100</v>
      </c>
      <c r="C52" s="94">
        <v>236</v>
      </c>
      <c r="D52" s="94">
        <v>30</v>
      </c>
      <c r="E52" s="94"/>
      <c r="F52" s="94">
        <v>366</v>
      </c>
      <c r="H52" s="93" t="s">
        <v>120</v>
      </c>
      <c r="I52" s="104">
        <f t="shared" si="14"/>
        <v>0.27322404371584702</v>
      </c>
      <c r="J52" s="104">
        <f t="shared" si="15"/>
        <v>0.64480874316939896</v>
      </c>
      <c r="K52" s="104">
        <f t="shared" si="16"/>
        <v>8.1967213114754092E-2</v>
      </c>
      <c r="L52" s="104">
        <f t="shared" si="17"/>
        <v>0</v>
      </c>
      <c r="M52" s="104">
        <f t="shared" si="18"/>
        <v>1</v>
      </c>
    </row>
    <row r="53" spans="1:13" s="3" customFormat="1" x14ac:dyDescent="0.25">
      <c r="A53" s="95" t="s">
        <v>174</v>
      </c>
      <c r="B53" s="96">
        <v>100</v>
      </c>
      <c r="C53" s="96">
        <v>236</v>
      </c>
      <c r="D53" s="96">
        <v>30</v>
      </c>
      <c r="E53" s="96"/>
      <c r="F53" s="96">
        <v>366</v>
      </c>
      <c r="H53" s="95" t="s">
        <v>174</v>
      </c>
      <c r="I53" s="104">
        <f t="shared" si="14"/>
        <v>0.27322404371584702</v>
      </c>
      <c r="J53" s="104">
        <f t="shared" si="15"/>
        <v>0.64480874316939896</v>
      </c>
      <c r="K53" s="104">
        <f t="shared" si="16"/>
        <v>8.1967213114754092E-2</v>
      </c>
      <c r="L53" s="104">
        <f t="shared" si="17"/>
        <v>0</v>
      </c>
      <c r="M53" s="104">
        <f t="shared" si="18"/>
        <v>1</v>
      </c>
    </row>
    <row r="54" spans="1:13" s="3" customFormat="1" x14ac:dyDescent="0.25">
      <c r="A54" s="93" t="s">
        <v>62</v>
      </c>
      <c r="B54" s="94">
        <v>42</v>
      </c>
      <c r="C54" s="94">
        <v>103</v>
      </c>
      <c r="D54" s="94">
        <v>63</v>
      </c>
      <c r="E54" s="94">
        <v>43</v>
      </c>
      <c r="F54" s="94">
        <v>251</v>
      </c>
      <c r="H54" s="93" t="s">
        <v>62</v>
      </c>
      <c r="I54" s="104">
        <f t="shared" si="14"/>
        <v>0.16733067729083664</v>
      </c>
      <c r="J54" s="104">
        <f t="shared" si="15"/>
        <v>0.41035856573705182</v>
      </c>
      <c r="K54" s="104">
        <f t="shared" si="16"/>
        <v>0.25099601593625498</v>
      </c>
      <c r="L54" s="104">
        <f t="shared" si="17"/>
        <v>0.17131474103585656</v>
      </c>
      <c r="M54" s="104">
        <f t="shared" si="18"/>
        <v>1</v>
      </c>
    </row>
    <row r="55" spans="1:13" s="3" customFormat="1" x14ac:dyDescent="0.25">
      <c r="A55" s="95" t="s">
        <v>175</v>
      </c>
      <c r="B55" s="96">
        <v>42</v>
      </c>
      <c r="C55" s="96">
        <v>75</v>
      </c>
      <c r="D55" s="96">
        <v>23</v>
      </c>
      <c r="E55" s="96">
        <v>43</v>
      </c>
      <c r="F55" s="96">
        <v>183</v>
      </c>
      <c r="H55" s="95" t="s">
        <v>175</v>
      </c>
      <c r="I55" s="104">
        <f t="shared" si="14"/>
        <v>0.22950819672131148</v>
      </c>
      <c r="J55" s="104">
        <f t="shared" si="15"/>
        <v>0.4098360655737705</v>
      </c>
      <c r="K55" s="104">
        <f t="shared" si="16"/>
        <v>0.12568306010928962</v>
      </c>
      <c r="L55" s="104">
        <f t="shared" si="17"/>
        <v>0.23497267759562843</v>
      </c>
      <c r="M55" s="104">
        <f t="shared" si="18"/>
        <v>1</v>
      </c>
    </row>
    <row r="56" spans="1:13" s="3" customFormat="1" x14ac:dyDescent="0.25">
      <c r="A56" s="95" t="s">
        <v>176</v>
      </c>
      <c r="B56" s="96"/>
      <c r="C56" s="96">
        <v>28</v>
      </c>
      <c r="D56" s="96">
        <v>40</v>
      </c>
      <c r="E56" s="96"/>
      <c r="F56" s="96">
        <v>68</v>
      </c>
      <c r="H56" s="95" t="s">
        <v>176</v>
      </c>
      <c r="I56" s="104">
        <f t="shared" si="14"/>
        <v>0</v>
      </c>
      <c r="J56" s="104">
        <f t="shared" si="15"/>
        <v>0.41176470588235292</v>
      </c>
      <c r="K56" s="104">
        <f t="shared" si="16"/>
        <v>0.58823529411764708</v>
      </c>
      <c r="L56" s="104">
        <f t="shared" si="17"/>
        <v>0</v>
      </c>
      <c r="M56" s="104">
        <f t="shared" si="18"/>
        <v>1</v>
      </c>
    </row>
    <row r="57" spans="1:13" s="3" customFormat="1" x14ac:dyDescent="0.25">
      <c r="A57" s="93" t="s">
        <v>121</v>
      </c>
      <c r="B57" s="94">
        <v>12</v>
      </c>
      <c r="C57" s="94">
        <v>38</v>
      </c>
      <c r="D57" s="94"/>
      <c r="E57" s="94"/>
      <c r="F57" s="94">
        <v>50</v>
      </c>
      <c r="H57" s="93" t="s">
        <v>121</v>
      </c>
      <c r="I57" s="104">
        <f t="shared" si="14"/>
        <v>0.24</v>
      </c>
      <c r="J57" s="104">
        <f t="shared" si="15"/>
        <v>0.76</v>
      </c>
      <c r="K57" s="104">
        <f t="shared" si="16"/>
        <v>0</v>
      </c>
      <c r="L57" s="104">
        <f t="shared" si="17"/>
        <v>0</v>
      </c>
      <c r="M57" s="104">
        <f t="shared" si="18"/>
        <v>1</v>
      </c>
    </row>
    <row r="58" spans="1:13" s="3" customFormat="1" x14ac:dyDescent="0.25">
      <c r="A58" s="95" t="s">
        <v>177</v>
      </c>
      <c r="B58" s="96">
        <v>6</v>
      </c>
      <c r="C58" s="96">
        <v>8</v>
      </c>
      <c r="D58" s="96"/>
      <c r="E58" s="96"/>
      <c r="F58" s="96">
        <v>14</v>
      </c>
      <c r="H58" s="95" t="s">
        <v>177</v>
      </c>
      <c r="I58" s="104">
        <f t="shared" si="14"/>
        <v>0.42857142857142855</v>
      </c>
      <c r="J58" s="104">
        <f t="shared" si="15"/>
        <v>0.5714285714285714</v>
      </c>
      <c r="K58" s="104">
        <f t="shared" si="16"/>
        <v>0</v>
      </c>
      <c r="L58" s="104">
        <f t="shared" si="17"/>
        <v>0</v>
      </c>
      <c r="M58" s="104">
        <f t="shared" si="18"/>
        <v>1</v>
      </c>
    </row>
    <row r="59" spans="1:13" s="3" customFormat="1" x14ac:dyDescent="0.25">
      <c r="A59" s="95" t="s">
        <v>178</v>
      </c>
      <c r="B59" s="96">
        <v>6</v>
      </c>
      <c r="C59" s="96">
        <v>30</v>
      </c>
      <c r="D59" s="96"/>
      <c r="E59" s="96"/>
      <c r="F59" s="96">
        <v>36</v>
      </c>
      <c r="H59" s="95" t="s">
        <v>178</v>
      </c>
      <c r="I59" s="104">
        <f t="shared" si="14"/>
        <v>0.16666666666666666</v>
      </c>
      <c r="J59" s="104">
        <f t="shared" si="15"/>
        <v>0.83333333333333337</v>
      </c>
      <c r="K59" s="104">
        <f t="shared" si="16"/>
        <v>0</v>
      </c>
      <c r="L59" s="104">
        <f t="shared" si="17"/>
        <v>0</v>
      </c>
      <c r="M59" s="104">
        <f t="shared" si="18"/>
        <v>1</v>
      </c>
    </row>
    <row r="60" spans="1:13" s="3" customFormat="1" x14ac:dyDescent="0.25">
      <c r="A60" s="93" t="s">
        <v>59</v>
      </c>
      <c r="B60" s="94"/>
      <c r="C60" s="94"/>
      <c r="D60" s="94"/>
      <c r="E60" s="94">
        <v>42</v>
      </c>
      <c r="F60" s="94">
        <v>42</v>
      </c>
      <c r="H60" s="93" t="s">
        <v>59</v>
      </c>
      <c r="I60" s="104">
        <f t="shared" si="14"/>
        <v>0</v>
      </c>
      <c r="J60" s="104">
        <f t="shared" si="15"/>
        <v>0</v>
      </c>
      <c r="K60" s="104">
        <f t="shared" si="16"/>
        <v>0</v>
      </c>
      <c r="L60" s="104">
        <f t="shared" si="17"/>
        <v>1</v>
      </c>
      <c r="M60" s="104">
        <f t="shared" si="18"/>
        <v>1</v>
      </c>
    </row>
    <row r="61" spans="1:13" s="3" customFormat="1" x14ac:dyDescent="0.25">
      <c r="A61" s="95" t="s">
        <v>179</v>
      </c>
      <c r="B61" s="96"/>
      <c r="C61" s="96"/>
      <c r="D61" s="96"/>
      <c r="E61" s="96">
        <v>42</v>
      </c>
      <c r="F61" s="96">
        <v>42</v>
      </c>
      <c r="H61" s="95" t="s">
        <v>179</v>
      </c>
      <c r="I61" s="104">
        <f t="shared" si="14"/>
        <v>0</v>
      </c>
      <c r="J61" s="104">
        <f t="shared" si="15"/>
        <v>0</v>
      </c>
      <c r="K61" s="104">
        <f t="shared" si="16"/>
        <v>0</v>
      </c>
      <c r="L61" s="104">
        <f t="shared" si="17"/>
        <v>1</v>
      </c>
      <c r="M61" s="104">
        <f t="shared" si="18"/>
        <v>1</v>
      </c>
    </row>
    <row r="62" spans="1:13" s="3" customFormat="1" x14ac:dyDescent="0.25">
      <c r="A62" s="93" t="s">
        <v>122</v>
      </c>
      <c r="B62" s="94"/>
      <c r="C62" s="94">
        <v>21</v>
      </c>
      <c r="D62" s="94">
        <v>6</v>
      </c>
      <c r="E62" s="94">
        <v>30</v>
      </c>
      <c r="F62" s="94">
        <v>57</v>
      </c>
      <c r="H62" s="93" t="s">
        <v>122</v>
      </c>
      <c r="I62" s="104">
        <f t="shared" si="14"/>
        <v>0</v>
      </c>
      <c r="J62" s="104">
        <f t="shared" si="15"/>
        <v>0.36842105263157893</v>
      </c>
      <c r="K62" s="104">
        <f t="shared" si="16"/>
        <v>0.10526315789473684</v>
      </c>
      <c r="L62" s="104">
        <f t="shared" si="17"/>
        <v>0.52631578947368418</v>
      </c>
      <c r="M62" s="104">
        <f t="shared" si="18"/>
        <v>1</v>
      </c>
    </row>
    <row r="63" spans="1:13" s="3" customFormat="1" x14ac:dyDescent="0.25">
      <c r="A63" s="95" t="s">
        <v>180</v>
      </c>
      <c r="B63" s="96"/>
      <c r="C63" s="96">
        <v>17</v>
      </c>
      <c r="D63" s="96"/>
      <c r="E63" s="96"/>
      <c r="F63" s="96">
        <v>17</v>
      </c>
      <c r="H63" s="95" t="s">
        <v>180</v>
      </c>
      <c r="I63" s="104">
        <f t="shared" si="14"/>
        <v>0</v>
      </c>
      <c r="J63" s="104">
        <f t="shared" si="15"/>
        <v>1</v>
      </c>
      <c r="K63" s="104">
        <f t="shared" si="16"/>
        <v>0</v>
      </c>
      <c r="L63" s="104">
        <f t="shared" si="17"/>
        <v>0</v>
      </c>
      <c r="M63" s="104">
        <f t="shared" si="18"/>
        <v>1</v>
      </c>
    </row>
    <row r="64" spans="1:13" s="3" customFormat="1" x14ac:dyDescent="0.25">
      <c r="A64" s="95" t="s">
        <v>181</v>
      </c>
      <c r="B64" s="96"/>
      <c r="C64" s="96">
        <v>4</v>
      </c>
      <c r="D64" s="96">
        <v>6</v>
      </c>
      <c r="E64" s="96">
        <v>30</v>
      </c>
      <c r="F64" s="96">
        <v>40</v>
      </c>
      <c r="H64" s="95" t="s">
        <v>181</v>
      </c>
      <c r="I64" s="104">
        <f t="shared" si="14"/>
        <v>0</v>
      </c>
      <c r="J64" s="104">
        <f t="shared" si="15"/>
        <v>0.1</v>
      </c>
      <c r="K64" s="104">
        <f t="shared" si="16"/>
        <v>0.15</v>
      </c>
      <c r="L64" s="104">
        <f t="shared" si="17"/>
        <v>0.75</v>
      </c>
      <c r="M64" s="104">
        <f t="shared" si="18"/>
        <v>1</v>
      </c>
    </row>
    <row r="65" spans="1:13" s="3" customFormat="1" x14ac:dyDescent="0.25">
      <c r="A65" s="93" t="s">
        <v>123</v>
      </c>
      <c r="B65" s="94">
        <v>25</v>
      </c>
      <c r="C65" s="94">
        <v>38</v>
      </c>
      <c r="D65" s="94">
        <v>43</v>
      </c>
      <c r="E65" s="94">
        <v>10</v>
      </c>
      <c r="F65" s="94">
        <v>116</v>
      </c>
      <c r="H65" s="93" t="s">
        <v>123</v>
      </c>
      <c r="I65" s="104">
        <f t="shared" si="14"/>
        <v>0.21551724137931033</v>
      </c>
      <c r="J65" s="104">
        <f t="shared" si="15"/>
        <v>0.32758620689655171</v>
      </c>
      <c r="K65" s="104">
        <f t="shared" si="16"/>
        <v>0.37068965517241381</v>
      </c>
      <c r="L65" s="104">
        <f t="shared" si="17"/>
        <v>8.6206896551724144E-2</v>
      </c>
      <c r="M65" s="104">
        <f t="shared" si="18"/>
        <v>1</v>
      </c>
    </row>
    <row r="66" spans="1:13" s="3" customFormat="1" x14ac:dyDescent="0.25">
      <c r="A66" s="95" t="s">
        <v>182</v>
      </c>
      <c r="B66" s="96"/>
      <c r="C66" s="96">
        <v>10</v>
      </c>
      <c r="D66" s="96">
        <v>8</v>
      </c>
      <c r="E66" s="96">
        <v>10</v>
      </c>
      <c r="F66" s="96">
        <v>28</v>
      </c>
      <c r="H66" s="95" t="s">
        <v>182</v>
      </c>
      <c r="I66" s="104">
        <f t="shared" si="14"/>
        <v>0</v>
      </c>
      <c r="J66" s="104">
        <f t="shared" si="15"/>
        <v>0.35714285714285715</v>
      </c>
      <c r="K66" s="104">
        <f t="shared" si="16"/>
        <v>0.2857142857142857</v>
      </c>
      <c r="L66" s="104">
        <f t="shared" si="17"/>
        <v>0.35714285714285715</v>
      </c>
      <c r="M66" s="104">
        <f t="shared" si="18"/>
        <v>1</v>
      </c>
    </row>
    <row r="67" spans="1:13" s="3" customFormat="1" x14ac:dyDescent="0.25">
      <c r="A67" s="95" t="s">
        <v>183</v>
      </c>
      <c r="B67" s="96">
        <v>16</v>
      </c>
      <c r="C67" s="96">
        <v>8</v>
      </c>
      <c r="D67" s="96">
        <v>23</v>
      </c>
      <c r="E67" s="96"/>
      <c r="F67" s="96">
        <v>47</v>
      </c>
      <c r="H67" s="95" t="s">
        <v>183</v>
      </c>
      <c r="I67" s="104">
        <f t="shared" si="14"/>
        <v>0.34042553191489361</v>
      </c>
      <c r="J67" s="104">
        <f t="shared" si="15"/>
        <v>0.1702127659574468</v>
      </c>
      <c r="K67" s="104">
        <f t="shared" si="16"/>
        <v>0.48936170212765956</v>
      </c>
      <c r="L67" s="104">
        <f t="shared" si="17"/>
        <v>0</v>
      </c>
      <c r="M67" s="104">
        <f t="shared" si="18"/>
        <v>1</v>
      </c>
    </row>
    <row r="68" spans="1:13" s="3" customFormat="1" x14ac:dyDescent="0.25">
      <c r="A68" s="95" t="s">
        <v>184</v>
      </c>
      <c r="B68" s="96">
        <v>9</v>
      </c>
      <c r="C68" s="96">
        <v>20</v>
      </c>
      <c r="D68" s="96">
        <v>12</v>
      </c>
      <c r="E68" s="96"/>
      <c r="F68" s="96">
        <v>41</v>
      </c>
      <c r="H68" s="95" t="s">
        <v>184</v>
      </c>
      <c r="I68" s="104">
        <f t="shared" si="14"/>
        <v>0.21951219512195122</v>
      </c>
      <c r="J68" s="104">
        <f t="shared" si="15"/>
        <v>0.48780487804878048</v>
      </c>
      <c r="K68" s="104">
        <f t="shared" si="16"/>
        <v>0.29268292682926828</v>
      </c>
      <c r="L68" s="104">
        <f t="shared" si="17"/>
        <v>0</v>
      </c>
      <c r="M68" s="104">
        <f t="shared" si="18"/>
        <v>1</v>
      </c>
    </row>
    <row r="69" spans="1:13" s="3" customFormat="1" x14ac:dyDescent="0.25">
      <c r="A69" s="97" t="s">
        <v>73</v>
      </c>
      <c r="B69" s="98">
        <f>SUM(B70,B75,B78,B91,B95,B93,B99,B102)</f>
        <v>432</v>
      </c>
      <c r="C69" s="98">
        <f t="shared" ref="C69:F69" si="19">SUM(C70,C75,C78,C91,C95,C93,C99,C102)</f>
        <v>866</v>
      </c>
      <c r="D69" s="98">
        <f t="shared" si="19"/>
        <v>390</v>
      </c>
      <c r="E69" s="98">
        <f t="shared" si="19"/>
        <v>925</v>
      </c>
      <c r="F69" s="98">
        <f t="shared" si="19"/>
        <v>2613</v>
      </c>
      <c r="H69" s="97" t="s">
        <v>73</v>
      </c>
      <c r="I69" s="105">
        <f t="shared" si="14"/>
        <v>0.16532721010332951</v>
      </c>
      <c r="J69" s="105">
        <f t="shared" si="15"/>
        <v>0.33141982395713737</v>
      </c>
      <c r="K69" s="105">
        <f t="shared" si="16"/>
        <v>0.14925373134328357</v>
      </c>
      <c r="L69" s="105">
        <f t="shared" si="17"/>
        <v>0.35399923459624955</v>
      </c>
      <c r="M69" s="105">
        <f t="shared" si="18"/>
        <v>1</v>
      </c>
    </row>
    <row r="70" spans="1:13" s="3" customFormat="1" x14ac:dyDescent="0.25">
      <c r="A70" s="99" t="s">
        <v>104</v>
      </c>
      <c r="B70" s="100">
        <v>30</v>
      </c>
      <c r="C70" s="100">
        <v>33</v>
      </c>
      <c r="D70" s="100">
        <v>12</v>
      </c>
      <c r="E70" s="100">
        <v>28</v>
      </c>
      <c r="F70" s="100">
        <v>103</v>
      </c>
      <c r="H70" s="99" t="s">
        <v>104</v>
      </c>
      <c r="I70" s="105">
        <f t="shared" si="14"/>
        <v>0.29126213592233008</v>
      </c>
      <c r="J70" s="105">
        <f t="shared" si="15"/>
        <v>0.32038834951456313</v>
      </c>
      <c r="K70" s="105">
        <f t="shared" si="16"/>
        <v>0.11650485436893204</v>
      </c>
      <c r="L70" s="105">
        <f t="shared" si="17"/>
        <v>0.27184466019417475</v>
      </c>
      <c r="M70" s="105">
        <f t="shared" si="18"/>
        <v>1</v>
      </c>
    </row>
    <row r="71" spans="1:13" s="3" customFormat="1" x14ac:dyDescent="0.25">
      <c r="A71" s="101" t="s">
        <v>148</v>
      </c>
      <c r="B71" s="102">
        <v>8</v>
      </c>
      <c r="C71" s="102">
        <v>8</v>
      </c>
      <c r="D71" s="102">
        <v>12</v>
      </c>
      <c r="E71" s="102"/>
      <c r="F71" s="102">
        <v>28</v>
      </c>
      <c r="H71" s="101" t="s">
        <v>148</v>
      </c>
      <c r="I71" s="105">
        <f t="shared" si="14"/>
        <v>0.2857142857142857</v>
      </c>
      <c r="J71" s="105">
        <f t="shared" si="15"/>
        <v>0.2857142857142857</v>
      </c>
      <c r="K71" s="105">
        <f t="shared" si="16"/>
        <v>0.42857142857142855</v>
      </c>
      <c r="L71" s="105">
        <f t="shared" si="17"/>
        <v>0</v>
      </c>
      <c r="M71" s="105">
        <f t="shared" si="18"/>
        <v>1</v>
      </c>
    </row>
    <row r="72" spans="1:13" s="3" customFormat="1" x14ac:dyDescent="0.25">
      <c r="A72" s="101" t="s">
        <v>149</v>
      </c>
      <c r="B72" s="102">
        <v>8</v>
      </c>
      <c r="C72" s="102"/>
      <c r="D72" s="102"/>
      <c r="E72" s="102"/>
      <c r="F72" s="102">
        <v>8</v>
      </c>
      <c r="H72" s="101" t="s">
        <v>149</v>
      </c>
      <c r="I72" s="105">
        <f t="shared" si="14"/>
        <v>1</v>
      </c>
      <c r="J72" s="105">
        <f t="shared" si="15"/>
        <v>0</v>
      </c>
      <c r="K72" s="105">
        <f t="shared" si="16"/>
        <v>0</v>
      </c>
      <c r="L72" s="105">
        <f t="shared" si="17"/>
        <v>0</v>
      </c>
      <c r="M72" s="105">
        <f t="shared" si="18"/>
        <v>1</v>
      </c>
    </row>
    <row r="73" spans="1:13" s="3" customFormat="1" x14ac:dyDescent="0.25">
      <c r="A73" s="101" t="s">
        <v>541</v>
      </c>
      <c r="B73" s="102"/>
      <c r="C73" s="102">
        <v>15</v>
      </c>
      <c r="D73" s="102"/>
      <c r="E73" s="102">
        <v>28</v>
      </c>
      <c r="F73" s="102">
        <v>43</v>
      </c>
      <c r="H73" s="101" t="s">
        <v>541</v>
      </c>
      <c r="I73" s="105">
        <f t="shared" si="14"/>
        <v>0</v>
      </c>
      <c r="J73" s="105">
        <f t="shared" si="15"/>
        <v>0.34883720930232559</v>
      </c>
      <c r="K73" s="105">
        <f t="shared" si="16"/>
        <v>0</v>
      </c>
      <c r="L73" s="105">
        <f t="shared" si="17"/>
        <v>0.65116279069767447</v>
      </c>
      <c r="M73" s="105">
        <f t="shared" si="18"/>
        <v>1</v>
      </c>
    </row>
    <row r="74" spans="1:13" s="3" customFormat="1" x14ac:dyDescent="0.25">
      <c r="A74" s="101" t="s">
        <v>150</v>
      </c>
      <c r="B74" s="102">
        <v>14</v>
      </c>
      <c r="C74" s="102">
        <v>10</v>
      </c>
      <c r="D74" s="102"/>
      <c r="E74" s="102"/>
      <c r="F74" s="102">
        <v>24</v>
      </c>
      <c r="H74" s="101" t="s">
        <v>150</v>
      </c>
      <c r="I74" s="105">
        <f t="shared" si="14"/>
        <v>0.58333333333333337</v>
      </c>
      <c r="J74" s="105">
        <f t="shared" si="15"/>
        <v>0.41666666666666669</v>
      </c>
      <c r="K74" s="105">
        <f t="shared" si="16"/>
        <v>0</v>
      </c>
      <c r="L74" s="105">
        <f t="shared" si="17"/>
        <v>0</v>
      </c>
      <c r="M74" s="105">
        <f t="shared" si="18"/>
        <v>1</v>
      </c>
    </row>
    <row r="75" spans="1:13" s="3" customFormat="1" x14ac:dyDescent="0.25">
      <c r="A75" s="99" t="s">
        <v>138</v>
      </c>
      <c r="B75" s="100">
        <v>16</v>
      </c>
      <c r="C75" s="100">
        <v>125</v>
      </c>
      <c r="D75" s="100">
        <v>69</v>
      </c>
      <c r="E75" s="100">
        <v>20</v>
      </c>
      <c r="F75" s="100">
        <v>230</v>
      </c>
      <c r="H75" s="99" t="s">
        <v>138</v>
      </c>
      <c r="I75" s="105">
        <f t="shared" si="14"/>
        <v>6.9565217391304349E-2</v>
      </c>
      <c r="J75" s="105">
        <f t="shared" si="15"/>
        <v>0.54347826086956519</v>
      </c>
      <c r="K75" s="105">
        <f t="shared" si="16"/>
        <v>0.3</v>
      </c>
      <c r="L75" s="105">
        <f t="shared" si="17"/>
        <v>8.6956521739130432E-2</v>
      </c>
      <c r="M75" s="105">
        <f t="shared" si="18"/>
        <v>1</v>
      </c>
    </row>
    <row r="76" spans="1:13" s="3" customFormat="1" x14ac:dyDescent="0.25">
      <c r="A76" s="101" t="s">
        <v>0</v>
      </c>
      <c r="B76" s="102">
        <v>8</v>
      </c>
      <c r="C76" s="102">
        <v>44</v>
      </c>
      <c r="D76" s="102">
        <v>35</v>
      </c>
      <c r="E76" s="102">
        <v>10</v>
      </c>
      <c r="F76" s="102">
        <v>97</v>
      </c>
      <c r="H76" s="101" t="s">
        <v>0</v>
      </c>
      <c r="I76" s="105">
        <f t="shared" si="14"/>
        <v>8.247422680412371E-2</v>
      </c>
      <c r="J76" s="105">
        <f t="shared" si="15"/>
        <v>0.45360824742268041</v>
      </c>
      <c r="K76" s="105">
        <f t="shared" si="16"/>
        <v>0.36082474226804123</v>
      </c>
      <c r="L76" s="105">
        <f t="shared" si="17"/>
        <v>0.10309278350515463</v>
      </c>
      <c r="M76" s="105">
        <f t="shared" si="18"/>
        <v>1</v>
      </c>
    </row>
    <row r="77" spans="1:13" s="3" customFormat="1" x14ac:dyDescent="0.25">
      <c r="A77" s="101" t="s">
        <v>2</v>
      </c>
      <c r="B77" s="102">
        <v>8</v>
      </c>
      <c r="C77" s="102">
        <v>81</v>
      </c>
      <c r="D77" s="102">
        <v>34</v>
      </c>
      <c r="E77" s="102">
        <v>10</v>
      </c>
      <c r="F77" s="102">
        <v>133</v>
      </c>
      <c r="H77" s="101" t="s">
        <v>2</v>
      </c>
      <c r="I77" s="105">
        <f t="shared" si="14"/>
        <v>6.0150375939849621E-2</v>
      </c>
      <c r="J77" s="105">
        <f t="shared" si="15"/>
        <v>0.60902255639097747</v>
      </c>
      <c r="K77" s="105">
        <f t="shared" si="16"/>
        <v>0.25563909774436089</v>
      </c>
      <c r="L77" s="105">
        <f t="shared" si="17"/>
        <v>7.5187969924812026E-2</v>
      </c>
      <c r="M77" s="105">
        <f t="shared" si="18"/>
        <v>1</v>
      </c>
    </row>
    <row r="78" spans="1:13" s="3" customFormat="1" x14ac:dyDescent="0.25">
      <c r="A78" s="99" t="s">
        <v>75</v>
      </c>
      <c r="B78" s="100">
        <v>270</v>
      </c>
      <c r="C78" s="100">
        <v>585</v>
      </c>
      <c r="D78" s="100">
        <v>240</v>
      </c>
      <c r="E78" s="100">
        <v>568</v>
      </c>
      <c r="F78" s="100">
        <v>1663</v>
      </c>
      <c r="H78" s="99" t="s">
        <v>75</v>
      </c>
      <c r="I78" s="105">
        <f t="shared" si="14"/>
        <v>0.16235718580877931</v>
      </c>
      <c r="J78" s="105">
        <f t="shared" si="15"/>
        <v>0.35177390258568852</v>
      </c>
      <c r="K78" s="105">
        <f t="shared" si="16"/>
        <v>0.14431749849669273</v>
      </c>
      <c r="L78" s="105">
        <f t="shared" si="17"/>
        <v>0.34155141310883946</v>
      </c>
      <c r="M78" s="105">
        <f t="shared" si="18"/>
        <v>1</v>
      </c>
    </row>
    <row r="79" spans="1:13" s="3" customFormat="1" x14ac:dyDescent="0.25">
      <c r="A79" s="101" t="s">
        <v>151</v>
      </c>
      <c r="B79" s="102">
        <v>39</v>
      </c>
      <c r="C79" s="102">
        <v>56</v>
      </c>
      <c r="D79" s="102"/>
      <c r="E79" s="102"/>
      <c r="F79" s="102">
        <v>95</v>
      </c>
      <c r="H79" s="101" t="s">
        <v>151</v>
      </c>
      <c r="I79" s="105">
        <f t="shared" si="14"/>
        <v>0.41052631578947368</v>
      </c>
      <c r="J79" s="105">
        <f t="shared" si="15"/>
        <v>0.58947368421052626</v>
      </c>
      <c r="K79" s="105">
        <f t="shared" si="16"/>
        <v>0</v>
      </c>
      <c r="L79" s="105">
        <f t="shared" si="17"/>
        <v>0</v>
      </c>
      <c r="M79" s="105">
        <f t="shared" si="18"/>
        <v>1</v>
      </c>
    </row>
    <row r="80" spans="1:13" s="3" customFormat="1" x14ac:dyDescent="0.25">
      <c r="A80" s="101" t="s">
        <v>152</v>
      </c>
      <c r="B80" s="102">
        <v>21</v>
      </c>
      <c r="C80" s="102">
        <v>86</v>
      </c>
      <c r="D80" s="102">
        <v>5</v>
      </c>
      <c r="E80" s="102"/>
      <c r="F80" s="102">
        <v>112</v>
      </c>
      <c r="H80" s="101" t="s">
        <v>152</v>
      </c>
      <c r="I80" s="105">
        <f t="shared" si="14"/>
        <v>0.1875</v>
      </c>
      <c r="J80" s="105">
        <f t="shared" si="15"/>
        <v>0.7678571428571429</v>
      </c>
      <c r="K80" s="105">
        <f t="shared" si="16"/>
        <v>4.4642857142857144E-2</v>
      </c>
      <c r="L80" s="105">
        <f t="shared" si="17"/>
        <v>0</v>
      </c>
      <c r="M80" s="105">
        <f t="shared" si="18"/>
        <v>1</v>
      </c>
    </row>
    <row r="81" spans="1:13" s="3" customFormat="1" x14ac:dyDescent="0.25">
      <c r="A81" s="101" t="s">
        <v>149</v>
      </c>
      <c r="B81" s="102">
        <v>104</v>
      </c>
      <c r="C81" s="102">
        <v>40</v>
      </c>
      <c r="D81" s="102">
        <v>20</v>
      </c>
      <c r="E81" s="102">
        <v>91</v>
      </c>
      <c r="F81" s="102">
        <v>255</v>
      </c>
      <c r="H81" s="101" t="s">
        <v>149</v>
      </c>
      <c r="I81" s="105">
        <f t="shared" si="14"/>
        <v>0.40784313725490196</v>
      </c>
      <c r="J81" s="105">
        <f t="shared" si="15"/>
        <v>0.15686274509803921</v>
      </c>
      <c r="K81" s="105">
        <f t="shared" si="16"/>
        <v>7.8431372549019607E-2</v>
      </c>
      <c r="L81" s="105">
        <f t="shared" si="17"/>
        <v>0.35686274509803922</v>
      </c>
      <c r="M81" s="105">
        <f t="shared" si="18"/>
        <v>1</v>
      </c>
    </row>
    <row r="82" spans="1:13" s="3" customFormat="1" x14ac:dyDescent="0.25">
      <c r="A82" s="101" t="s">
        <v>153</v>
      </c>
      <c r="B82" s="102">
        <v>20</v>
      </c>
      <c r="C82" s="102">
        <v>80</v>
      </c>
      <c r="D82" s="102"/>
      <c r="E82" s="102"/>
      <c r="F82" s="102">
        <v>100</v>
      </c>
      <c r="H82" s="101" t="s">
        <v>153</v>
      </c>
      <c r="I82" s="105">
        <f t="shared" si="14"/>
        <v>0.2</v>
      </c>
      <c r="J82" s="105">
        <f t="shared" si="15"/>
        <v>0.8</v>
      </c>
      <c r="K82" s="105">
        <f t="shared" si="16"/>
        <v>0</v>
      </c>
      <c r="L82" s="105">
        <f t="shared" si="17"/>
        <v>0</v>
      </c>
      <c r="M82" s="105">
        <f t="shared" si="18"/>
        <v>1</v>
      </c>
    </row>
    <row r="83" spans="1:13" s="3" customFormat="1" x14ac:dyDescent="0.25">
      <c r="A83" s="101" t="s">
        <v>154</v>
      </c>
      <c r="B83" s="102">
        <v>6</v>
      </c>
      <c r="C83" s="102">
        <v>37</v>
      </c>
      <c r="D83" s="102">
        <v>80</v>
      </c>
      <c r="E83" s="102">
        <v>78</v>
      </c>
      <c r="F83" s="102">
        <v>201</v>
      </c>
      <c r="H83" s="101" t="s">
        <v>154</v>
      </c>
      <c r="I83" s="105">
        <f t="shared" si="14"/>
        <v>2.9850746268656716E-2</v>
      </c>
      <c r="J83" s="105">
        <f t="shared" si="15"/>
        <v>0.18407960199004975</v>
      </c>
      <c r="K83" s="105">
        <f t="shared" si="16"/>
        <v>0.39800995024875624</v>
      </c>
      <c r="L83" s="105">
        <f t="shared" si="17"/>
        <v>0.38805970149253732</v>
      </c>
      <c r="M83" s="105">
        <f t="shared" si="18"/>
        <v>1</v>
      </c>
    </row>
    <row r="84" spans="1:13" s="3" customFormat="1" x14ac:dyDescent="0.25">
      <c r="A84" s="101" t="s">
        <v>155</v>
      </c>
      <c r="B84" s="102">
        <v>6</v>
      </c>
      <c r="C84" s="102">
        <v>20</v>
      </c>
      <c r="D84" s="102">
        <v>38</v>
      </c>
      <c r="E84" s="102">
        <v>6</v>
      </c>
      <c r="F84" s="102">
        <v>70</v>
      </c>
      <c r="H84" s="101" t="s">
        <v>155</v>
      </c>
      <c r="I84" s="105">
        <f t="shared" si="14"/>
        <v>8.5714285714285715E-2</v>
      </c>
      <c r="J84" s="105">
        <f t="shared" si="15"/>
        <v>0.2857142857142857</v>
      </c>
      <c r="K84" s="105">
        <f t="shared" si="16"/>
        <v>0.54285714285714282</v>
      </c>
      <c r="L84" s="105">
        <f t="shared" si="17"/>
        <v>8.5714285714285715E-2</v>
      </c>
      <c r="M84" s="105">
        <f t="shared" si="18"/>
        <v>1</v>
      </c>
    </row>
    <row r="85" spans="1:13" s="3" customFormat="1" x14ac:dyDescent="0.25">
      <c r="A85" s="101" t="s">
        <v>156</v>
      </c>
      <c r="B85" s="102"/>
      <c r="C85" s="102"/>
      <c r="D85" s="102">
        <v>4</v>
      </c>
      <c r="E85" s="102">
        <v>8</v>
      </c>
      <c r="F85" s="102">
        <v>12</v>
      </c>
      <c r="H85" s="101" t="s">
        <v>156</v>
      </c>
      <c r="I85" s="105">
        <f t="shared" si="14"/>
        <v>0</v>
      </c>
      <c r="J85" s="105">
        <f t="shared" si="15"/>
        <v>0</v>
      </c>
      <c r="K85" s="105">
        <f t="shared" si="16"/>
        <v>0.33333333333333331</v>
      </c>
      <c r="L85" s="105">
        <f t="shared" si="17"/>
        <v>0.66666666666666663</v>
      </c>
      <c r="M85" s="105">
        <f t="shared" si="18"/>
        <v>1</v>
      </c>
    </row>
    <row r="86" spans="1:13" s="3" customFormat="1" x14ac:dyDescent="0.25">
      <c r="A86" s="101" t="s">
        <v>157</v>
      </c>
      <c r="B86" s="102">
        <v>20</v>
      </c>
      <c r="C86" s="102">
        <v>48</v>
      </c>
      <c r="D86" s="102"/>
      <c r="E86" s="102">
        <v>138</v>
      </c>
      <c r="F86" s="102">
        <v>206</v>
      </c>
      <c r="H86" s="101" t="s">
        <v>157</v>
      </c>
      <c r="I86" s="105">
        <f t="shared" si="14"/>
        <v>9.7087378640776698E-2</v>
      </c>
      <c r="J86" s="105">
        <f t="shared" si="15"/>
        <v>0.23300970873786409</v>
      </c>
      <c r="K86" s="105">
        <f t="shared" si="16"/>
        <v>0</v>
      </c>
      <c r="L86" s="105">
        <f t="shared" si="17"/>
        <v>0.66990291262135926</v>
      </c>
      <c r="M86" s="105">
        <f t="shared" si="18"/>
        <v>1</v>
      </c>
    </row>
    <row r="87" spans="1:13" s="3" customFormat="1" x14ac:dyDescent="0.25">
      <c r="A87" s="101" t="s">
        <v>158</v>
      </c>
      <c r="B87" s="102">
        <v>44</v>
      </c>
      <c r="C87" s="102">
        <v>60</v>
      </c>
      <c r="D87" s="102">
        <v>25</v>
      </c>
      <c r="E87" s="102">
        <v>15</v>
      </c>
      <c r="F87" s="102">
        <v>144</v>
      </c>
      <c r="H87" s="101" t="s">
        <v>158</v>
      </c>
      <c r="I87" s="105">
        <f t="shared" si="14"/>
        <v>0.30555555555555558</v>
      </c>
      <c r="J87" s="105">
        <f t="shared" si="15"/>
        <v>0.41666666666666669</v>
      </c>
      <c r="K87" s="105">
        <f t="shared" si="16"/>
        <v>0.1736111111111111</v>
      </c>
      <c r="L87" s="105">
        <f t="shared" si="17"/>
        <v>0.10416666666666667</v>
      </c>
      <c r="M87" s="105">
        <f t="shared" si="18"/>
        <v>1</v>
      </c>
    </row>
    <row r="88" spans="1:13" s="3" customFormat="1" x14ac:dyDescent="0.25">
      <c r="A88" s="101" t="s">
        <v>159</v>
      </c>
      <c r="B88" s="102"/>
      <c r="C88" s="102">
        <v>80</v>
      </c>
      <c r="D88" s="102"/>
      <c r="E88" s="102">
        <v>150</v>
      </c>
      <c r="F88" s="102">
        <v>230</v>
      </c>
      <c r="H88" s="101" t="s">
        <v>159</v>
      </c>
      <c r="I88" s="105">
        <f t="shared" si="14"/>
        <v>0</v>
      </c>
      <c r="J88" s="105">
        <f t="shared" si="15"/>
        <v>0.34782608695652173</v>
      </c>
      <c r="K88" s="105">
        <f t="shared" si="16"/>
        <v>0</v>
      </c>
      <c r="L88" s="105">
        <f t="shared" si="17"/>
        <v>0.65217391304347827</v>
      </c>
      <c r="M88" s="105">
        <f t="shared" si="18"/>
        <v>1</v>
      </c>
    </row>
    <row r="89" spans="1:13" s="3" customFormat="1" x14ac:dyDescent="0.25">
      <c r="A89" s="101" t="s">
        <v>160</v>
      </c>
      <c r="B89" s="102"/>
      <c r="C89" s="102">
        <v>78</v>
      </c>
      <c r="D89" s="102"/>
      <c r="E89" s="102">
        <v>52</v>
      </c>
      <c r="F89" s="102">
        <v>130</v>
      </c>
      <c r="H89" s="101" t="s">
        <v>160</v>
      </c>
      <c r="I89" s="105">
        <f t="shared" si="14"/>
        <v>0</v>
      </c>
      <c r="J89" s="105">
        <f t="shared" si="15"/>
        <v>0.6</v>
      </c>
      <c r="K89" s="105">
        <f t="shared" si="16"/>
        <v>0</v>
      </c>
      <c r="L89" s="105">
        <f t="shared" si="17"/>
        <v>0.4</v>
      </c>
      <c r="M89" s="105">
        <f t="shared" si="18"/>
        <v>1</v>
      </c>
    </row>
    <row r="90" spans="1:13" s="3" customFormat="1" x14ac:dyDescent="0.25">
      <c r="A90" s="101" t="s">
        <v>161</v>
      </c>
      <c r="B90" s="102">
        <v>10</v>
      </c>
      <c r="C90" s="102"/>
      <c r="D90" s="102">
        <v>68</v>
      </c>
      <c r="E90" s="102">
        <v>30</v>
      </c>
      <c r="F90" s="102">
        <v>108</v>
      </c>
      <c r="H90" s="101" t="s">
        <v>161</v>
      </c>
      <c r="I90" s="105">
        <f t="shared" si="14"/>
        <v>9.2592592592592587E-2</v>
      </c>
      <c r="J90" s="105">
        <f t="shared" si="15"/>
        <v>0</v>
      </c>
      <c r="K90" s="105">
        <f t="shared" si="16"/>
        <v>0.62962962962962965</v>
      </c>
      <c r="L90" s="105">
        <f t="shared" si="17"/>
        <v>0.27777777777777779</v>
      </c>
      <c r="M90" s="105">
        <f t="shared" si="18"/>
        <v>1</v>
      </c>
    </row>
    <row r="91" spans="1:13" s="3" customFormat="1" x14ac:dyDescent="0.25">
      <c r="A91" s="99" t="s">
        <v>127</v>
      </c>
      <c r="B91" s="100">
        <v>10</v>
      </c>
      <c r="C91" s="100">
        <v>24</v>
      </c>
      <c r="D91" s="100">
        <v>20</v>
      </c>
      <c r="E91" s="100">
        <v>17</v>
      </c>
      <c r="F91" s="100">
        <v>71</v>
      </c>
      <c r="H91" s="99" t="s">
        <v>127</v>
      </c>
      <c r="I91" s="105">
        <f t="shared" si="14"/>
        <v>0.14084507042253522</v>
      </c>
      <c r="J91" s="105">
        <f t="shared" si="15"/>
        <v>0.3380281690140845</v>
      </c>
      <c r="K91" s="105">
        <f t="shared" si="16"/>
        <v>0.28169014084507044</v>
      </c>
      <c r="L91" s="105">
        <f t="shared" si="17"/>
        <v>0.23943661971830985</v>
      </c>
      <c r="M91" s="105">
        <f t="shared" si="18"/>
        <v>1</v>
      </c>
    </row>
    <row r="92" spans="1:13" s="3" customFormat="1" x14ac:dyDescent="0.25">
      <c r="A92" s="101" t="s">
        <v>1</v>
      </c>
      <c r="B92" s="102">
        <v>10</v>
      </c>
      <c r="C92" s="102">
        <v>24</v>
      </c>
      <c r="D92" s="102">
        <v>20</v>
      </c>
      <c r="E92" s="102">
        <v>17</v>
      </c>
      <c r="F92" s="102">
        <v>71</v>
      </c>
      <c r="H92" s="101" t="s">
        <v>1</v>
      </c>
      <c r="I92" s="105">
        <f t="shared" si="14"/>
        <v>0.14084507042253522</v>
      </c>
      <c r="J92" s="105">
        <f t="shared" si="15"/>
        <v>0.3380281690140845</v>
      </c>
      <c r="K92" s="105">
        <f t="shared" si="16"/>
        <v>0.28169014084507044</v>
      </c>
      <c r="L92" s="105">
        <f t="shared" si="17"/>
        <v>0.23943661971830985</v>
      </c>
      <c r="M92" s="105">
        <f t="shared" si="18"/>
        <v>1</v>
      </c>
    </row>
    <row r="93" spans="1:13" s="3" customFormat="1" x14ac:dyDescent="0.25">
      <c r="A93" s="99" t="s">
        <v>80</v>
      </c>
      <c r="B93" s="100"/>
      <c r="C93" s="100"/>
      <c r="D93" s="100">
        <v>16</v>
      </c>
      <c r="E93" s="100">
        <v>24</v>
      </c>
      <c r="F93" s="100">
        <v>40</v>
      </c>
      <c r="H93" s="99" t="s">
        <v>80</v>
      </c>
      <c r="I93" s="105">
        <f t="shared" si="14"/>
        <v>0</v>
      </c>
      <c r="J93" s="105">
        <f t="shared" si="15"/>
        <v>0</v>
      </c>
      <c r="K93" s="105">
        <f t="shared" si="16"/>
        <v>0.4</v>
      </c>
      <c r="L93" s="105">
        <f t="shared" si="17"/>
        <v>0.6</v>
      </c>
      <c r="M93" s="105">
        <f t="shared" si="18"/>
        <v>1</v>
      </c>
    </row>
    <row r="94" spans="1:13" s="3" customFormat="1" x14ac:dyDescent="0.25">
      <c r="A94" s="101" t="s">
        <v>162</v>
      </c>
      <c r="B94" s="102"/>
      <c r="C94" s="102"/>
      <c r="D94" s="102">
        <v>16</v>
      </c>
      <c r="E94" s="102">
        <v>24</v>
      </c>
      <c r="F94" s="102">
        <v>40</v>
      </c>
      <c r="H94" s="101" t="s">
        <v>162</v>
      </c>
      <c r="I94" s="105">
        <f t="shared" si="14"/>
        <v>0</v>
      </c>
      <c r="J94" s="105">
        <f t="shared" si="15"/>
        <v>0</v>
      </c>
      <c r="K94" s="105">
        <f t="shared" si="16"/>
        <v>0.4</v>
      </c>
      <c r="L94" s="105">
        <f t="shared" si="17"/>
        <v>0.6</v>
      </c>
      <c r="M94" s="105">
        <f t="shared" si="18"/>
        <v>1</v>
      </c>
    </row>
    <row r="95" spans="1:13" s="3" customFormat="1" x14ac:dyDescent="0.25">
      <c r="A95" s="99" t="s">
        <v>139</v>
      </c>
      <c r="B95" s="100">
        <v>54</v>
      </c>
      <c r="C95" s="100">
        <v>65</v>
      </c>
      <c r="D95" s="100">
        <v>20</v>
      </c>
      <c r="E95" s="100">
        <v>76</v>
      </c>
      <c r="F95" s="100">
        <v>215</v>
      </c>
      <c r="H95" s="99" t="s">
        <v>139</v>
      </c>
      <c r="I95" s="105">
        <f t="shared" si="14"/>
        <v>0.25116279069767444</v>
      </c>
      <c r="J95" s="105">
        <f t="shared" si="15"/>
        <v>0.30232558139534882</v>
      </c>
      <c r="K95" s="105">
        <f t="shared" si="16"/>
        <v>9.3023255813953487E-2</v>
      </c>
      <c r="L95" s="105">
        <f t="shared" si="17"/>
        <v>0.35348837209302325</v>
      </c>
      <c r="M95" s="105">
        <f t="shared" si="18"/>
        <v>1</v>
      </c>
    </row>
    <row r="96" spans="1:13" s="3" customFormat="1" x14ac:dyDescent="0.25">
      <c r="A96" s="101" t="s">
        <v>163</v>
      </c>
      <c r="B96" s="102"/>
      <c r="C96" s="102">
        <v>7</v>
      </c>
      <c r="D96" s="102">
        <v>10</v>
      </c>
      <c r="E96" s="102">
        <v>12</v>
      </c>
      <c r="F96" s="102">
        <v>29</v>
      </c>
      <c r="H96" s="101" t="s">
        <v>163</v>
      </c>
      <c r="I96" s="105">
        <f t="shared" si="14"/>
        <v>0</v>
      </c>
      <c r="J96" s="105">
        <f t="shared" si="15"/>
        <v>0.2413793103448276</v>
      </c>
      <c r="K96" s="105">
        <f t="shared" si="16"/>
        <v>0.34482758620689657</v>
      </c>
      <c r="L96" s="105">
        <f t="shared" si="17"/>
        <v>0.41379310344827586</v>
      </c>
      <c r="M96" s="105">
        <f t="shared" si="18"/>
        <v>1</v>
      </c>
    </row>
    <row r="97" spans="1:27" s="3" customFormat="1" x14ac:dyDescent="0.25">
      <c r="A97" s="101" t="s">
        <v>3</v>
      </c>
      <c r="B97" s="102"/>
      <c r="C97" s="102"/>
      <c r="D97" s="102"/>
      <c r="E97" s="102">
        <v>64</v>
      </c>
      <c r="F97" s="102">
        <v>64</v>
      </c>
      <c r="H97" s="101" t="s">
        <v>3</v>
      </c>
      <c r="I97" s="105">
        <f t="shared" si="14"/>
        <v>0</v>
      </c>
      <c r="J97" s="105">
        <f t="shared" si="15"/>
        <v>0</v>
      </c>
      <c r="K97" s="105">
        <f t="shared" si="16"/>
        <v>0</v>
      </c>
      <c r="L97" s="105">
        <f t="shared" si="17"/>
        <v>1</v>
      </c>
      <c r="M97" s="105">
        <f t="shared" si="18"/>
        <v>1</v>
      </c>
    </row>
    <row r="98" spans="1:27" s="3" customFormat="1" x14ac:dyDescent="0.25">
      <c r="A98" s="101" t="s">
        <v>4</v>
      </c>
      <c r="B98" s="102">
        <v>54</v>
      </c>
      <c r="C98" s="102">
        <v>58</v>
      </c>
      <c r="D98" s="102">
        <v>10</v>
      </c>
      <c r="E98" s="102"/>
      <c r="F98" s="102">
        <v>122</v>
      </c>
      <c r="H98" s="101" t="s">
        <v>4</v>
      </c>
      <c r="I98" s="105">
        <f t="shared" si="14"/>
        <v>0.44262295081967212</v>
      </c>
      <c r="J98" s="105">
        <f t="shared" si="15"/>
        <v>0.47540983606557374</v>
      </c>
      <c r="K98" s="105">
        <f t="shared" si="16"/>
        <v>8.1967213114754092E-2</v>
      </c>
      <c r="L98" s="105">
        <f t="shared" si="17"/>
        <v>0</v>
      </c>
      <c r="M98" s="105">
        <f t="shared" si="18"/>
        <v>1</v>
      </c>
    </row>
    <row r="99" spans="1:27" s="3" customFormat="1" x14ac:dyDescent="0.25">
      <c r="A99" s="99" t="s">
        <v>72</v>
      </c>
      <c r="B99" s="100">
        <v>52</v>
      </c>
      <c r="C99" s="100">
        <v>26</v>
      </c>
      <c r="D99" s="100">
        <v>5</v>
      </c>
      <c r="E99" s="100"/>
      <c r="F99" s="100">
        <v>83</v>
      </c>
      <c r="H99" s="99" t="s">
        <v>72</v>
      </c>
      <c r="I99" s="105">
        <f t="shared" si="14"/>
        <v>0.62650602409638556</v>
      </c>
      <c r="J99" s="105">
        <f t="shared" si="15"/>
        <v>0.31325301204819278</v>
      </c>
      <c r="K99" s="105">
        <f t="shared" si="16"/>
        <v>6.0240963855421686E-2</v>
      </c>
      <c r="L99" s="105">
        <f t="shared" si="17"/>
        <v>0</v>
      </c>
      <c r="M99" s="105">
        <f t="shared" si="18"/>
        <v>1</v>
      </c>
    </row>
    <row r="100" spans="1:27" s="3" customFormat="1" x14ac:dyDescent="0.25">
      <c r="A100" s="101" t="s">
        <v>164</v>
      </c>
      <c r="B100" s="102">
        <v>52</v>
      </c>
      <c r="C100" s="102"/>
      <c r="D100" s="102"/>
      <c r="E100" s="102"/>
      <c r="F100" s="102">
        <v>52</v>
      </c>
      <c r="H100" s="101" t="s">
        <v>164</v>
      </c>
      <c r="I100" s="105">
        <f t="shared" ref="I100:I105" si="20">B100/$F100</f>
        <v>1</v>
      </c>
      <c r="J100" s="105">
        <f t="shared" ref="J100:J105" si="21">C100/$F100</f>
        <v>0</v>
      </c>
      <c r="K100" s="105">
        <f t="shared" ref="K100:K105" si="22">D100/$F100</f>
        <v>0</v>
      </c>
      <c r="L100" s="105">
        <f t="shared" ref="L100:L105" si="23">E100/$F100</f>
        <v>0</v>
      </c>
      <c r="M100" s="105">
        <f t="shared" ref="M100:M105" si="24">F100/$F100</f>
        <v>1</v>
      </c>
    </row>
    <row r="101" spans="1:27" s="3" customFormat="1" x14ac:dyDescent="0.25">
      <c r="A101" s="101" t="s">
        <v>165</v>
      </c>
      <c r="B101" s="102"/>
      <c r="C101" s="102">
        <v>26</v>
      </c>
      <c r="D101" s="102">
        <v>5</v>
      </c>
      <c r="E101" s="102"/>
      <c r="F101" s="102">
        <v>31</v>
      </c>
      <c r="H101" s="101" t="s">
        <v>165</v>
      </c>
      <c r="I101" s="105">
        <f t="shared" si="20"/>
        <v>0</v>
      </c>
      <c r="J101" s="105">
        <f t="shared" si="21"/>
        <v>0.83870967741935487</v>
      </c>
      <c r="K101" s="105">
        <f t="shared" si="22"/>
        <v>0.16129032258064516</v>
      </c>
      <c r="L101" s="105">
        <f t="shared" si="23"/>
        <v>0</v>
      </c>
      <c r="M101" s="105">
        <f t="shared" si="24"/>
        <v>1</v>
      </c>
    </row>
    <row r="102" spans="1:27" s="3" customFormat="1" x14ac:dyDescent="0.25">
      <c r="A102" s="99" t="s">
        <v>140</v>
      </c>
      <c r="B102" s="100"/>
      <c r="C102" s="100">
        <v>8</v>
      </c>
      <c r="D102" s="100">
        <v>8</v>
      </c>
      <c r="E102" s="100">
        <v>192</v>
      </c>
      <c r="F102" s="100">
        <v>208</v>
      </c>
      <c r="H102" s="99" t="s">
        <v>140</v>
      </c>
      <c r="I102" s="105">
        <f t="shared" si="20"/>
        <v>0</v>
      </c>
      <c r="J102" s="105">
        <f t="shared" si="21"/>
        <v>3.8461538461538464E-2</v>
      </c>
      <c r="K102" s="105">
        <f t="shared" si="22"/>
        <v>3.8461538461538464E-2</v>
      </c>
      <c r="L102" s="105">
        <f t="shared" si="23"/>
        <v>0.92307692307692313</v>
      </c>
      <c r="M102" s="105">
        <f t="shared" si="24"/>
        <v>1</v>
      </c>
    </row>
    <row r="103" spans="1:27" s="3" customFormat="1" x14ac:dyDescent="0.25">
      <c r="A103" s="101" t="s">
        <v>154</v>
      </c>
      <c r="B103" s="102"/>
      <c r="C103" s="102">
        <v>8</v>
      </c>
      <c r="D103" s="102">
        <v>8</v>
      </c>
      <c r="E103" s="102">
        <v>8</v>
      </c>
      <c r="F103" s="102">
        <v>24</v>
      </c>
      <c r="H103" s="101" t="s">
        <v>154</v>
      </c>
      <c r="I103" s="105">
        <f t="shared" si="20"/>
        <v>0</v>
      </c>
      <c r="J103" s="105">
        <f t="shared" si="21"/>
        <v>0.33333333333333331</v>
      </c>
      <c r="K103" s="105">
        <f t="shared" si="22"/>
        <v>0.33333333333333331</v>
      </c>
      <c r="L103" s="105">
        <f t="shared" si="23"/>
        <v>0.33333333333333331</v>
      </c>
      <c r="M103" s="105">
        <f t="shared" si="24"/>
        <v>1</v>
      </c>
    </row>
    <row r="104" spans="1:27" s="3" customFormat="1" x14ac:dyDescent="0.25">
      <c r="A104" s="101" t="s">
        <v>3</v>
      </c>
      <c r="B104" s="102"/>
      <c r="C104" s="102"/>
      <c r="D104" s="102"/>
      <c r="E104" s="102">
        <v>184</v>
      </c>
      <c r="F104" s="102">
        <v>184</v>
      </c>
      <c r="H104" s="101" t="s">
        <v>3</v>
      </c>
      <c r="I104" s="105">
        <f t="shared" si="20"/>
        <v>0</v>
      </c>
      <c r="J104" s="105">
        <f t="shared" si="21"/>
        <v>0</v>
      </c>
      <c r="K104" s="105">
        <f t="shared" si="22"/>
        <v>0</v>
      </c>
      <c r="L104" s="105">
        <f t="shared" si="23"/>
        <v>1</v>
      </c>
      <c r="M104" s="105">
        <f t="shared" si="24"/>
        <v>1</v>
      </c>
    </row>
    <row r="105" spans="1:27" s="3" customFormat="1" x14ac:dyDescent="0.25">
      <c r="A105" s="80" t="s">
        <v>5</v>
      </c>
      <c r="B105" s="81">
        <v>888</v>
      </c>
      <c r="C105" s="81">
        <v>1703</v>
      </c>
      <c r="D105" s="81">
        <v>789</v>
      </c>
      <c r="E105" s="81">
        <v>1286</v>
      </c>
      <c r="F105" s="81">
        <v>4666</v>
      </c>
      <c r="H105" s="80" t="s">
        <v>5</v>
      </c>
      <c r="I105" s="103">
        <f t="shared" si="20"/>
        <v>0.19031290184312044</v>
      </c>
      <c r="J105" s="103">
        <f t="shared" si="21"/>
        <v>0.3649807115302186</v>
      </c>
      <c r="K105" s="103">
        <f t="shared" si="22"/>
        <v>0.16909558508358338</v>
      </c>
      <c r="L105" s="103">
        <f t="shared" si="23"/>
        <v>0.2756108015430776</v>
      </c>
      <c r="M105" s="103">
        <f t="shared" si="24"/>
        <v>1</v>
      </c>
    </row>
    <row r="106" spans="1:27" s="3" customFormat="1" x14ac:dyDescent="0.25"/>
    <row r="107" spans="1:27" s="3" customFormat="1" x14ac:dyDescent="0.25"/>
    <row r="108" spans="1:27" s="3" customFormat="1" x14ac:dyDescent="0.25"/>
    <row r="109" spans="1:27" x14ac:dyDescent="0.25">
      <c r="R109" s="3"/>
      <c r="S109" s="3"/>
      <c r="T109" s="3"/>
      <c r="U109" s="3"/>
      <c r="V109" s="3"/>
      <c r="W109" s="3"/>
      <c r="X109" s="3"/>
      <c r="Y109" s="3"/>
      <c r="Z109" s="3"/>
      <c r="AA109" s="3"/>
    </row>
  </sheetData>
  <sheetProtection sheet="1" objects="1" scenarios="1"/>
  <mergeCells count="4">
    <mergeCell ref="S7:T7"/>
    <mergeCell ref="U7:V7"/>
    <mergeCell ref="W7:X7"/>
    <mergeCell ref="Y7:Z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LLO consolidated information</vt:lpstr>
      <vt:lpstr>Priority demographic overview</vt:lpstr>
      <vt:lpstr>Industry map Gramps &amp; BSW</vt:lpstr>
      <vt:lpstr>Grampians Industry Data</vt:lpstr>
      <vt:lpstr>Barwon South West Industry Data</vt:lpstr>
      <vt:lpstr>CAIF funding 2009-2015 </vt:lpstr>
      <vt:lpstr>LLO-NH finances (broad)</vt:lpstr>
      <vt:lpstr>ACFE places per 1000 popn</vt:lpstr>
      <vt:lpstr>Pre-Accred Learning by category</vt:lpstr>
    </vt:vector>
  </TitlesOfParts>
  <Company>Federation University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 Services</dc:creator>
  <cp:lastModifiedBy>ICT Services</cp:lastModifiedBy>
  <cp:lastPrinted>2015-10-17T22:19:37Z</cp:lastPrinted>
  <dcterms:created xsi:type="dcterms:W3CDTF">2015-09-22T00:45:22Z</dcterms:created>
  <dcterms:modified xsi:type="dcterms:W3CDTF">2015-10-22T05:04:50Z</dcterms:modified>
</cp:coreProperties>
</file>