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ules\Desktop\Diewert RA\Australia\"/>
    </mc:Choice>
  </mc:AlternateContent>
  <xr:revisionPtr revIDLastSave="0" documentId="13_ncr:1_{2EB8A80A-736C-471A-AE04-A5E6A5F51AB7}" xr6:coauthVersionLast="45" xr6:coauthVersionMax="45" xr10:uidLastSave="{00000000-0000-0000-0000-000000000000}"/>
  <bookViews>
    <workbookView xWindow="-2955" yWindow="8002" windowWidth="20715" windowHeight="13276" xr2:uid="{00000000-000D-0000-FFFF-FFFF00000000}"/>
  </bookViews>
  <sheets>
    <sheet name="Annual series" sheetId="1" r:id="rId1"/>
    <sheet name="Quarterly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0" i="2" l="1"/>
  <c r="B62" i="1" s="1"/>
  <c r="D145" i="2"/>
  <c r="D146" i="2"/>
  <c r="D144" i="2" s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13" i="1"/>
  <c r="D148" i="2" l="1"/>
  <c r="D152" i="2" s="1"/>
  <c r="D156" i="2" s="1"/>
  <c r="D160" i="2" s="1"/>
  <c r="D164" i="2" s="1"/>
  <c r="D168" i="2" s="1"/>
  <c r="D172" i="2" s="1"/>
  <c r="D176" i="2" s="1"/>
  <c r="D180" i="2" s="1"/>
  <c r="D184" i="2" s="1"/>
  <c r="D188" i="2" s="1"/>
  <c r="D192" i="2" s="1"/>
  <c r="D196" i="2" s="1"/>
  <c r="D143" i="2"/>
  <c r="D147" i="2" s="1"/>
  <c r="D149" i="2"/>
  <c r="D153" i="2" l="1"/>
  <c r="D157" i="2" s="1"/>
  <c r="D161" i="2" s="1"/>
  <c r="D165" i="2" s="1"/>
  <c r="D169" i="2" s="1"/>
  <c r="D173" i="2" l="1"/>
  <c r="D177" i="2" s="1"/>
  <c r="D181" i="2" s="1"/>
  <c r="D185" i="2" s="1"/>
  <c r="D189" i="2" s="1"/>
  <c r="D193" i="2" s="1"/>
  <c r="D197" i="2" s="1"/>
  <c r="D150" i="2" l="1"/>
  <c r="D154" i="2" s="1"/>
  <c r="D158" i="2" s="1"/>
  <c r="D162" i="2" s="1"/>
  <c r="D166" i="2" s="1"/>
  <c r="D170" i="2" s="1"/>
  <c r="D174" i="2" s="1"/>
  <c r="D178" i="2" s="1"/>
  <c r="D182" i="2" s="1"/>
  <c r="D186" i="2" s="1"/>
  <c r="D190" i="2" s="1"/>
  <c r="D194" i="2" s="1"/>
  <c r="D198" i="2" s="1"/>
  <c r="D151" i="2" l="1"/>
  <c r="D155" i="2" s="1"/>
  <c r="D159" i="2" s="1"/>
  <c r="D163" i="2" s="1"/>
  <c r="D167" i="2" s="1"/>
  <c r="D171" i="2" s="1"/>
  <c r="D175" i="2" s="1"/>
  <c r="D179" i="2" s="1"/>
  <c r="D183" i="2" s="1"/>
  <c r="D187" i="2" s="1"/>
  <c r="D191" i="2" s="1"/>
  <c r="D195" i="2" l="1"/>
  <c r="D199" i="2" s="1"/>
  <c r="D200" i="2" l="1"/>
</calcChain>
</file>

<file path=xl/sharedStrings.xml><?xml version="1.0" encoding="utf-8"?>
<sst xmlns="http://schemas.openxmlformats.org/spreadsheetml/2006/main" count="112" uniqueCount="62">
  <si>
    <t>Source:</t>
  </si>
  <si>
    <t>T</t>
  </si>
  <si>
    <t>Commercial property index</t>
  </si>
  <si>
    <t>Original frequency:</t>
  </si>
  <si>
    <t>Transformation:</t>
  </si>
  <si>
    <t>Quarter</t>
  </si>
  <si>
    <t>Year</t>
  </si>
  <si>
    <t>Other land value</t>
  </si>
  <si>
    <t>Quarterly</t>
  </si>
  <si>
    <t>None</t>
  </si>
  <si>
    <t>Unit</t>
  </si>
  <si>
    <t>Index</t>
  </si>
  <si>
    <t>Net dwellings value</t>
  </si>
  <si>
    <t>Net other buildings value</t>
  </si>
  <si>
    <t>Net dwellings quantity (INSEE)</t>
  </si>
  <si>
    <t>Net other buildings quantity (INSEE)</t>
  </si>
  <si>
    <t>Residential property index (BIS)</t>
  </si>
  <si>
    <t>Residential property index (OECD)</t>
  </si>
  <si>
    <t>VDWEL</t>
  </si>
  <si>
    <t>VSDWEL</t>
  </si>
  <si>
    <t>Billions of AUD</t>
  </si>
  <si>
    <t>Millions to billions</t>
  </si>
  <si>
    <t>PDWEL</t>
  </si>
  <si>
    <t>PCOMM</t>
  </si>
  <si>
    <t>VSCOMM</t>
  </si>
  <si>
    <t>QSDWEL</t>
  </si>
  <si>
    <t>QSCOMM</t>
  </si>
  <si>
    <t>VLDWEL</t>
  </si>
  <si>
    <t>VLCOMM</t>
  </si>
  <si>
    <t>VLAGRI</t>
  </si>
  <si>
    <t>VLOTHR</t>
  </si>
  <si>
    <t>Housing value</t>
  </si>
  <si>
    <t>Annual (mid-year)</t>
  </si>
  <si>
    <t>Billions of 2017 AUD (chain)</t>
  </si>
  <si>
    <t>From 2003 Q3 onward:  Residential property prices, all dwellings (8 cities), Pure price, NSA;1986 Q3-2003 Q2 : Residential property prices, all detached houses (8 cities), pure price, NSA; 1970 Q1-1986 Q2: Median dwelling prices, capital cities</t>
  </si>
  <si>
    <t>Notes</t>
  </si>
  <si>
    <t>Capital cities index price (for pre-1970)</t>
  </si>
  <si>
    <t>Mid-year value</t>
  </si>
  <si>
    <t>Commercial property index (%change from last year)</t>
  </si>
  <si>
    <t>Rural land value</t>
  </si>
  <si>
    <t>Commercial land</t>
  </si>
  <si>
    <t>Residential land</t>
  </si>
  <si>
    <t>This series only tracks dwellings from 6 of the 8 capital series (the BIS series that starts in 1970 tracks all 8). But it seems to track the BIS series pretty closely for their overlapping years.</t>
  </si>
  <si>
    <t>This is the Australian treasury's estimate of housing wealth in Australia. The series seems to makes sense.</t>
  </si>
  <si>
    <t>This is a government estimate of land value. It goes back 5 years earlier (1984 vs. 1989) than the ABS estimates. There is a bump in land value in 1988-1989, so maybe this is why the ABS starts their series in 1989. But this bump in value is consistent with a property inflation in 1988-1989 so it does not seem like a problem. The is no "other land" data, which is not a problem since we don't explicitely use it, and it represents a small proprotion of land value in the ABS dataset.</t>
  </si>
  <si>
    <t>This commercial land data is way too low, compared to value of non-residential structures. There seems to be a definitional problem. I exclude non-residential buildings/land.</t>
  </si>
  <si>
    <t>BIS
Q:AU:N:628</t>
  </si>
  <si>
    <t>ABS
Series A2422529T</t>
  </si>
  <si>
    <t>ABS
Series A2422522A</t>
  </si>
  <si>
    <t>ABS
Series A2422532F</t>
  </si>
  <si>
    <t>ABS
Series A2422525J</t>
  </si>
  <si>
    <t>ABS
Series A2423270K</t>
  </si>
  <si>
    <t>ABS
Series A2423279F</t>
  </si>
  <si>
    <t>ABS
Series A2423288J</t>
  </si>
  <si>
    <t>ABS
Series A2426174R</t>
  </si>
  <si>
    <t>Coleman (1993) via Philip Soos
Table 12</t>
  </si>
  <si>
    <t>Goldbloom &amp; Craston (2008)
Table 1</t>
  </si>
  <si>
    <t>Stapledon (2007)
Table 2.5</t>
  </si>
  <si>
    <t>Thousands of AUD</t>
  </si>
  <si>
    <t>Billions of AUS</t>
  </si>
  <si>
    <t>Net dwellings value (general government)</t>
  </si>
  <si>
    <t>ABS
Series A2421907W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</si>
</sst>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000000000000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0" fillId="0" borderId="0" xfId="0" applyAlignment="1">
      <alignment vertical="center" wrapText="1"/>
    </xf>
    <xf numFmtId="0" fontId="3" fillId="0" borderId="0" xfId="1" applyAlignment="1">
      <alignment wrapText="1"/>
    </xf>
    <xf numFmtId="2" fontId="0" fillId="0" borderId="0" xfId="0" applyNumberFormat="1"/>
    <xf numFmtId="165" fontId="0" fillId="0" borderId="0" xfId="0" applyNumberFormat="1"/>
    <xf numFmtId="3" fontId="6" fillId="0" borderId="0" xfId="2" applyNumberFormat="1" applyFont="1" applyAlignment="1">
      <alignment horizontal="center"/>
    </xf>
    <xf numFmtId="3" fontId="0" fillId="0" borderId="0" xfId="2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2" fontId="4" fillId="0" borderId="0" xfId="0" applyNumberFormat="1" applyFont="1"/>
    <xf numFmtId="0" fontId="4" fillId="0" borderId="0" xfId="0" applyFont="1"/>
    <xf numFmtId="0" fontId="7" fillId="0" borderId="0" xfId="0" applyFont="1" applyAlignment="1">
      <alignment horizontal="left" vertical="top" wrapText="1"/>
    </xf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3" fillId="0" borderId="0" xfId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/>
    <xf numFmtId="0" fontId="1" fillId="0" borderId="2" xfId="0" applyFont="1" applyBorder="1"/>
    <xf numFmtId="0" fontId="0" fillId="0" borderId="2" xfId="0" applyFont="1" applyBorder="1"/>
    <xf numFmtId="0" fontId="3" fillId="0" borderId="2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3">
    <cellStyle name="Hyperlink" xfId="1" builtinId="8"/>
    <cellStyle name="Normal" xfId="0" builtinId="0"/>
    <cellStyle name="Normal_AccumulationEquation" xfId="2" xr:uid="{872A23AD-D3A3-4F77-8708-B177963BD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AUSSTATS/ABS@Archive.nsf/log?openagent&amp;5204061_land_value_by_use.xls&amp;5204.0&amp;Time%20Series%20Spreadsheet&amp;2DDA9CBDCAC98DBDCA25849D00108FDE&amp;0&amp;2018-19&amp;25.10.2019&amp;Latest" TargetMode="External"/><Relationship Id="rId13" Type="http://schemas.openxmlformats.org/officeDocument/2006/relationships/hyperlink" Target="https://www.prosper.org.au/wp-content/uploads/2013/05/Philip_Soos_Australian_Land_Value_Datasets_v2.pdf" TargetMode="External"/><Relationship Id="rId3" Type="http://schemas.openxmlformats.org/officeDocument/2006/relationships/hyperlink" Target="https://www.abs.gov.au/AUSSTATS/ABS@Archive.nsf/log?openagent&amp;5204061_land_value_by_use.xls&amp;5204.0&amp;Time%20Series%20Spreadsheet&amp;2DDA9CBDCAC98DBDCA25849D00108FDE&amp;0&amp;2018-19&amp;25.10.2019&amp;Latest" TargetMode="External"/><Relationship Id="rId7" Type="http://schemas.openxmlformats.org/officeDocument/2006/relationships/hyperlink" Target="https://www.abs.gov.au/AUSSTATS/ABS@Archive.nsf/log?openagent&amp;5204061_land_value_by_use.xls&amp;5204.0&amp;Time%20Series%20Spreadsheet&amp;2DDA9CBDCAC98DBDCA25849D00108FDE&amp;0&amp;2018-19&amp;25.10.2019&amp;Latest" TargetMode="External"/><Relationship Id="rId12" Type="http://schemas.openxmlformats.org/officeDocument/2006/relationships/hyperlink" Target="https://www.prosper.org.au/wp-content/uploads/2013/05/Philip_Soos_Australian_Land_Value_Datasets_v2.pdf" TargetMode="External"/><Relationship Id="rId2" Type="http://schemas.openxmlformats.org/officeDocument/2006/relationships/hyperlink" Target="https://www.bis.org/statistics/pp/pp_selected.xlsx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AUSSTATS/ABS@Archive.nsf/log?openagent&amp;5204063_net_capital_stock_by_industry.xls&amp;5204.0&amp;Time%20Series%20Spreadsheet&amp;E5CCC77B6F85F776CA25849D0010904E&amp;0&amp;2018-19&amp;25.10.2019&amp;Latest" TargetMode="External"/><Relationship Id="rId6" Type="http://schemas.openxmlformats.org/officeDocument/2006/relationships/hyperlink" Target="https://www.abs.gov.au/AUSSTATS/ABS@Archive.nsf/log?openagent&amp;5204061_land_value_by_use.xls&amp;5204.0&amp;Time%20Series%20Spreadsheet&amp;2DDA9CBDCAC98DBDCA25849D00108FDE&amp;0&amp;2018-19&amp;25.10.2019&amp;Latest" TargetMode="External"/><Relationship Id="rId11" Type="http://schemas.openxmlformats.org/officeDocument/2006/relationships/hyperlink" Target="https://www.prosper.org.au/wp-content/uploads/2013/05/Philip_Soos_Australian_Land_Value_Datasets_v2.pdf" TargetMode="External"/><Relationship Id="rId5" Type="http://schemas.openxmlformats.org/officeDocument/2006/relationships/hyperlink" Target="https://www.abs.gov.au/AUSSTATS/ABS@Archive.nsf/log?openagent&amp;5204063_net_capital_stock_by_industry.xls&amp;5204.0&amp;Time%20Series%20Spreadsheet&amp;E5CCC77B6F85F776CA25849D0010904E&amp;0&amp;2018-19&amp;25.10.2019&amp;Latest" TargetMode="External"/><Relationship Id="rId15" Type="http://schemas.openxmlformats.org/officeDocument/2006/relationships/hyperlink" Target="https://www.abs.gov.au/AUSSTATS/ABS@Archive.nsf/log?openagent&amp;5204034_gengov_balance_sheet.xls&amp;5204.0&amp;Time%20Series%20Spreadsheet&amp;EA08A205820FCF79CA25849D001089ED&amp;0&amp;2018-19&amp;25.10.2019&amp;Latest" TargetMode="External"/><Relationship Id="rId10" Type="http://schemas.openxmlformats.org/officeDocument/2006/relationships/hyperlink" Target="http://unsworks.unsw.edu.au/fapi/datastream/unsworks:1435/SOURCE02" TargetMode="External"/><Relationship Id="rId4" Type="http://schemas.openxmlformats.org/officeDocument/2006/relationships/hyperlink" Target="http://www.piketty.pse.ens.fr/files/capitalisback/CountryData/Australia/Other/TreasuryWealthSeries/1960-2007.pdf" TargetMode="External"/><Relationship Id="rId9" Type="http://schemas.openxmlformats.org/officeDocument/2006/relationships/hyperlink" Target="https://www.abs.gov.au/AUSSTATS/ABS@Archive.nsf/log?openagent&amp;5204063_net_capital_stock_by_industry.xls&amp;5204.0&amp;Time%20Series%20Spreadsheet&amp;E5CCC77B6F85F776CA25849D0010904E&amp;0&amp;2018-19&amp;25.10.2019&amp;Latest" TargetMode="External"/><Relationship Id="rId14" Type="http://schemas.openxmlformats.org/officeDocument/2006/relationships/hyperlink" Target="https://www.abs.gov.au/AUSSTATS/ABS@Archive.nsf/log?openagent&amp;5204063_net_capital_stock_by_industry.xls&amp;5204.0&amp;Time%20Series%20Spreadsheet&amp;E5CCC77B6F85F776CA25849D0010904E&amp;0&amp;2018-19&amp;25.10.2019&amp;La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6"/>
  <sheetViews>
    <sheetView tabSelected="1" zoomScale="70" zoomScaleNormal="70" workbookViewId="0">
      <pane xSplit="1" ySplit="2" topLeftCell="E42" activePane="bottomRight" state="frozen"/>
      <selection pane="topRight" activeCell="B1" sqref="B1"/>
      <selection pane="bottomLeft" activeCell="A3" sqref="A3"/>
      <selection pane="bottomRight" activeCell="O57" sqref="O57"/>
    </sheetView>
  </sheetViews>
  <sheetFormatPr defaultRowHeight="15" x14ac:dyDescent="0.25"/>
  <cols>
    <col min="1" max="1" width="13.85546875" customWidth="1"/>
    <col min="2" max="22" width="20.5703125" customWidth="1"/>
  </cols>
  <sheetData>
    <row r="1" spans="1:19" ht="33.75" customHeight="1" x14ac:dyDescent="0.25">
      <c r="A1" t="s">
        <v>6</v>
      </c>
      <c r="B1" t="s">
        <v>16</v>
      </c>
      <c r="C1" s="29" t="s">
        <v>12</v>
      </c>
      <c r="D1" s="23" t="s">
        <v>60</v>
      </c>
      <c r="E1" s="17" t="s">
        <v>13</v>
      </c>
      <c r="F1" t="s">
        <v>14</v>
      </c>
      <c r="G1" t="s">
        <v>15</v>
      </c>
      <c r="H1" s="29" t="s">
        <v>41</v>
      </c>
      <c r="I1" s="23" t="s">
        <v>40</v>
      </c>
      <c r="J1" s="23" t="s">
        <v>39</v>
      </c>
      <c r="K1" s="23" t="s">
        <v>7</v>
      </c>
      <c r="L1" s="23" t="s">
        <v>41</v>
      </c>
      <c r="M1" s="23" t="s">
        <v>40</v>
      </c>
      <c r="N1" s="17" t="s">
        <v>39</v>
      </c>
      <c r="O1" t="s">
        <v>31</v>
      </c>
      <c r="P1" t="s">
        <v>36</v>
      </c>
      <c r="S1" s="2"/>
    </row>
    <row r="2" spans="1:19" x14ac:dyDescent="0.25">
      <c r="A2" s="1" t="s">
        <v>1</v>
      </c>
      <c r="B2" s="1" t="s">
        <v>22</v>
      </c>
      <c r="C2" s="30" t="s">
        <v>19</v>
      </c>
      <c r="D2" s="24" t="s">
        <v>19</v>
      </c>
      <c r="E2" s="18" t="s">
        <v>24</v>
      </c>
      <c r="F2" s="1" t="s">
        <v>25</v>
      </c>
      <c r="G2" s="1" t="s">
        <v>26</v>
      </c>
      <c r="H2" s="30" t="s">
        <v>27</v>
      </c>
      <c r="I2" s="24" t="s">
        <v>28</v>
      </c>
      <c r="J2" s="24" t="s">
        <v>29</v>
      </c>
      <c r="K2" s="24" t="s">
        <v>30</v>
      </c>
      <c r="L2" s="24" t="s">
        <v>27</v>
      </c>
      <c r="M2" s="24" t="s">
        <v>28</v>
      </c>
      <c r="N2" s="18" t="s">
        <v>29</v>
      </c>
      <c r="O2" s="1" t="s">
        <v>18</v>
      </c>
      <c r="P2" s="1" t="s">
        <v>22</v>
      </c>
    </row>
    <row r="3" spans="1:19" x14ac:dyDescent="0.25">
      <c r="A3">
        <v>1960</v>
      </c>
      <c r="B3" s="2"/>
      <c r="C3" s="31">
        <v>9.8800000000000008</v>
      </c>
      <c r="D3" s="25"/>
      <c r="E3" s="19">
        <v>13.574999999999999</v>
      </c>
      <c r="F3" s="2">
        <v>215.00299999999999</v>
      </c>
      <c r="G3" s="2">
        <v>285.36599999999999</v>
      </c>
      <c r="H3" s="31"/>
      <c r="I3" s="25"/>
      <c r="J3" s="25"/>
      <c r="K3" s="25"/>
      <c r="L3" s="25"/>
      <c r="M3" s="25"/>
      <c r="N3" s="19"/>
      <c r="O3" s="10">
        <v>24.1</v>
      </c>
      <c r="P3">
        <v>841</v>
      </c>
      <c r="S3" s="3"/>
    </row>
    <row r="4" spans="1:19" x14ac:dyDescent="0.25">
      <c r="A4">
        <v>1961</v>
      </c>
      <c r="B4" s="2"/>
      <c r="C4" s="31">
        <v>10.661</v>
      </c>
      <c r="D4" s="25"/>
      <c r="E4" s="19">
        <v>14.85</v>
      </c>
      <c r="F4" s="2">
        <v>228.02799999999999</v>
      </c>
      <c r="G4" s="2">
        <v>304.15199999999999</v>
      </c>
      <c r="H4" s="31"/>
      <c r="I4" s="25"/>
      <c r="J4" s="25"/>
      <c r="K4" s="25"/>
      <c r="L4" s="25"/>
      <c r="M4" s="25"/>
      <c r="N4" s="19"/>
      <c r="O4" s="10">
        <v>26.2</v>
      </c>
      <c r="P4">
        <v>762</v>
      </c>
    </row>
    <row r="5" spans="1:19" x14ac:dyDescent="0.25">
      <c r="A5">
        <v>1962</v>
      </c>
      <c r="B5" s="2"/>
      <c r="C5" s="31">
        <v>11.186999999999999</v>
      </c>
      <c r="D5" s="25"/>
      <c r="E5" s="19">
        <v>16.106000000000002</v>
      </c>
      <c r="F5" s="2">
        <v>239.256</v>
      </c>
      <c r="G5" s="2">
        <v>324.60000000000002</v>
      </c>
      <c r="H5" s="31"/>
      <c r="I5" s="25"/>
      <c r="J5" s="25"/>
      <c r="K5" s="25"/>
      <c r="L5" s="25"/>
      <c r="M5" s="25"/>
      <c r="N5" s="19"/>
      <c r="O5" s="10">
        <v>28.3</v>
      </c>
      <c r="P5">
        <v>848</v>
      </c>
    </row>
    <row r="6" spans="1:19" x14ac:dyDescent="0.25">
      <c r="A6">
        <v>1963</v>
      </c>
      <c r="B6" s="2"/>
      <c r="C6" s="31">
        <v>11.928000000000001</v>
      </c>
      <c r="D6" s="25"/>
      <c r="E6" s="19">
        <v>17.488</v>
      </c>
      <c r="F6" s="2">
        <v>251.95500000000001</v>
      </c>
      <c r="G6" s="2">
        <v>345.43599999999998</v>
      </c>
      <c r="H6" s="31"/>
      <c r="I6" s="25"/>
      <c r="J6" s="25"/>
      <c r="K6" s="25"/>
      <c r="L6" s="25"/>
      <c r="M6" s="25"/>
      <c r="N6" s="19"/>
      <c r="O6" s="10">
        <v>29.1</v>
      </c>
      <c r="P6">
        <v>953</v>
      </c>
    </row>
    <row r="7" spans="1:19" x14ac:dyDescent="0.25">
      <c r="A7">
        <v>1964</v>
      </c>
      <c r="B7" s="2"/>
      <c r="C7" s="31">
        <v>12.938000000000001</v>
      </c>
      <c r="D7" s="25"/>
      <c r="E7" s="19">
        <v>19.411999999999999</v>
      </c>
      <c r="F7" s="2">
        <v>266.565</v>
      </c>
      <c r="G7" s="2">
        <v>369.42899999999997</v>
      </c>
      <c r="H7" s="31"/>
      <c r="I7" s="25"/>
      <c r="J7" s="25"/>
      <c r="K7" s="25"/>
      <c r="L7" s="25"/>
      <c r="M7" s="25"/>
      <c r="N7" s="19"/>
      <c r="O7" s="10">
        <v>33</v>
      </c>
      <c r="P7">
        <v>993</v>
      </c>
    </row>
    <row r="8" spans="1:19" x14ac:dyDescent="0.25">
      <c r="A8">
        <v>1965</v>
      </c>
      <c r="B8" s="2"/>
      <c r="C8" s="31">
        <v>14.169</v>
      </c>
      <c r="D8" s="25"/>
      <c r="E8" s="19">
        <v>21.492999999999999</v>
      </c>
      <c r="F8" s="2">
        <v>283.70499999999998</v>
      </c>
      <c r="G8" s="2">
        <v>396.036</v>
      </c>
      <c r="H8" s="31"/>
      <c r="I8" s="25"/>
      <c r="J8" s="25"/>
      <c r="K8" s="25"/>
      <c r="L8" s="25"/>
      <c r="M8" s="25"/>
      <c r="N8" s="19"/>
      <c r="O8" s="10">
        <v>35.700000000000003</v>
      </c>
      <c r="P8">
        <v>1035</v>
      </c>
    </row>
    <row r="9" spans="1:19" x14ac:dyDescent="0.25">
      <c r="A9">
        <v>1966</v>
      </c>
      <c r="B9" s="2"/>
      <c r="C9" s="31">
        <v>15.432</v>
      </c>
      <c r="D9" s="25"/>
      <c r="E9" s="19">
        <v>23.904</v>
      </c>
      <c r="F9" s="2">
        <v>300.27499999999998</v>
      </c>
      <c r="G9" s="2">
        <v>426.36599999999999</v>
      </c>
      <c r="H9" s="31"/>
      <c r="I9" s="25"/>
      <c r="J9" s="25"/>
      <c r="K9" s="25"/>
      <c r="L9" s="25"/>
      <c r="M9" s="25"/>
      <c r="N9" s="19"/>
      <c r="O9" s="10">
        <v>38.799999999999997</v>
      </c>
      <c r="P9">
        <v>1073</v>
      </c>
    </row>
    <row r="10" spans="1:19" x14ac:dyDescent="0.25">
      <c r="A10">
        <v>1967</v>
      </c>
      <c r="B10" s="2"/>
      <c r="C10" s="31">
        <v>16.771999999999998</v>
      </c>
      <c r="D10" s="25"/>
      <c r="E10" s="19">
        <v>26.597999999999999</v>
      </c>
      <c r="F10" s="2">
        <v>317.38900000000001</v>
      </c>
      <c r="G10" s="2">
        <v>456.24900000000002</v>
      </c>
      <c r="H10" s="31"/>
      <c r="I10" s="25"/>
      <c r="J10" s="25"/>
      <c r="K10" s="25"/>
      <c r="L10" s="25"/>
      <c r="M10" s="25"/>
      <c r="N10" s="19"/>
      <c r="O10" s="10">
        <v>39.9</v>
      </c>
      <c r="P10">
        <v>1113</v>
      </c>
    </row>
    <row r="11" spans="1:19" x14ac:dyDescent="0.25">
      <c r="A11">
        <v>1968</v>
      </c>
      <c r="B11" s="2"/>
      <c r="C11" s="31">
        <v>18.295000000000002</v>
      </c>
      <c r="D11" s="25"/>
      <c r="E11" s="19">
        <v>29.486000000000001</v>
      </c>
      <c r="F11" s="2">
        <v>336.39499999999998</v>
      </c>
      <c r="G11" s="2">
        <v>486.91800000000001</v>
      </c>
      <c r="H11" s="31"/>
      <c r="I11" s="25"/>
      <c r="J11" s="25"/>
      <c r="K11" s="25"/>
      <c r="L11" s="25"/>
      <c r="M11" s="25"/>
      <c r="N11" s="19"/>
      <c r="O11" s="10">
        <v>43</v>
      </c>
      <c r="P11">
        <v>1192</v>
      </c>
    </row>
    <row r="12" spans="1:19" x14ac:dyDescent="0.25">
      <c r="A12">
        <v>1969</v>
      </c>
      <c r="B12" s="2"/>
      <c r="C12" s="31">
        <v>20.178999999999998</v>
      </c>
      <c r="D12" s="25"/>
      <c r="E12" s="19">
        <v>32.988999999999997</v>
      </c>
      <c r="F12" s="2">
        <v>358.005</v>
      </c>
      <c r="G12" s="2">
        <v>520.96799999999996</v>
      </c>
      <c r="H12" s="31"/>
      <c r="I12" s="25"/>
      <c r="J12" s="25"/>
      <c r="K12" s="25"/>
      <c r="L12" s="25"/>
      <c r="M12" s="25"/>
      <c r="N12" s="19"/>
      <c r="O12" s="10">
        <v>48.1</v>
      </c>
      <c r="P12">
        <v>1293</v>
      </c>
    </row>
    <row r="13" spans="1:19" x14ac:dyDescent="0.25">
      <c r="A13">
        <v>1970</v>
      </c>
      <c r="B13">
        <f ca="1">OFFSET('Quarterly series'!$B$4,(ROW()-13)*4,0)</f>
        <v>3.18</v>
      </c>
      <c r="C13" s="31">
        <v>22.545000000000002</v>
      </c>
      <c r="D13" s="25"/>
      <c r="E13" s="19">
        <v>37.11</v>
      </c>
      <c r="F13" s="2">
        <v>381.92700000000002</v>
      </c>
      <c r="G13" s="2">
        <v>556.14599999999996</v>
      </c>
      <c r="H13" s="31"/>
      <c r="I13" s="25"/>
      <c r="J13" s="25"/>
      <c r="K13" s="25"/>
      <c r="L13" s="25"/>
      <c r="M13" s="25"/>
      <c r="N13" s="19"/>
      <c r="O13" s="10">
        <v>56</v>
      </c>
      <c r="P13">
        <v>1428</v>
      </c>
    </row>
    <row r="14" spans="1:19" x14ac:dyDescent="0.25">
      <c r="A14">
        <v>1971</v>
      </c>
      <c r="B14">
        <f ca="1">OFFSET('Quarterly series'!$B$4,(ROW()-13)*4,0)</f>
        <v>3.55</v>
      </c>
      <c r="C14" s="31">
        <v>25.494</v>
      </c>
      <c r="D14" s="25"/>
      <c r="E14" s="19">
        <v>42.341000000000001</v>
      </c>
      <c r="F14" s="2">
        <v>405.47800000000001</v>
      </c>
      <c r="G14" s="2">
        <v>594.053</v>
      </c>
      <c r="H14" s="31"/>
      <c r="I14" s="25"/>
      <c r="J14" s="25"/>
      <c r="K14" s="25"/>
      <c r="L14" s="25"/>
      <c r="M14" s="25"/>
      <c r="N14" s="19"/>
      <c r="O14" s="10">
        <v>64.7</v>
      </c>
      <c r="P14">
        <v>1612</v>
      </c>
    </row>
    <row r="15" spans="1:19" x14ac:dyDescent="0.25">
      <c r="A15">
        <v>1972</v>
      </c>
      <c r="B15">
        <f ca="1">OFFSET('Quarterly series'!$B$4,(ROW()-13)*4,0)</f>
        <v>3.95</v>
      </c>
      <c r="C15" s="31">
        <v>29.558</v>
      </c>
      <c r="D15" s="25"/>
      <c r="E15" s="19">
        <v>48.487000000000002</v>
      </c>
      <c r="F15" s="2">
        <v>431.327</v>
      </c>
      <c r="G15" s="2">
        <v>631.59799999999996</v>
      </c>
      <c r="H15" s="31"/>
      <c r="I15" s="25"/>
      <c r="J15" s="25"/>
      <c r="K15" s="25"/>
      <c r="L15" s="25"/>
      <c r="M15" s="25"/>
      <c r="N15" s="19"/>
      <c r="O15" s="10">
        <v>74</v>
      </c>
      <c r="P15">
        <v>1776</v>
      </c>
    </row>
    <row r="16" spans="1:19" x14ac:dyDescent="0.25">
      <c r="A16">
        <v>1973</v>
      </c>
      <c r="B16">
        <f ca="1">OFFSET('Quarterly series'!$B$4,(ROW()-13)*4,0)</f>
        <v>4.66</v>
      </c>
      <c r="C16" s="31">
        <v>36.645000000000003</v>
      </c>
      <c r="D16" s="25"/>
      <c r="E16" s="19">
        <v>57.481000000000002</v>
      </c>
      <c r="F16" s="2">
        <v>459.78</v>
      </c>
      <c r="G16" s="2">
        <v>665.60500000000002</v>
      </c>
      <c r="H16" s="31"/>
      <c r="I16" s="25"/>
      <c r="J16" s="25"/>
      <c r="K16" s="25"/>
      <c r="L16" s="25"/>
      <c r="M16" s="25"/>
      <c r="N16" s="19"/>
      <c r="O16" s="10">
        <v>89.9</v>
      </c>
      <c r="P16">
        <v>2138</v>
      </c>
    </row>
    <row r="17" spans="1:16" x14ac:dyDescent="0.25">
      <c r="A17">
        <v>1974</v>
      </c>
      <c r="B17">
        <f ca="1">OFFSET('Quarterly series'!$B$4,(ROW()-13)*4,0)</f>
        <v>5.93</v>
      </c>
      <c r="C17" s="31">
        <v>47.417000000000002</v>
      </c>
      <c r="D17" s="25"/>
      <c r="E17" s="19">
        <v>74.843999999999994</v>
      </c>
      <c r="F17" s="2">
        <v>488.07499999999999</v>
      </c>
      <c r="G17" s="2">
        <v>699.47500000000002</v>
      </c>
      <c r="H17" s="31"/>
      <c r="I17" s="25"/>
      <c r="J17" s="25"/>
      <c r="K17" s="25"/>
      <c r="L17" s="25"/>
      <c r="M17" s="25"/>
      <c r="N17" s="19"/>
      <c r="O17" s="10">
        <v>117.8</v>
      </c>
      <c r="P17">
        <v>2583</v>
      </c>
    </row>
    <row r="18" spans="1:16" x14ac:dyDescent="0.25">
      <c r="A18">
        <v>1975</v>
      </c>
      <c r="B18">
        <f ca="1">OFFSET('Quarterly series'!$B$4,(ROW()-13)*4,0)</f>
        <v>6.53</v>
      </c>
      <c r="C18" s="31">
        <v>58.408000000000001</v>
      </c>
      <c r="D18" s="25"/>
      <c r="E18" s="19">
        <v>96.078000000000003</v>
      </c>
      <c r="F18" s="2">
        <v>508.51600000000002</v>
      </c>
      <c r="G18" s="2">
        <v>731.03899999999999</v>
      </c>
      <c r="H18" s="31"/>
      <c r="I18" s="25"/>
      <c r="J18" s="25"/>
      <c r="K18" s="25"/>
      <c r="L18" s="25"/>
      <c r="M18" s="25"/>
      <c r="N18" s="19"/>
      <c r="O18" s="10">
        <v>132.9</v>
      </c>
      <c r="P18">
        <v>2897</v>
      </c>
    </row>
    <row r="19" spans="1:16" x14ac:dyDescent="0.25">
      <c r="A19">
        <v>1976</v>
      </c>
      <c r="B19">
        <f ca="1">OFFSET('Quarterly series'!$B$4,(ROW()-13)*4,0)</f>
        <v>7.34</v>
      </c>
      <c r="C19" s="31">
        <v>69.742000000000004</v>
      </c>
      <c r="D19" s="25"/>
      <c r="E19" s="19">
        <v>113.327</v>
      </c>
      <c r="F19" s="2">
        <v>535.07299999999998</v>
      </c>
      <c r="G19" s="2">
        <v>759.18899999999996</v>
      </c>
      <c r="H19" s="31"/>
      <c r="I19" s="25"/>
      <c r="J19" s="25"/>
      <c r="K19" s="25"/>
      <c r="L19" s="25"/>
      <c r="M19" s="25"/>
      <c r="N19" s="19"/>
      <c r="O19" s="10">
        <v>152.69999999999999</v>
      </c>
      <c r="P19">
        <v>3272</v>
      </c>
    </row>
    <row r="20" spans="1:16" x14ac:dyDescent="0.25">
      <c r="A20">
        <v>1977</v>
      </c>
      <c r="B20">
        <f ca="1">OFFSET('Quarterly series'!$B$4,(ROW()-13)*4,0)</f>
        <v>7.96</v>
      </c>
      <c r="C20" s="31">
        <v>80.281999999999996</v>
      </c>
      <c r="D20" s="25"/>
      <c r="E20" s="19">
        <v>128.434</v>
      </c>
      <c r="F20" s="2">
        <v>565.78899999999999</v>
      </c>
      <c r="G20" s="2">
        <v>787.35400000000004</v>
      </c>
      <c r="H20" s="31"/>
      <c r="I20" s="25"/>
      <c r="J20" s="25"/>
      <c r="K20" s="25"/>
      <c r="L20" s="25"/>
      <c r="M20" s="25"/>
      <c r="N20" s="19"/>
      <c r="O20" s="10">
        <v>169.7</v>
      </c>
      <c r="P20">
        <v>3574</v>
      </c>
    </row>
    <row r="21" spans="1:16" x14ac:dyDescent="0.25">
      <c r="A21">
        <v>1978</v>
      </c>
      <c r="B21">
        <f ca="1">OFFSET('Quarterly series'!$B$4,(ROW()-13)*4,0)</f>
        <v>8.32</v>
      </c>
      <c r="C21" s="29">
        <v>88.691999999999993</v>
      </c>
      <c r="D21" s="23"/>
      <c r="E21" s="17">
        <v>142.66399999999999</v>
      </c>
      <c r="F21">
        <v>597.33600000000001</v>
      </c>
      <c r="G21">
        <v>814.39</v>
      </c>
      <c r="H21" s="29"/>
      <c r="I21" s="23"/>
      <c r="J21" s="23"/>
      <c r="K21" s="23"/>
      <c r="L21" s="25"/>
      <c r="M21" s="25"/>
      <c r="N21" s="19"/>
      <c r="O21" s="10">
        <v>181.3</v>
      </c>
      <c r="P21">
        <v>3768</v>
      </c>
    </row>
    <row r="22" spans="1:16" x14ac:dyDescent="0.25">
      <c r="A22">
        <v>1979</v>
      </c>
      <c r="B22">
        <f ca="1">OFFSET('Quarterly series'!$B$4,(ROW()-13)*4,0)</f>
        <v>9.4600000000000009</v>
      </c>
      <c r="C22" s="29">
        <v>98.200999999999993</v>
      </c>
      <c r="D22" s="23"/>
      <c r="E22" s="17">
        <v>161.97499999999999</v>
      </c>
      <c r="F22">
        <v>628.72900000000004</v>
      </c>
      <c r="G22">
        <v>843.24699999999996</v>
      </c>
      <c r="H22" s="29"/>
      <c r="I22" s="23"/>
      <c r="J22" s="23"/>
      <c r="K22" s="23"/>
      <c r="L22" s="25"/>
      <c r="M22" s="25"/>
      <c r="N22" s="19"/>
      <c r="O22" s="10">
        <v>197.8</v>
      </c>
      <c r="P22">
        <v>4025</v>
      </c>
    </row>
    <row r="23" spans="1:16" x14ac:dyDescent="0.25">
      <c r="A23">
        <v>1980</v>
      </c>
      <c r="B23">
        <f ca="1">OFFSET('Quarterly series'!$B$4,(ROW()-13)*4,0)</f>
        <v>10.58</v>
      </c>
      <c r="C23" s="29">
        <v>113.63800000000001</v>
      </c>
      <c r="D23" s="23"/>
      <c r="E23" s="17">
        <v>188.30600000000001</v>
      </c>
      <c r="F23">
        <v>662.98199999999997</v>
      </c>
      <c r="G23">
        <v>869.45899999999995</v>
      </c>
      <c r="H23" s="29"/>
      <c r="I23" s="23"/>
      <c r="J23" s="23"/>
      <c r="K23" s="23"/>
      <c r="L23" s="25"/>
      <c r="M23" s="25"/>
      <c r="N23" s="19"/>
      <c r="O23" s="11">
        <v>235.5</v>
      </c>
      <c r="P23">
        <v>4749</v>
      </c>
    </row>
    <row r="24" spans="1:16" x14ac:dyDescent="0.25">
      <c r="A24">
        <v>1981</v>
      </c>
      <c r="B24">
        <f ca="1">OFFSET('Quarterly series'!$B$4,(ROW()-13)*4,0)</f>
        <v>12.4</v>
      </c>
      <c r="C24" s="29">
        <v>135.23099999999999</v>
      </c>
      <c r="D24" s="23"/>
      <c r="E24" s="17">
        <v>219.833</v>
      </c>
      <c r="F24">
        <v>702.62400000000002</v>
      </c>
      <c r="G24">
        <v>897.04300000000001</v>
      </c>
      <c r="H24" s="29"/>
      <c r="I24" s="23"/>
      <c r="J24" s="23"/>
      <c r="K24" s="23"/>
      <c r="L24" s="25"/>
      <c r="M24" s="25"/>
      <c r="N24" s="19"/>
      <c r="O24" s="11">
        <v>281.8</v>
      </c>
      <c r="P24">
        <v>5455</v>
      </c>
    </row>
    <row r="25" spans="1:16" x14ac:dyDescent="0.25">
      <c r="A25">
        <v>1982</v>
      </c>
      <c r="B25">
        <f ca="1">OFFSET('Quarterly series'!$B$4,(ROW()-13)*4,0)</f>
        <v>12.99</v>
      </c>
      <c r="C25" s="29">
        <v>158.19999999999999</v>
      </c>
      <c r="D25" s="23"/>
      <c r="E25" s="17">
        <v>258.57299999999998</v>
      </c>
      <c r="F25">
        <v>740.56299999999999</v>
      </c>
      <c r="G25">
        <v>927.91499999999996</v>
      </c>
      <c r="H25" s="29"/>
      <c r="I25" s="23"/>
      <c r="J25" s="23"/>
      <c r="K25" s="23"/>
      <c r="L25" s="25"/>
      <c r="M25" s="25"/>
      <c r="N25" s="19"/>
      <c r="O25" s="11">
        <v>301.10000000000002</v>
      </c>
      <c r="P25">
        <v>5770</v>
      </c>
    </row>
    <row r="26" spans="1:16" x14ac:dyDescent="0.25">
      <c r="A26">
        <v>1983</v>
      </c>
      <c r="B26">
        <f ca="1">OFFSET('Quarterly series'!$B$4,(ROW()-13)*4,0)</f>
        <v>13.5</v>
      </c>
      <c r="C26" s="29">
        <v>175.679</v>
      </c>
      <c r="D26" s="23"/>
      <c r="E26" s="17">
        <v>291.73500000000001</v>
      </c>
      <c r="F26">
        <v>767.16200000000003</v>
      </c>
      <c r="G26">
        <v>953.97699999999998</v>
      </c>
      <c r="H26" s="29"/>
      <c r="I26" s="23"/>
      <c r="J26" s="23"/>
      <c r="K26" s="23"/>
      <c r="L26" s="23"/>
      <c r="M26" s="23"/>
      <c r="N26" s="17"/>
      <c r="O26" s="11">
        <v>320.10000000000002</v>
      </c>
      <c r="P26">
        <v>6075</v>
      </c>
    </row>
    <row r="27" spans="1:16" x14ac:dyDescent="0.25">
      <c r="A27">
        <v>1984</v>
      </c>
      <c r="B27">
        <f ca="1">OFFSET('Quarterly series'!$B$4,(ROW()-13)*4,0)</f>
        <v>14.83</v>
      </c>
      <c r="C27" s="29">
        <v>193.542</v>
      </c>
      <c r="D27" s="23"/>
      <c r="E27" s="17">
        <v>315.45600000000002</v>
      </c>
      <c r="F27">
        <v>796.92200000000003</v>
      </c>
      <c r="G27">
        <v>976.46299999999997</v>
      </c>
      <c r="H27" s="29"/>
      <c r="I27" s="23"/>
      <c r="J27" s="23"/>
      <c r="K27" s="23"/>
      <c r="L27" s="23">
        <v>161.24700000000001</v>
      </c>
      <c r="M27" s="23">
        <v>41.902999999999999</v>
      </c>
      <c r="N27" s="17">
        <v>42.106999999999999</v>
      </c>
      <c r="O27" s="11">
        <v>361.2</v>
      </c>
      <c r="P27">
        <v>6853</v>
      </c>
    </row>
    <row r="28" spans="1:16" x14ac:dyDescent="0.25">
      <c r="A28">
        <v>1985</v>
      </c>
      <c r="B28">
        <f ca="1">OFFSET('Quarterly series'!$B$4,(ROW()-13)*4,0)</f>
        <v>16.37</v>
      </c>
      <c r="C28" s="29">
        <v>217.80099999999999</v>
      </c>
      <c r="D28" s="23"/>
      <c r="E28" s="17">
        <v>347.44499999999999</v>
      </c>
      <c r="F28">
        <v>831.12300000000005</v>
      </c>
      <c r="G28">
        <v>1000.76</v>
      </c>
      <c r="H28" s="29"/>
      <c r="I28" s="23"/>
      <c r="J28" s="23"/>
      <c r="K28" s="23"/>
      <c r="L28" s="23">
        <v>185.39099999999999</v>
      </c>
      <c r="M28" s="23">
        <v>47.722999999999999</v>
      </c>
      <c r="N28" s="17">
        <v>46.625999999999998</v>
      </c>
      <c r="O28" s="11">
        <v>401.9</v>
      </c>
      <c r="P28">
        <v>7589</v>
      </c>
    </row>
    <row r="29" spans="1:16" x14ac:dyDescent="0.25">
      <c r="A29">
        <v>1986</v>
      </c>
      <c r="B29">
        <f ca="1">OFFSET('Quarterly series'!$B$4,(ROW()-13)*4,0)</f>
        <v>17.84</v>
      </c>
      <c r="C29" s="29">
        <v>243.39400000000001</v>
      </c>
      <c r="D29" s="23"/>
      <c r="E29" s="17">
        <v>388.779</v>
      </c>
      <c r="F29">
        <v>864.63599999999997</v>
      </c>
      <c r="G29">
        <v>1030.931</v>
      </c>
      <c r="H29" s="29"/>
      <c r="I29" s="23"/>
      <c r="J29" s="23"/>
      <c r="K29" s="23"/>
      <c r="L29" s="23">
        <v>197.98099999999999</v>
      </c>
      <c r="M29" s="23">
        <v>53.45</v>
      </c>
      <c r="N29" s="17">
        <v>51.131999999999998</v>
      </c>
      <c r="O29" s="11">
        <v>423</v>
      </c>
      <c r="P29">
        <v>8031</v>
      </c>
    </row>
    <row r="30" spans="1:16" x14ac:dyDescent="0.25">
      <c r="A30">
        <v>1987</v>
      </c>
      <c r="B30">
        <f ca="1">OFFSET('Quarterly series'!$B$4,(ROW()-13)*4,0)</f>
        <v>17.940000000000001</v>
      </c>
      <c r="C30" s="29">
        <v>267.57100000000003</v>
      </c>
      <c r="D30" s="23"/>
      <c r="E30" s="17">
        <v>429.43799999999999</v>
      </c>
      <c r="F30">
        <v>892.49900000000002</v>
      </c>
      <c r="G30">
        <v>1061.1379999999999</v>
      </c>
      <c r="H30" s="29"/>
      <c r="I30" s="23"/>
      <c r="J30" s="23"/>
      <c r="K30" s="23"/>
      <c r="L30" s="23">
        <v>233.87899999999999</v>
      </c>
      <c r="M30" s="23">
        <v>68.072000000000003</v>
      </c>
      <c r="N30" s="17">
        <v>55.637999999999998</v>
      </c>
      <c r="O30" s="11">
        <v>443.9</v>
      </c>
      <c r="P30">
        <v>8393</v>
      </c>
    </row>
    <row r="31" spans="1:16" x14ac:dyDescent="0.25">
      <c r="A31">
        <v>1988</v>
      </c>
      <c r="B31">
        <f ca="1">OFFSET('Quarterly series'!$B$4,(ROW()-13)*4,0)</f>
        <v>21.05</v>
      </c>
      <c r="C31" s="29">
        <v>309.23700000000002</v>
      </c>
      <c r="D31" s="23"/>
      <c r="E31" s="17">
        <v>473.84100000000001</v>
      </c>
      <c r="F31">
        <v>922.28099999999995</v>
      </c>
      <c r="G31">
        <v>1093.627</v>
      </c>
      <c r="H31" s="29"/>
      <c r="I31" s="23"/>
      <c r="J31" s="23"/>
      <c r="K31" s="23"/>
      <c r="L31" s="23">
        <v>316.58300000000003</v>
      </c>
      <c r="M31" s="23">
        <v>94.804000000000002</v>
      </c>
      <c r="N31" s="17">
        <v>60.143000000000001</v>
      </c>
      <c r="O31" s="11">
        <v>562.5</v>
      </c>
      <c r="P31">
        <v>9964</v>
      </c>
    </row>
    <row r="32" spans="1:16" x14ac:dyDescent="0.25">
      <c r="A32">
        <v>1989</v>
      </c>
      <c r="B32">
        <f ca="1">OFFSET('Quarterly series'!$B$4,(ROW()-13)*4,0)</f>
        <v>28.02</v>
      </c>
      <c r="C32" s="29">
        <v>367.017</v>
      </c>
      <c r="D32" s="23">
        <v>2.2999999999999998</v>
      </c>
      <c r="E32" s="17">
        <v>522.48599999999999</v>
      </c>
      <c r="F32">
        <v>959.72699999999998</v>
      </c>
      <c r="G32">
        <v>1126.444</v>
      </c>
      <c r="H32" s="29">
        <v>410.5</v>
      </c>
      <c r="I32" s="23">
        <v>111.5</v>
      </c>
      <c r="J32" s="23">
        <v>62.3</v>
      </c>
      <c r="K32" s="23">
        <v>77.3</v>
      </c>
      <c r="L32" s="23">
        <v>367.95400000000001</v>
      </c>
      <c r="M32" s="23">
        <v>111.4</v>
      </c>
      <c r="N32" s="17">
        <v>62.34</v>
      </c>
      <c r="O32" s="11">
        <v>714.4</v>
      </c>
      <c r="P32">
        <v>13467</v>
      </c>
    </row>
    <row r="33" spans="1:16" x14ac:dyDescent="0.25">
      <c r="A33">
        <v>1990</v>
      </c>
      <c r="B33">
        <f ca="1">OFFSET('Quarterly series'!$B$4,(ROW()-13)*4,0)</f>
        <v>28.5</v>
      </c>
      <c r="C33" s="29">
        <v>408.73200000000003</v>
      </c>
      <c r="D33" s="23">
        <v>2.6</v>
      </c>
      <c r="E33" s="17">
        <v>565.71799999999996</v>
      </c>
      <c r="F33">
        <v>994.93100000000004</v>
      </c>
      <c r="G33">
        <v>1162.415</v>
      </c>
      <c r="H33" s="29">
        <v>432.8</v>
      </c>
      <c r="I33" s="23">
        <v>101.9</v>
      </c>
      <c r="J33" s="23">
        <v>64.599999999999994</v>
      </c>
      <c r="K33" s="23">
        <v>69.3</v>
      </c>
      <c r="L33" s="23">
        <v>366.68299999999999</v>
      </c>
      <c r="M33" s="23">
        <v>101.85899999999999</v>
      </c>
      <c r="N33" s="17">
        <v>64.537999999999997</v>
      </c>
      <c r="P33">
        <v>13683</v>
      </c>
    </row>
    <row r="34" spans="1:16" x14ac:dyDescent="0.25">
      <c r="A34">
        <v>1991</v>
      </c>
      <c r="B34">
        <f ca="1">OFFSET('Quarterly series'!$B$4,(ROW()-13)*4,0)</f>
        <v>28.72</v>
      </c>
      <c r="C34" s="29">
        <v>428.56400000000002</v>
      </c>
      <c r="D34" s="23">
        <v>2.7</v>
      </c>
      <c r="E34" s="17">
        <v>582.05399999999997</v>
      </c>
      <c r="F34">
        <v>1023.693</v>
      </c>
      <c r="G34">
        <v>1189.4680000000001</v>
      </c>
      <c r="H34" s="29">
        <v>444.4</v>
      </c>
      <c r="I34" s="23">
        <v>90.6</v>
      </c>
      <c r="J34" s="23">
        <v>66.7</v>
      </c>
      <c r="K34" s="23">
        <v>59.7</v>
      </c>
      <c r="L34" s="23">
        <v>387.41500000000002</v>
      </c>
      <c r="M34" s="23">
        <v>90.665999999999997</v>
      </c>
      <c r="N34" s="17">
        <v>66.734999999999999</v>
      </c>
      <c r="P34">
        <v>13769</v>
      </c>
    </row>
    <row r="35" spans="1:16" x14ac:dyDescent="0.25">
      <c r="A35">
        <v>1992</v>
      </c>
      <c r="B35">
        <f ca="1">OFFSET('Quarterly series'!$B$4,(ROW()-13)*4,0)</f>
        <v>29.48</v>
      </c>
      <c r="C35" s="29">
        <v>442.11200000000002</v>
      </c>
      <c r="D35" s="23">
        <v>2.9</v>
      </c>
      <c r="E35" s="17">
        <v>581.60500000000002</v>
      </c>
      <c r="F35">
        <v>1051.778</v>
      </c>
      <c r="G35">
        <v>1208.175</v>
      </c>
      <c r="H35" s="29">
        <v>466.6</v>
      </c>
      <c r="I35" s="23">
        <v>78.5</v>
      </c>
      <c r="J35" s="23">
        <v>56.6</v>
      </c>
      <c r="K35" s="23">
        <v>49.5</v>
      </c>
      <c r="L35" s="23"/>
      <c r="M35" s="23"/>
      <c r="N35" s="17"/>
      <c r="P35">
        <v>14117</v>
      </c>
    </row>
    <row r="36" spans="1:16" x14ac:dyDescent="0.25">
      <c r="A36">
        <v>1993</v>
      </c>
      <c r="B36">
        <f ca="1">OFFSET('Quarterly series'!$B$4,(ROW()-13)*4,0)</f>
        <v>30.27</v>
      </c>
      <c r="C36" s="29">
        <v>462.63600000000002</v>
      </c>
      <c r="D36" s="23">
        <v>3</v>
      </c>
      <c r="E36" s="17">
        <v>586.11599999999999</v>
      </c>
      <c r="F36">
        <v>1086.6320000000001</v>
      </c>
      <c r="G36">
        <v>1222.8440000000001</v>
      </c>
      <c r="H36" s="29">
        <v>483</v>
      </c>
      <c r="I36" s="23">
        <v>76.3</v>
      </c>
      <c r="J36" s="23">
        <v>59.9</v>
      </c>
      <c r="K36" s="23">
        <v>46.7</v>
      </c>
      <c r="L36" s="23"/>
      <c r="M36" s="23"/>
      <c r="N36" s="17"/>
      <c r="P36">
        <v>14513</v>
      </c>
    </row>
    <row r="37" spans="1:16" x14ac:dyDescent="0.25">
      <c r="A37">
        <v>1994</v>
      </c>
      <c r="B37">
        <f ca="1">OFFSET('Quarterly series'!$B$4,(ROW()-13)*4,0)</f>
        <v>31.29</v>
      </c>
      <c r="C37" s="29">
        <v>490.67700000000002</v>
      </c>
      <c r="D37" s="23">
        <v>3.2</v>
      </c>
      <c r="E37" s="17">
        <v>603.9</v>
      </c>
      <c r="F37">
        <v>1125.5119999999999</v>
      </c>
      <c r="G37">
        <v>1237.9190000000001</v>
      </c>
      <c r="H37" s="29">
        <v>545</v>
      </c>
      <c r="I37" s="23">
        <v>78.8</v>
      </c>
      <c r="J37" s="23">
        <v>58.7</v>
      </c>
      <c r="K37" s="23">
        <v>47.2</v>
      </c>
      <c r="L37" s="23"/>
      <c r="M37" s="23"/>
      <c r="N37" s="17"/>
      <c r="P37">
        <v>15029</v>
      </c>
    </row>
    <row r="38" spans="1:16" x14ac:dyDescent="0.25">
      <c r="A38">
        <v>1995</v>
      </c>
      <c r="B38">
        <f ca="1">OFFSET('Quarterly series'!$B$4,(ROW()-13)*4,0)</f>
        <v>31.71</v>
      </c>
      <c r="C38" s="29">
        <v>519.63900000000001</v>
      </c>
      <c r="D38" s="23">
        <v>3.5</v>
      </c>
      <c r="E38" s="17">
        <v>633.88599999999997</v>
      </c>
      <c r="F38">
        <v>1165.153</v>
      </c>
      <c r="G38">
        <v>1259.3130000000001</v>
      </c>
      <c r="H38" s="29">
        <v>565.9</v>
      </c>
      <c r="I38" s="23">
        <v>81.3</v>
      </c>
      <c r="J38" s="23">
        <v>61.4</v>
      </c>
      <c r="K38" s="23">
        <v>47.3</v>
      </c>
      <c r="L38" s="23"/>
      <c r="M38" s="23"/>
      <c r="N38" s="17"/>
      <c r="P38">
        <v>15286</v>
      </c>
    </row>
    <row r="39" spans="1:16" x14ac:dyDescent="0.25">
      <c r="A39">
        <v>1996</v>
      </c>
      <c r="B39">
        <f ca="1">OFFSET('Quarterly series'!$B$4,(ROW()-13)*4,0)</f>
        <v>32.049999999999997</v>
      </c>
      <c r="C39" s="29">
        <v>539.62199999999996</v>
      </c>
      <c r="D39" s="23">
        <v>3.6</v>
      </c>
      <c r="E39" s="17">
        <v>663.90800000000002</v>
      </c>
      <c r="F39">
        <v>1195.808</v>
      </c>
      <c r="G39">
        <v>1285.222</v>
      </c>
      <c r="H39" s="29">
        <v>584.9</v>
      </c>
      <c r="I39" s="23">
        <v>82.7</v>
      </c>
      <c r="J39" s="23">
        <v>81.099999999999994</v>
      </c>
      <c r="K39" s="23">
        <v>47.5</v>
      </c>
      <c r="L39" s="23"/>
      <c r="M39" s="23"/>
      <c r="N39" s="17"/>
      <c r="P39">
        <v>15468</v>
      </c>
    </row>
    <row r="40" spans="1:16" x14ac:dyDescent="0.25">
      <c r="A40">
        <v>1997</v>
      </c>
      <c r="B40">
        <f ca="1">OFFSET('Quarterly series'!$B$4,(ROW()-13)*4,0)</f>
        <v>32.950000000000003</v>
      </c>
      <c r="C40" s="29">
        <v>556.52499999999998</v>
      </c>
      <c r="D40" s="23">
        <v>3.4</v>
      </c>
      <c r="E40" s="17">
        <v>693.63499999999999</v>
      </c>
      <c r="F40">
        <v>1225.3440000000001</v>
      </c>
      <c r="G40">
        <v>1313.6510000000001</v>
      </c>
      <c r="H40" s="29">
        <v>700.3</v>
      </c>
      <c r="I40" s="23">
        <v>88.7</v>
      </c>
      <c r="J40" s="23">
        <v>84.8</v>
      </c>
      <c r="K40" s="23">
        <v>50.2</v>
      </c>
      <c r="L40" s="23"/>
      <c r="M40" s="23"/>
      <c r="N40" s="17"/>
      <c r="P40">
        <v>15967</v>
      </c>
    </row>
    <row r="41" spans="1:16" x14ac:dyDescent="0.25">
      <c r="A41">
        <v>1998</v>
      </c>
      <c r="B41">
        <f ca="1">OFFSET('Quarterly series'!$B$4,(ROW()-13)*4,0)</f>
        <v>35.799999999999997</v>
      </c>
      <c r="C41" s="29">
        <v>582.14400000000001</v>
      </c>
      <c r="D41" s="23">
        <v>3.3</v>
      </c>
      <c r="E41" s="17">
        <v>727.40800000000002</v>
      </c>
      <c r="F41">
        <v>1263.848</v>
      </c>
      <c r="G41">
        <v>1345.335</v>
      </c>
      <c r="H41" s="29">
        <v>748.4</v>
      </c>
      <c r="I41" s="23">
        <v>93.4</v>
      </c>
      <c r="J41" s="23">
        <v>92.6</v>
      </c>
      <c r="K41" s="23">
        <v>52.5</v>
      </c>
      <c r="L41" s="23"/>
      <c r="M41" s="23"/>
      <c r="N41" s="17"/>
      <c r="P41">
        <v>17551</v>
      </c>
    </row>
    <row r="42" spans="1:16" x14ac:dyDescent="0.25">
      <c r="A42">
        <v>1999</v>
      </c>
      <c r="B42">
        <f ca="1">OFFSET('Quarterly series'!$B$4,(ROW()-13)*4,0)</f>
        <v>37.89</v>
      </c>
      <c r="C42" s="29">
        <v>624.74900000000002</v>
      </c>
      <c r="D42" s="23">
        <v>3.3</v>
      </c>
      <c r="E42" s="17">
        <v>770.06500000000005</v>
      </c>
      <c r="F42">
        <v>1306.04</v>
      </c>
      <c r="G42">
        <v>1381.7349999999999</v>
      </c>
      <c r="H42" s="29">
        <v>832.7</v>
      </c>
      <c r="I42" s="23">
        <v>99</v>
      </c>
      <c r="J42" s="23">
        <v>97.5</v>
      </c>
      <c r="K42" s="23">
        <v>52.7</v>
      </c>
      <c r="L42" s="23"/>
      <c r="M42" s="23"/>
      <c r="N42" s="17"/>
      <c r="P42">
        <v>18689</v>
      </c>
    </row>
    <row r="43" spans="1:16" x14ac:dyDescent="0.25">
      <c r="A43">
        <v>2000</v>
      </c>
      <c r="B43">
        <f ca="1">OFFSET('Quarterly series'!$B$4,(ROW()-13)*4,0)</f>
        <v>41.56</v>
      </c>
      <c r="C43" s="29">
        <v>677.822</v>
      </c>
      <c r="D43" s="23">
        <v>3.5</v>
      </c>
      <c r="E43" s="17">
        <v>813.93399999999997</v>
      </c>
      <c r="F43">
        <v>1356.721</v>
      </c>
      <c r="G43">
        <v>1414.3779999999999</v>
      </c>
      <c r="H43" s="29">
        <v>951</v>
      </c>
      <c r="I43" s="23">
        <v>104.3</v>
      </c>
      <c r="J43" s="23">
        <v>103.4</v>
      </c>
      <c r="K43" s="23">
        <v>57.2</v>
      </c>
      <c r="L43" s="23"/>
      <c r="M43" s="23"/>
      <c r="N43" s="17"/>
      <c r="P43">
        <v>20551</v>
      </c>
    </row>
    <row r="44" spans="1:16" x14ac:dyDescent="0.25">
      <c r="A44">
        <v>2001</v>
      </c>
      <c r="B44">
        <f ca="1">OFFSET('Quarterly series'!$B$4,(ROW()-13)*4,0)</f>
        <v>44.97</v>
      </c>
      <c r="C44" s="29">
        <v>775.40899999999999</v>
      </c>
      <c r="D44" s="23">
        <v>3.5</v>
      </c>
      <c r="E44" s="17">
        <v>841.65599999999995</v>
      </c>
      <c r="F44">
        <v>1384.671</v>
      </c>
      <c r="G44">
        <v>1433.529</v>
      </c>
      <c r="H44" s="29">
        <v>1038.8</v>
      </c>
      <c r="I44" s="23">
        <v>110.3</v>
      </c>
      <c r="J44" s="23">
        <v>113.8</v>
      </c>
      <c r="K44" s="23">
        <v>54.8</v>
      </c>
      <c r="L44" s="23"/>
      <c r="M44" s="23"/>
      <c r="N44" s="17"/>
      <c r="P44">
        <v>22259</v>
      </c>
    </row>
    <row r="45" spans="1:16" x14ac:dyDescent="0.25">
      <c r="A45">
        <v>2002</v>
      </c>
      <c r="B45">
        <f ca="1">OFFSET('Quarterly series'!$B$4,(ROW()-13)*4,0)</f>
        <v>53.99</v>
      </c>
      <c r="C45" s="29">
        <v>820.71400000000006</v>
      </c>
      <c r="D45" s="23">
        <v>3.5</v>
      </c>
      <c r="E45" s="17">
        <v>877.35</v>
      </c>
      <c r="F45">
        <v>1423.3489999999999</v>
      </c>
      <c r="G45">
        <v>1459.279</v>
      </c>
      <c r="H45" s="29">
        <v>1299.3</v>
      </c>
      <c r="I45" s="23">
        <v>126.8</v>
      </c>
      <c r="J45" s="23">
        <v>129.6</v>
      </c>
      <c r="K45" s="23">
        <v>59.8</v>
      </c>
      <c r="L45" s="23"/>
      <c r="M45" s="23"/>
      <c r="N45" s="17"/>
      <c r="P45">
        <v>26814</v>
      </c>
    </row>
    <row r="46" spans="1:16" x14ac:dyDescent="0.25">
      <c r="A46">
        <v>2003</v>
      </c>
      <c r="B46">
        <f ca="1">OFFSET('Quarterly series'!$B$4,(ROW()-13)*4,0)</f>
        <v>63.08</v>
      </c>
      <c r="C46" s="29">
        <v>896.45</v>
      </c>
      <c r="D46" s="23">
        <v>3.7</v>
      </c>
      <c r="E46" s="17">
        <v>937.75099999999998</v>
      </c>
      <c r="F46">
        <v>1470.4490000000001</v>
      </c>
      <c r="G46">
        <v>1492.663</v>
      </c>
      <c r="H46" s="29">
        <v>1592.3</v>
      </c>
      <c r="I46" s="23">
        <v>156.69999999999999</v>
      </c>
      <c r="J46" s="23">
        <v>142.80000000000001</v>
      </c>
      <c r="K46" s="23">
        <v>63.2</v>
      </c>
      <c r="L46" s="23"/>
      <c r="M46" s="23"/>
      <c r="N46" s="17"/>
      <c r="P46">
        <v>31291</v>
      </c>
    </row>
    <row r="47" spans="1:16" x14ac:dyDescent="0.25">
      <c r="A47">
        <v>2004</v>
      </c>
      <c r="B47">
        <f ca="1">OFFSET('Quarterly series'!$B$4,(ROW()-13)*4,0)</f>
        <v>68.34</v>
      </c>
      <c r="C47" s="29">
        <v>991.24599999999998</v>
      </c>
      <c r="D47" s="23">
        <v>4.3</v>
      </c>
      <c r="E47" s="17">
        <v>1019.936</v>
      </c>
      <c r="F47">
        <v>1522.5219999999999</v>
      </c>
      <c r="G47">
        <v>1529.42</v>
      </c>
      <c r="H47" s="29">
        <v>1820.7</v>
      </c>
      <c r="I47" s="23">
        <v>178.3</v>
      </c>
      <c r="J47" s="23">
        <v>177.6</v>
      </c>
      <c r="K47" s="23">
        <v>73.5</v>
      </c>
      <c r="L47" s="23"/>
      <c r="M47" s="23"/>
      <c r="N47" s="17"/>
      <c r="P47">
        <v>34102</v>
      </c>
    </row>
    <row r="48" spans="1:16" x14ac:dyDescent="0.25">
      <c r="A48">
        <v>2005</v>
      </c>
      <c r="B48">
        <f ca="1">OFFSET('Quarterly series'!$B$4,(ROW()-13)*4,0)</f>
        <v>69.89</v>
      </c>
      <c r="C48" s="29">
        <v>1080.42</v>
      </c>
      <c r="D48" s="23">
        <v>4.8</v>
      </c>
      <c r="E48" s="17">
        <v>1115.99</v>
      </c>
      <c r="F48">
        <v>1571.8910000000001</v>
      </c>
      <c r="G48">
        <v>1573.749</v>
      </c>
      <c r="H48" s="29">
        <v>1939.7</v>
      </c>
      <c r="I48" s="23">
        <v>203.5</v>
      </c>
      <c r="J48" s="23">
        <v>199.5</v>
      </c>
      <c r="K48" s="23">
        <v>91.6</v>
      </c>
      <c r="L48" s="23"/>
      <c r="M48" s="23"/>
      <c r="N48" s="17"/>
      <c r="P48">
        <v>34774</v>
      </c>
    </row>
    <row r="49" spans="1:16" x14ac:dyDescent="0.25">
      <c r="A49">
        <v>2006</v>
      </c>
      <c r="B49">
        <f ca="1">OFFSET('Quarterly series'!$B$4,(ROW()-13)*4,0)</f>
        <v>74.540000000000006</v>
      </c>
      <c r="C49" s="29">
        <v>1157.953</v>
      </c>
      <c r="D49" s="23">
        <v>5.3</v>
      </c>
      <c r="E49" s="17">
        <v>1234.7909999999999</v>
      </c>
      <c r="F49">
        <v>1614.616</v>
      </c>
      <c r="G49">
        <v>1629.51</v>
      </c>
      <c r="H49" s="29">
        <v>2183.1999999999998</v>
      </c>
      <c r="I49" s="23">
        <v>220.9</v>
      </c>
      <c r="J49" s="23">
        <v>206.6</v>
      </c>
      <c r="K49" s="23">
        <v>98</v>
      </c>
      <c r="L49" s="23"/>
      <c r="M49" s="23"/>
      <c r="N49" s="17"/>
      <c r="P49">
        <v>37076</v>
      </c>
    </row>
    <row r="50" spans="1:16" x14ac:dyDescent="0.25">
      <c r="A50">
        <v>2007</v>
      </c>
      <c r="B50">
        <f ca="1">OFFSET('Quarterly series'!$B$4,(ROW()-13)*4,0)</f>
        <v>81.41</v>
      </c>
      <c r="C50" s="29">
        <v>1239.46</v>
      </c>
      <c r="D50" s="23">
        <v>5.9</v>
      </c>
      <c r="E50" s="17">
        <v>1366.2280000000001</v>
      </c>
      <c r="F50">
        <v>1653.79</v>
      </c>
      <c r="G50">
        <v>1695.297</v>
      </c>
      <c r="H50" s="29">
        <v>2499.6</v>
      </c>
      <c r="I50" s="23">
        <v>257.3</v>
      </c>
      <c r="J50" s="23">
        <v>222.4</v>
      </c>
      <c r="K50" s="23">
        <v>111.2</v>
      </c>
      <c r="L50" s="23"/>
      <c r="M50" s="23"/>
      <c r="N50" s="17"/>
    </row>
    <row r="51" spans="1:16" x14ac:dyDescent="0.25">
      <c r="A51">
        <v>2008</v>
      </c>
      <c r="B51">
        <f ca="1">OFFSET('Quarterly series'!$B$4,(ROW()-13)*4,0)</f>
        <v>87.12</v>
      </c>
      <c r="C51" s="29">
        <v>1325.212</v>
      </c>
      <c r="D51" s="23">
        <v>6.2</v>
      </c>
      <c r="E51" s="17">
        <v>1502.2159999999999</v>
      </c>
      <c r="F51">
        <v>1692.37</v>
      </c>
      <c r="G51">
        <v>1769.9079999999999</v>
      </c>
      <c r="H51" s="29">
        <v>2602.6</v>
      </c>
      <c r="I51" s="23">
        <v>312.60000000000002</v>
      </c>
      <c r="J51" s="23">
        <v>242.5</v>
      </c>
      <c r="K51" s="23">
        <v>148.80000000000001</v>
      </c>
      <c r="L51" s="23"/>
      <c r="M51" s="23"/>
      <c r="N51" s="17"/>
    </row>
    <row r="52" spans="1:16" x14ac:dyDescent="0.25">
      <c r="A52">
        <v>2009</v>
      </c>
      <c r="B52">
        <f ca="1">OFFSET('Quarterly series'!$B$4,(ROW()-13)*4,0)</f>
        <v>87.32</v>
      </c>
      <c r="C52" s="29">
        <v>1390.028</v>
      </c>
      <c r="D52" s="23">
        <v>6.5</v>
      </c>
      <c r="E52" s="17">
        <v>1610.912</v>
      </c>
      <c r="F52">
        <v>1727.2180000000001</v>
      </c>
      <c r="G52">
        <v>1855.819</v>
      </c>
      <c r="H52" s="29">
        <v>2414.1</v>
      </c>
      <c r="I52" s="23">
        <v>326.8</v>
      </c>
      <c r="J52" s="23">
        <v>254</v>
      </c>
      <c r="K52" s="23">
        <v>226</v>
      </c>
      <c r="L52" s="23"/>
      <c r="M52" s="23"/>
      <c r="N52" s="17"/>
    </row>
    <row r="53" spans="1:16" x14ac:dyDescent="0.25">
      <c r="A53">
        <v>2010</v>
      </c>
      <c r="B53">
        <f ca="1">OFFSET('Quarterly series'!$B$4,(ROW()-13)*4,0)</f>
        <v>100.97</v>
      </c>
      <c r="C53" s="29">
        <v>1451.722</v>
      </c>
      <c r="D53" s="23">
        <v>7.4</v>
      </c>
      <c r="E53" s="17">
        <v>1698.6510000000001</v>
      </c>
      <c r="F53">
        <v>1763.4960000000001</v>
      </c>
      <c r="G53">
        <v>1939.72</v>
      </c>
      <c r="H53" s="29">
        <v>3067.1</v>
      </c>
      <c r="I53" s="23">
        <v>341.8</v>
      </c>
      <c r="J53" s="23">
        <v>263.2</v>
      </c>
      <c r="K53" s="23">
        <v>221.4</v>
      </c>
      <c r="L53" s="23"/>
      <c r="M53" s="23"/>
      <c r="N53" s="17"/>
    </row>
    <row r="54" spans="1:16" x14ac:dyDescent="0.25">
      <c r="A54">
        <v>2011</v>
      </c>
      <c r="B54">
        <f ca="1">OFFSET('Quarterly series'!$B$4,(ROW()-13)*4,0)</f>
        <v>98.74</v>
      </c>
      <c r="C54" s="29">
        <v>1511.1189999999999</v>
      </c>
      <c r="D54" s="23">
        <v>8.5</v>
      </c>
      <c r="E54" s="17">
        <v>1821.1310000000001</v>
      </c>
      <c r="F54">
        <v>1800.7260000000001</v>
      </c>
      <c r="G54">
        <v>2030.558</v>
      </c>
      <c r="H54" s="29">
        <v>3045.6</v>
      </c>
      <c r="I54" s="23">
        <v>330.4</v>
      </c>
      <c r="J54" s="23">
        <v>262.8</v>
      </c>
      <c r="K54" s="23">
        <v>225.7</v>
      </c>
      <c r="L54" s="23"/>
      <c r="M54" s="23"/>
      <c r="N54" s="17"/>
    </row>
    <row r="55" spans="1:16" x14ac:dyDescent="0.25">
      <c r="A55">
        <v>2012</v>
      </c>
      <c r="B55">
        <f ca="1">OFFSET('Quarterly series'!$B$4,(ROW()-13)*4,0)</f>
        <v>97.19</v>
      </c>
      <c r="C55" s="29">
        <v>1555.6220000000001</v>
      </c>
      <c r="D55" s="23">
        <v>9.1999999999999993</v>
      </c>
      <c r="E55" s="17">
        <v>1968.7719999999999</v>
      </c>
      <c r="F55">
        <v>1831.2670000000001</v>
      </c>
      <c r="G55">
        <v>2152.5390000000002</v>
      </c>
      <c r="H55" s="29">
        <v>2901.4</v>
      </c>
      <c r="I55" s="23">
        <v>341</v>
      </c>
      <c r="J55" s="23">
        <v>263.8</v>
      </c>
      <c r="K55" s="23">
        <v>224.8</v>
      </c>
      <c r="L55" s="23"/>
      <c r="M55" s="23"/>
      <c r="N55" s="17"/>
    </row>
    <row r="56" spans="1:16" x14ac:dyDescent="0.25">
      <c r="A56">
        <v>2013</v>
      </c>
      <c r="B56">
        <f ca="1">OFFSET('Quarterly series'!$B$4,(ROW()-13)*4,0)</f>
        <v>102.32</v>
      </c>
      <c r="C56" s="29">
        <v>1614.9829999999999</v>
      </c>
      <c r="D56" s="23">
        <v>9.8000000000000007</v>
      </c>
      <c r="E56" s="17">
        <v>2133.3209999999999</v>
      </c>
      <c r="F56">
        <v>1859.7750000000001</v>
      </c>
      <c r="G56">
        <v>2285.7660000000001</v>
      </c>
      <c r="H56" s="29">
        <v>3073.3</v>
      </c>
      <c r="I56" s="23">
        <v>351.4</v>
      </c>
      <c r="J56" s="23">
        <v>257.8</v>
      </c>
      <c r="K56" s="23">
        <v>222.3</v>
      </c>
      <c r="L56" s="23"/>
      <c r="M56" s="23"/>
      <c r="N56" s="17"/>
    </row>
    <row r="57" spans="1:16" x14ac:dyDescent="0.25">
      <c r="A57">
        <v>2014</v>
      </c>
      <c r="B57">
        <f ca="1">OFFSET('Quarterly series'!$B$4,(ROW()-13)*4,0)</f>
        <v>112.68</v>
      </c>
      <c r="C57" s="29">
        <v>1699.15</v>
      </c>
      <c r="D57" s="23">
        <v>10.3</v>
      </c>
      <c r="E57" s="17">
        <v>2293.7049999999999</v>
      </c>
      <c r="F57">
        <v>1892.0519999999999</v>
      </c>
      <c r="G57">
        <v>2408.1060000000002</v>
      </c>
      <c r="H57" s="29">
        <v>3429.3</v>
      </c>
      <c r="I57" s="23">
        <v>360.9</v>
      </c>
      <c r="J57" s="23">
        <v>257.39999999999998</v>
      </c>
      <c r="K57" s="23">
        <v>217.3</v>
      </c>
      <c r="L57" s="23"/>
      <c r="M57" s="23"/>
      <c r="N57" s="17"/>
    </row>
    <row r="58" spans="1:16" x14ac:dyDescent="0.25">
      <c r="A58">
        <v>2015</v>
      </c>
      <c r="B58">
        <f ca="1">OFFSET('Quarterly series'!$B$4,(ROW()-13)*4,0)</f>
        <v>123.72</v>
      </c>
      <c r="C58" s="29">
        <v>1793.2339999999999</v>
      </c>
      <c r="D58" s="23">
        <v>11</v>
      </c>
      <c r="E58" s="17">
        <v>2413.904</v>
      </c>
      <c r="F58">
        <v>1930.66</v>
      </c>
      <c r="G58">
        <v>2501.3679999999999</v>
      </c>
      <c r="H58" s="29">
        <v>3945.2</v>
      </c>
      <c r="I58" s="23">
        <v>390.3</v>
      </c>
      <c r="J58" s="23">
        <v>256.60000000000002</v>
      </c>
      <c r="K58" s="23">
        <v>229.5</v>
      </c>
      <c r="L58" s="23"/>
      <c r="M58" s="23"/>
      <c r="N58" s="17"/>
    </row>
    <row r="59" spans="1:16" x14ac:dyDescent="0.25">
      <c r="A59">
        <v>2016</v>
      </c>
      <c r="B59">
        <f ca="1">OFFSET('Quarterly series'!$B$4,(ROW()-13)*4,0)</f>
        <v>128.75</v>
      </c>
      <c r="C59" s="29">
        <v>1885.837</v>
      </c>
      <c r="D59" s="23">
        <v>11.5</v>
      </c>
      <c r="E59" s="17">
        <v>2502.7510000000002</v>
      </c>
      <c r="F59">
        <v>1975.854</v>
      </c>
      <c r="G59">
        <v>2572.402</v>
      </c>
      <c r="H59" s="29">
        <v>4169.6000000000004</v>
      </c>
      <c r="I59" s="23">
        <v>430</v>
      </c>
      <c r="J59" s="23">
        <v>270.8</v>
      </c>
      <c r="K59" s="23">
        <v>253.7</v>
      </c>
      <c r="L59" s="23"/>
      <c r="M59" s="23"/>
      <c r="N59" s="17"/>
    </row>
    <row r="60" spans="1:16" x14ac:dyDescent="0.25">
      <c r="A60">
        <v>2017</v>
      </c>
      <c r="B60">
        <f ca="1">OFFSET('Quarterly series'!$B$4,(ROW()-13)*4,0)</f>
        <v>141.82</v>
      </c>
      <c r="C60" s="29">
        <v>1987.634</v>
      </c>
      <c r="D60" s="23">
        <v>12</v>
      </c>
      <c r="E60" s="17">
        <v>2601.9029999999998</v>
      </c>
      <c r="F60">
        <v>2022.0329999999999</v>
      </c>
      <c r="G60">
        <v>2632.1790000000001</v>
      </c>
      <c r="H60" s="29">
        <v>4783.7</v>
      </c>
      <c r="I60" s="23">
        <v>470.1</v>
      </c>
      <c r="J60" s="23">
        <v>290</v>
      </c>
      <c r="K60" s="23">
        <v>263.8</v>
      </c>
      <c r="L60" s="23"/>
      <c r="M60" s="23"/>
      <c r="N60" s="17"/>
    </row>
    <row r="61" spans="1:16" x14ac:dyDescent="0.25">
      <c r="A61">
        <v>2018</v>
      </c>
      <c r="B61">
        <f ca="1">OFFSET('Quarterly series'!$B$4,(ROW()-13)*4,0)</f>
        <v>140.94999999999999</v>
      </c>
      <c r="C61" s="29">
        <v>2087.1149999999998</v>
      </c>
      <c r="D61" s="23">
        <v>12.5</v>
      </c>
      <c r="E61" s="17">
        <v>2745.9720000000002</v>
      </c>
      <c r="F61">
        <v>2066.5410000000002</v>
      </c>
      <c r="G61">
        <v>2701.7869999999998</v>
      </c>
      <c r="H61" s="29">
        <v>4833.8999999999996</v>
      </c>
      <c r="I61" s="23">
        <v>496.3</v>
      </c>
      <c r="J61" s="23">
        <v>323.2</v>
      </c>
      <c r="K61" s="23">
        <v>284.60000000000002</v>
      </c>
      <c r="L61" s="23"/>
      <c r="M61" s="23"/>
      <c r="N61" s="17"/>
    </row>
    <row r="62" spans="1:16" x14ac:dyDescent="0.25">
      <c r="A62">
        <v>2019</v>
      </c>
      <c r="B62">
        <f ca="1">OFFSET('Quarterly series'!$B$4,(ROW()-13)*4,0)</f>
        <v>129.7113338310813</v>
      </c>
      <c r="C62" s="29">
        <v>2150.5239999999999</v>
      </c>
      <c r="D62" s="23">
        <v>12.9</v>
      </c>
      <c r="E62" s="17">
        <v>2883.7359999999999</v>
      </c>
      <c r="F62">
        <v>2108.7170000000001</v>
      </c>
      <c r="G62">
        <v>2760.8780000000002</v>
      </c>
      <c r="H62" s="29">
        <v>4460.1000000000004</v>
      </c>
      <c r="I62" s="23">
        <v>542.29999999999995</v>
      </c>
      <c r="J62" s="23">
        <v>359.6</v>
      </c>
      <c r="K62" s="23">
        <v>301.5</v>
      </c>
      <c r="L62" s="23"/>
      <c r="M62" s="23"/>
      <c r="N62" s="17"/>
    </row>
    <row r="63" spans="1:16" x14ac:dyDescent="0.25">
      <c r="C63" s="29"/>
      <c r="D63" s="23"/>
      <c r="E63" s="17"/>
      <c r="H63" s="29"/>
      <c r="I63" s="23"/>
      <c r="J63" s="23"/>
      <c r="K63" s="23"/>
      <c r="L63" s="23"/>
      <c r="M63" s="23"/>
      <c r="N63" s="17"/>
    </row>
    <row r="64" spans="1:16" s="3" customFormat="1" ht="54.75" customHeight="1" x14ac:dyDescent="0.25">
      <c r="A64" s="6" t="s">
        <v>0</v>
      </c>
      <c r="B64" s="7" t="s">
        <v>46</v>
      </c>
      <c r="C64" s="32" t="s">
        <v>47</v>
      </c>
      <c r="D64" s="26" t="s">
        <v>61</v>
      </c>
      <c r="E64" s="20" t="s">
        <v>48</v>
      </c>
      <c r="F64" s="7" t="s">
        <v>49</v>
      </c>
      <c r="G64" s="7" t="s">
        <v>50</v>
      </c>
      <c r="H64" s="32" t="s">
        <v>51</v>
      </c>
      <c r="I64" s="26" t="s">
        <v>52</v>
      </c>
      <c r="J64" s="26" t="s">
        <v>53</v>
      </c>
      <c r="K64" s="26" t="s">
        <v>54</v>
      </c>
      <c r="L64" s="26" t="s">
        <v>55</v>
      </c>
      <c r="M64" s="26" t="s">
        <v>55</v>
      </c>
      <c r="N64" s="20" t="s">
        <v>55</v>
      </c>
      <c r="O64" s="7" t="s">
        <v>56</v>
      </c>
      <c r="P64" s="7" t="s">
        <v>57</v>
      </c>
    </row>
    <row r="65" spans="1:63" s="3" customFormat="1" ht="30" customHeight="1" x14ac:dyDescent="0.25">
      <c r="A65" s="6" t="s">
        <v>10</v>
      </c>
      <c r="B65" s="3" t="s">
        <v>11</v>
      </c>
      <c r="C65" s="33" t="s">
        <v>20</v>
      </c>
      <c r="D65" s="27" t="s">
        <v>20</v>
      </c>
      <c r="E65" s="21" t="s">
        <v>20</v>
      </c>
      <c r="F65" s="3" t="s">
        <v>33</v>
      </c>
      <c r="G65" s="3" t="s">
        <v>33</v>
      </c>
      <c r="H65" s="33" t="s">
        <v>20</v>
      </c>
      <c r="I65" s="27" t="s">
        <v>20</v>
      </c>
      <c r="J65" s="27" t="s">
        <v>20</v>
      </c>
      <c r="K65" s="27" t="s">
        <v>20</v>
      </c>
      <c r="L65" s="27" t="s">
        <v>20</v>
      </c>
      <c r="M65" s="27" t="s">
        <v>20</v>
      </c>
      <c r="N65" s="21" t="s">
        <v>20</v>
      </c>
      <c r="O65" s="3" t="s">
        <v>59</v>
      </c>
      <c r="P65" s="3" t="s">
        <v>58</v>
      </c>
    </row>
    <row r="66" spans="1:63" s="3" customFormat="1" ht="30" customHeight="1" x14ac:dyDescent="0.25">
      <c r="A66" s="6" t="s">
        <v>3</v>
      </c>
      <c r="B66" s="3" t="s">
        <v>8</v>
      </c>
      <c r="C66" s="33" t="s">
        <v>32</v>
      </c>
      <c r="D66" s="27" t="s">
        <v>32</v>
      </c>
      <c r="E66" s="21" t="s">
        <v>32</v>
      </c>
      <c r="F66" s="3" t="s">
        <v>32</v>
      </c>
      <c r="G66" s="3" t="s">
        <v>32</v>
      </c>
      <c r="H66" s="33" t="s">
        <v>32</v>
      </c>
      <c r="I66" s="27" t="s">
        <v>32</v>
      </c>
      <c r="J66" s="27" t="s">
        <v>32</v>
      </c>
      <c r="K66" s="27" t="s">
        <v>32</v>
      </c>
      <c r="L66" s="27" t="s">
        <v>32</v>
      </c>
      <c r="M66" s="27" t="s">
        <v>32</v>
      </c>
      <c r="N66" s="21" t="s">
        <v>32</v>
      </c>
      <c r="O66" s="3" t="s">
        <v>32</v>
      </c>
      <c r="P66" s="3" t="s">
        <v>32</v>
      </c>
    </row>
    <row r="67" spans="1:63" ht="30" x14ac:dyDescent="0.25">
      <c r="A67" s="6" t="s">
        <v>4</v>
      </c>
      <c r="B67" s="3" t="s">
        <v>37</v>
      </c>
      <c r="C67" s="33" t="s">
        <v>21</v>
      </c>
      <c r="D67" s="27" t="s">
        <v>9</v>
      </c>
      <c r="E67" s="21" t="s">
        <v>21</v>
      </c>
      <c r="F67" s="3" t="s">
        <v>21</v>
      </c>
      <c r="G67" s="3" t="s">
        <v>21</v>
      </c>
      <c r="H67" s="33" t="s">
        <v>9</v>
      </c>
      <c r="I67" s="27" t="s">
        <v>9</v>
      </c>
      <c r="J67" s="27" t="s">
        <v>9</v>
      </c>
      <c r="K67" s="27" t="s">
        <v>9</v>
      </c>
      <c r="L67" s="27" t="s">
        <v>21</v>
      </c>
      <c r="M67" s="27" t="s">
        <v>21</v>
      </c>
      <c r="N67" s="21" t="s">
        <v>21</v>
      </c>
      <c r="O67" s="3" t="s">
        <v>9</v>
      </c>
      <c r="P67" s="3" t="s">
        <v>9</v>
      </c>
    </row>
    <row r="68" spans="1:63" x14ac:dyDescent="0.25">
      <c r="A68" s="6"/>
      <c r="C68" s="29"/>
      <c r="D68" s="23"/>
      <c r="E68" s="17"/>
      <c r="H68" s="29"/>
      <c r="I68" s="23"/>
      <c r="J68" s="23"/>
      <c r="K68" s="23"/>
      <c r="L68" s="23"/>
      <c r="M68" s="23"/>
      <c r="N68" s="17"/>
    </row>
    <row r="69" spans="1:63" s="12" customFormat="1" ht="231.75" customHeight="1" x14ac:dyDescent="0.25">
      <c r="A69" s="13" t="s">
        <v>35</v>
      </c>
      <c r="B69" s="16" t="s">
        <v>34</v>
      </c>
      <c r="C69" s="34"/>
      <c r="D69" s="28"/>
      <c r="E69" s="22"/>
      <c r="H69" s="34"/>
      <c r="I69" s="28" t="s">
        <v>45</v>
      </c>
      <c r="J69" s="28"/>
      <c r="K69" s="28"/>
      <c r="L69" s="36" t="s">
        <v>44</v>
      </c>
      <c r="M69" s="36"/>
      <c r="N69" s="35"/>
      <c r="O69" s="12" t="s">
        <v>43</v>
      </c>
      <c r="P69" s="12" t="s">
        <v>42</v>
      </c>
    </row>
    <row r="71" spans="1:63" x14ac:dyDescent="0.25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1:63" x14ac:dyDescent="0.2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63" x14ac:dyDescent="0.2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</row>
    <row r="74" spans="1:63" x14ac:dyDescent="0.25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</row>
    <row r="75" spans="1:63" x14ac:dyDescent="0.25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</row>
    <row r="76" spans="1:63" x14ac:dyDescent="0.25"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</row>
  </sheetData>
  <mergeCells count="1">
    <mergeCell ref="L69:N69"/>
  </mergeCells>
  <hyperlinks>
    <hyperlink ref="C64" r:id="rId1" display="https://www.abs.gov.au/AUSSTATS/ABS@Archive.nsf/log?openagent&amp;5204063_net_capital_stock_by_industry.xls&amp;5204.0&amp;Time%20Series%20Spreadsheet&amp;E5CCC77B6F85F776CA25849D0010904E&amp;0&amp;2018-19&amp;25.10.2019&amp;Latest" xr:uid="{BEEF9B8B-D10B-4881-87BD-ADA077A67E29}"/>
    <hyperlink ref="B64" r:id="rId2" display="https://www.bis.org/statistics/pp/pp_selected.xlsx" xr:uid="{0F737681-7805-49AA-B160-B94883162CE2}"/>
    <hyperlink ref="H64" r:id="rId3" display="https://www.abs.gov.au/AUSSTATS/ABS@Archive.nsf/log?openagent&amp;5204061_land_value_by_use.xls&amp;5204.0&amp;Time%20Series%20Spreadsheet&amp;2DDA9CBDCAC98DBDCA25849D00108FDE&amp;0&amp;2018-19&amp;25.10.2019&amp;Latest" xr:uid="{CA9E576A-34FA-4CCE-BFDE-0E861A5E3842}"/>
    <hyperlink ref="O64" r:id="rId4" display="http://www.piketty.pse.ens.fr/files/capitalisback/CountryData/Australia/Other/TreasuryWealthSeries/1960-2007.pdf" xr:uid="{C94C245C-C6E1-4BB4-8C1C-FAE00C4251D9}"/>
    <hyperlink ref="F64" r:id="rId5" display="https://www.abs.gov.au/AUSSTATS/ABS@Archive.nsf/log?openagent&amp;5204063_net_capital_stock_by_industry.xls&amp;5204.0&amp;Time%20Series%20Spreadsheet&amp;E5CCC77B6F85F776CA25849D0010904E&amp;0&amp;2018-19&amp;25.10.2019&amp;Latest" xr:uid="{50034A8C-69D3-4E29-A821-FDED919472FC}"/>
    <hyperlink ref="I64" r:id="rId6" display="https://www.abs.gov.au/AUSSTATS/ABS@Archive.nsf/log?openagent&amp;5204061_land_value_by_use.xls&amp;5204.0&amp;Time%20Series%20Spreadsheet&amp;2DDA9CBDCAC98DBDCA25849D00108FDE&amp;0&amp;2018-19&amp;25.10.2019&amp;Latest" xr:uid="{B9BF6968-36DB-4FEA-8A4C-A0A65C9DE8B1}"/>
    <hyperlink ref="J64" r:id="rId7" display="https://www.abs.gov.au/AUSSTATS/ABS@Archive.nsf/log?openagent&amp;5204061_land_value_by_use.xls&amp;5204.0&amp;Time%20Series%20Spreadsheet&amp;2DDA9CBDCAC98DBDCA25849D00108FDE&amp;0&amp;2018-19&amp;25.10.2019&amp;Latest" xr:uid="{4FA504CB-459B-46C2-8B9A-5AE082B20CB6}"/>
    <hyperlink ref="K64" r:id="rId8" display="https://www.abs.gov.au/AUSSTATS/ABS@Archive.nsf/log?openagent&amp;5204061_land_value_by_use.xls&amp;5204.0&amp;Time%20Series%20Spreadsheet&amp;2DDA9CBDCAC98DBDCA25849D00108FDE&amp;0&amp;2018-19&amp;25.10.2019&amp;Latest" xr:uid="{6893CCFB-46A5-454E-B827-2624EE166E7A}"/>
    <hyperlink ref="G64" r:id="rId9" display="https://www.abs.gov.au/AUSSTATS/ABS@Archive.nsf/log?openagent&amp;5204063_net_capital_stock_by_industry.xls&amp;5204.0&amp;Time%20Series%20Spreadsheet&amp;E5CCC77B6F85F776CA25849D0010904E&amp;0&amp;2018-19&amp;25.10.2019&amp;Latest" xr:uid="{4B38149E-4F71-4933-A830-85BB0F3C9844}"/>
    <hyperlink ref="P64" r:id="rId10" display="http://unsworks.unsw.edu.au/fapi/datastream/unsworks:1435/SOURCE02" xr:uid="{B54E15C3-2228-4222-809E-16E7384D53FF}"/>
    <hyperlink ref="L64" r:id="rId11" display="https://www.prosper.org.au/wp-content/uploads/2013/05/Philip_Soos_Australian_Land_Value_Datasets_v2.pdf" xr:uid="{18AF62BC-9BC7-4E7B-8C7C-78690F5E449F}"/>
    <hyperlink ref="M64" r:id="rId12" display="https://www.prosper.org.au/wp-content/uploads/2013/05/Philip_Soos_Australian_Land_Value_Datasets_v2.pdf" xr:uid="{266E8192-E27A-4B39-B1A1-A5DBF64A5CC3}"/>
    <hyperlink ref="N64" r:id="rId13" display="https://www.prosper.org.au/wp-content/uploads/2013/05/Philip_Soos_Australian_Land_Value_Datasets_v2.pdf" xr:uid="{BA23CC0C-8E3C-419D-8510-5783FFD09220}"/>
    <hyperlink ref="E64" r:id="rId14" display="https://www.abs.gov.au/AUSSTATS/ABS@Archive.nsf/log?openagent&amp;5204063_net_capital_stock_by_industry.xls&amp;5204.0&amp;Time%20Series%20Spreadsheet&amp;E5CCC77B6F85F776CA25849D0010904E&amp;0&amp;2018-19&amp;25.10.2019&amp;Latest" xr:uid="{D0CBA941-31CB-487A-81D4-6FED504EC026}"/>
    <hyperlink ref="D64" r:id="rId15" display="https://www.abs.gov.au/AUSSTATS/ABS@Archive.nsf/log?openagent&amp;5204034_gengov_balance_sheet.xls&amp;5204.0&amp;Time%20Series%20Spreadsheet&amp;EA08A205820FCF79CA25849D001089ED&amp;0&amp;2018-19&amp;25.10.2019&amp;Latest" xr:uid="{610EB51C-EE3E-4B79-873F-CCB3CC8A042B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5135-98F0-4D8A-98AF-63C1CBD071BF}">
  <dimension ref="A1:G200"/>
  <sheetViews>
    <sheetView topLeftCell="A134" workbookViewId="0">
      <selection activeCell="D145" sqref="D145"/>
    </sheetView>
  </sheetViews>
  <sheetFormatPr defaultRowHeight="15" x14ac:dyDescent="0.25"/>
  <cols>
    <col min="1" max="1" width="13.7109375" customWidth="1"/>
    <col min="2" max="18" width="20.5703125" customWidth="1"/>
  </cols>
  <sheetData>
    <row r="1" spans="1:5" x14ac:dyDescent="0.25">
      <c r="A1" t="s">
        <v>5</v>
      </c>
      <c r="B1" t="s">
        <v>16</v>
      </c>
      <c r="C1" t="s">
        <v>2</v>
      </c>
      <c r="D1" t="s">
        <v>38</v>
      </c>
      <c r="E1" t="s">
        <v>17</v>
      </c>
    </row>
    <row r="2" spans="1:5" x14ac:dyDescent="0.25">
      <c r="A2" s="1" t="s">
        <v>1</v>
      </c>
      <c r="B2" s="1" t="s">
        <v>22</v>
      </c>
      <c r="C2" s="1" t="s">
        <v>23</v>
      </c>
      <c r="D2" s="1" t="s">
        <v>23</v>
      </c>
      <c r="E2" s="1" t="s">
        <v>22</v>
      </c>
    </row>
    <row r="3" spans="1:5" x14ac:dyDescent="0.25">
      <c r="A3" s="5">
        <v>25658</v>
      </c>
      <c r="B3" s="4">
        <v>3.13</v>
      </c>
      <c r="E3">
        <v>2.4586970640789398</v>
      </c>
    </row>
    <row r="4" spans="1:5" x14ac:dyDescent="0.25">
      <c r="A4" s="5">
        <v>25749</v>
      </c>
      <c r="B4" s="4">
        <v>3.18</v>
      </c>
      <c r="E4">
        <v>2.51967520461295</v>
      </c>
    </row>
    <row r="5" spans="1:5" x14ac:dyDescent="0.25">
      <c r="A5" s="5">
        <v>25841</v>
      </c>
      <c r="B5" s="4">
        <v>3.27</v>
      </c>
      <c r="E5">
        <v>2.5831563409671299</v>
      </c>
    </row>
    <row r="6" spans="1:5" x14ac:dyDescent="0.25">
      <c r="A6" s="5">
        <v>25933</v>
      </c>
      <c r="B6" s="4">
        <v>3.38</v>
      </c>
      <c r="E6">
        <v>2.64804948232447</v>
      </c>
    </row>
    <row r="7" spans="1:5" x14ac:dyDescent="0.25">
      <c r="A7" s="5">
        <v>26023</v>
      </c>
      <c r="B7" s="4">
        <v>3.47</v>
      </c>
      <c r="E7">
        <v>2.7294070424638202</v>
      </c>
    </row>
    <row r="8" spans="1:5" x14ac:dyDescent="0.25">
      <c r="A8" s="5">
        <v>26114</v>
      </c>
      <c r="B8" s="4">
        <v>3.55</v>
      </c>
      <c r="E8">
        <v>2.8062510452536702</v>
      </c>
    </row>
    <row r="9" spans="1:5" x14ac:dyDescent="0.25">
      <c r="A9" s="5">
        <v>26206</v>
      </c>
      <c r="B9" s="4">
        <v>3.66</v>
      </c>
      <c r="E9">
        <v>2.8884598201592802</v>
      </c>
    </row>
    <row r="10" spans="1:5" x14ac:dyDescent="0.25">
      <c r="A10" s="5">
        <v>26298</v>
      </c>
      <c r="B10" s="4">
        <v>3.8</v>
      </c>
      <c r="E10">
        <v>2.9813567680258299</v>
      </c>
    </row>
    <row r="11" spans="1:5" x14ac:dyDescent="0.25">
      <c r="A11" s="5">
        <v>26389</v>
      </c>
      <c r="B11" s="4">
        <v>3.88</v>
      </c>
      <c r="E11">
        <v>3.0515134315970198</v>
      </c>
    </row>
    <row r="12" spans="1:5" x14ac:dyDescent="0.25">
      <c r="A12" s="5">
        <v>26480</v>
      </c>
      <c r="B12" s="4">
        <v>3.95</v>
      </c>
      <c r="E12">
        <v>3.1168826974764299</v>
      </c>
    </row>
    <row r="13" spans="1:5" x14ac:dyDescent="0.25">
      <c r="A13" s="5">
        <v>26572</v>
      </c>
      <c r="B13" s="4">
        <v>4.0599999999999996</v>
      </c>
      <c r="E13">
        <v>3.2050570067531501</v>
      </c>
    </row>
    <row r="14" spans="1:5" x14ac:dyDescent="0.25">
      <c r="A14" s="5">
        <v>26664</v>
      </c>
      <c r="B14" s="4">
        <v>4.28</v>
      </c>
      <c r="E14">
        <v>3.36128949099973</v>
      </c>
    </row>
    <row r="15" spans="1:5" x14ac:dyDescent="0.25">
      <c r="A15" s="5">
        <v>26754</v>
      </c>
      <c r="B15" s="4">
        <v>4.4000000000000004</v>
      </c>
      <c r="E15">
        <v>3.4594593224354599</v>
      </c>
    </row>
    <row r="16" spans="1:5" x14ac:dyDescent="0.25">
      <c r="A16" s="5">
        <v>26845</v>
      </c>
      <c r="B16" s="4">
        <v>4.66</v>
      </c>
      <c r="E16">
        <v>3.6713074753845198</v>
      </c>
    </row>
    <row r="17" spans="1:5" x14ac:dyDescent="0.25">
      <c r="A17" s="5">
        <v>26937</v>
      </c>
      <c r="B17" s="4">
        <v>5.04</v>
      </c>
      <c r="E17">
        <v>3.98031315636675</v>
      </c>
    </row>
    <row r="18" spans="1:5" x14ac:dyDescent="0.25">
      <c r="A18" s="5">
        <v>27029</v>
      </c>
      <c r="B18" s="4">
        <v>5.39</v>
      </c>
      <c r="E18">
        <v>4.23774145238266</v>
      </c>
    </row>
    <row r="19" spans="1:5" x14ac:dyDescent="0.25">
      <c r="A19" s="5">
        <v>27119</v>
      </c>
      <c r="B19" s="4">
        <v>5.74</v>
      </c>
      <c r="E19">
        <v>4.5111844804742196</v>
      </c>
    </row>
    <row r="20" spans="1:5" x14ac:dyDescent="0.25">
      <c r="A20" s="5">
        <v>27210</v>
      </c>
      <c r="B20" s="4">
        <v>5.93</v>
      </c>
      <c r="E20">
        <v>4.6631438904163396</v>
      </c>
    </row>
    <row r="21" spans="1:5" x14ac:dyDescent="0.25">
      <c r="A21" s="5">
        <v>27302</v>
      </c>
      <c r="B21" s="4">
        <v>6</v>
      </c>
      <c r="E21">
        <v>4.7427799041594296</v>
      </c>
    </row>
    <row r="22" spans="1:5" x14ac:dyDescent="0.25">
      <c r="A22" s="5">
        <v>27394</v>
      </c>
      <c r="B22" s="4">
        <v>6.14</v>
      </c>
      <c r="E22">
        <v>4.8437972530376996</v>
      </c>
    </row>
    <row r="23" spans="1:5" x14ac:dyDescent="0.25">
      <c r="A23" s="5">
        <v>27484</v>
      </c>
      <c r="B23" s="4">
        <v>6.27</v>
      </c>
      <c r="E23">
        <v>4.9275040001233297</v>
      </c>
    </row>
    <row r="24" spans="1:5" x14ac:dyDescent="0.25">
      <c r="A24" s="5">
        <v>27575</v>
      </c>
      <c r="B24" s="4">
        <v>6.53</v>
      </c>
      <c r="E24">
        <v>5.1205081634242902</v>
      </c>
    </row>
    <row r="25" spans="1:5" x14ac:dyDescent="0.25">
      <c r="A25" s="5">
        <v>27667</v>
      </c>
      <c r="B25" s="4">
        <v>6.71</v>
      </c>
      <c r="E25">
        <v>5.3049916036085198</v>
      </c>
    </row>
    <row r="26" spans="1:5" x14ac:dyDescent="0.25">
      <c r="A26" s="5">
        <v>27759</v>
      </c>
      <c r="B26" s="4">
        <v>6.91</v>
      </c>
      <c r="E26">
        <v>5.4551522338425302</v>
      </c>
    </row>
    <row r="27" spans="1:5" x14ac:dyDescent="0.25">
      <c r="A27" s="5">
        <v>27850</v>
      </c>
      <c r="B27" s="4">
        <v>7.18</v>
      </c>
      <c r="E27">
        <v>5.6368617065336499</v>
      </c>
    </row>
    <row r="28" spans="1:5" x14ac:dyDescent="0.25">
      <c r="A28" s="5">
        <v>27941</v>
      </c>
      <c r="B28" s="4">
        <v>7.34</v>
      </c>
      <c r="E28">
        <v>5.7492184587496302</v>
      </c>
    </row>
    <row r="29" spans="1:5" x14ac:dyDescent="0.25">
      <c r="A29" s="5">
        <v>28033</v>
      </c>
      <c r="B29" s="4">
        <v>7.34</v>
      </c>
      <c r="E29">
        <v>5.7982727524568496</v>
      </c>
    </row>
    <row r="30" spans="1:5" x14ac:dyDescent="0.25">
      <c r="A30" s="5">
        <v>28125</v>
      </c>
      <c r="B30" s="4">
        <v>7.57</v>
      </c>
      <c r="E30">
        <v>5.9911448353217596</v>
      </c>
    </row>
    <row r="31" spans="1:5" x14ac:dyDescent="0.25">
      <c r="A31" s="5">
        <v>28215</v>
      </c>
      <c r="B31" s="4">
        <v>7.77</v>
      </c>
      <c r="E31">
        <v>6.1055907571252597</v>
      </c>
    </row>
    <row r="32" spans="1:5" x14ac:dyDescent="0.25">
      <c r="A32" s="5">
        <v>28306</v>
      </c>
      <c r="B32" s="4">
        <v>7.96</v>
      </c>
      <c r="E32">
        <v>6.2182848276909404</v>
      </c>
    </row>
    <row r="33" spans="1:5" x14ac:dyDescent="0.25">
      <c r="A33" s="5">
        <v>28398</v>
      </c>
      <c r="B33" s="4">
        <v>7.98</v>
      </c>
      <c r="E33">
        <v>6.3064594435856902</v>
      </c>
    </row>
    <row r="34" spans="1:5" x14ac:dyDescent="0.25">
      <c r="A34" s="5">
        <v>28490</v>
      </c>
      <c r="B34" s="4">
        <v>8.1300000000000008</v>
      </c>
      <c r="E34">
        <v>6.44125898241579</v>
      </c>
    </row>
    <row r="35" spans="1:5" x14ac:dyDescent="0.25">
      <c r="A35" s="5">
        <v>28580</v>
      </c>
      <c r="B35" s="4">
        <v>8.34</v>
      </c>
      <c r="E35">
        <v>6.5592255765088696</v>
      </c>
    </row>
    <row r="36" spans="1:5" x14ac:dyDescent="0.25">
      <c r="A36" s="5">
        <v>28671</v>
      </c>
      <c r="B36" s="4">
        <v>8.32</v>
      </c>
      <c r="E36">
        <v>6.4907006055599004</v>
      </c>
    </row>
    <row r="37" spans="1:5" x14ac:dyDescent="0.25">
      <c r="A37" s="5">
        <v>28763</v>
      </c>
      <c r="B37" s="4">
        <v>8.36</v>
      </c>
      <c r="E37">
        <v>6.6026091259930704</v>
      </c>
    </row>
    <row r="38" spans="1:5" x14ac:dyDescent="0.25">
      <c r="A38" s="5">
        <v>28855</v>
      </c>
      <c r="B38" s="4">
        <v>8.4499999999999993</v>
      </c>
      <c r="E38">
        <v>6.70831524378558</v>
      </c>
    </row>
    <row r="39" spans="1:5" x14ac:dyDescent="0.25">
      <c r="A39" s="5">
        <v>28945</v>
      </c>
      <c r="B39" s="4">
        <v>8.91</v>
      </c>
      <c r="E39">
        <v>7.00417033488056</v>
      </c>
    </row>
    <row r="40" spans="1:5" x14ac:dyDescent="0.25">
      <c r="A40" s="5">
        <v>29036</v>
      </c>
      <c r="B40" s="4">
        <v>9.4600000000000009</v>
      </c>
      <c r="E40">
        <v>7.3754121486992501</v>
      </c>
    </row>
    <row r="41" spans="1:5" x14ac:dyDescent="0.25">
      <c r="A41" s="5">
        <v>29128</v>
      </c>
      <c r="B41" s="4">
        <v>9.67</v>
      </c>
      <c r="E41">
        <v>7.63818266390183</v>
      </c>
    </row>
    <row r="42" spans="1:5" x14ac:dyDescent="0.25">
      <c r="A42" s="5">
        <v>29220</v>
      </c>
      <c r="B42" s="4">
        <v>9.84</v>
      </c>
      <c r="E42">
        <v>7.82407806514603</v>
      </c>
    </row>
    <row r="43" spans="1:5" x14ac:dyDescent="0.25">
      <c r="A43" s="5">
        <v>29311</v>
      </c>
      <c r="B43" s="4">
        <v>10.06</v>
      </c>
      <c r="E43">
        <v>7.9192030825087301</v>
      </c>
    </row>
    <row r="44" spans="1:5" x14ac:dyDescent="0.25">
      <c r="A44" s="5">
        <v>29402</v>
      </c>
      <c r="B44" s="4">
        <v>10.58</v>
      </c>
      <c r="E44">
        <v>8.2269968694879907</v>
      </c>
    </row>
    <row r="45" spans="1:5" x14ac:dyDescent="0.25">
      <c r="A45" s="5">
        <v>29494</v>
      </c>
      <c r="B45" s="4">
        <v>10.91</v>
      </c>
      <c r="E45">
        <v>8.62563882764894</v>
      </c>
    </row>
    <row r="46" spans="1:5" x14ac:dyDescent="0.25">
      <c r="A46" s="5">
        <v>29586</v>
      </c>
      <c r="B46" s="4">
        <v>11.28</v>
      </c>
      <c r="E46">
        <v>8.9666711854391004</v>
      </c>
    </row>
    <row r="47" spans="1:5" x14ac:dyDescent="0.25">
      <c r="A47" s="5">
        <v>29676</v>
      </c>
      <c r="B47" s="4">
        <v>12</v>
      </c>
      <c r="E47">
        <v>9.4502275429106195</v>
      </c>
    </row>
    <row r="48" spans="1:5" x14ac:dyDescent="0.25">
      <c r="A48" s="5">
        <v>29767</v>
      </c>
      <c r="B48" s="4">
        <v>12.4</v>
      </c>
      <c r="E48">
        <v>9.6336809178498903</v>
      </c>
    </row>
    <row r="49" spans="1:5" x14ac:dyDescent="0.25">
      <c r="A49" s="5">
        <v>29859</v>
      </c>
      <c r="B49" s="4">
        <v>12.16</v>
      </c>
      <c r="E49">
        <v>9.6223089703175404</v>
      </c>
    </row>
    <row r="50" spans="1:5" x14ac:dyDescent="0.25">
      <c r="A50" s="5">
        <v>29951</v>
      </c>
      <c r="B50" s="4">
        <v>12.74</v>
      </c>
      <c r="E50">
        <v>10.1248558710741</v>
      </c>
    </row>
    <row r="51" spans="1:5" x14ac:dyDescent="0.25">
      <c r="A51" s="5">
        <v>30041</v>
      </c>
      <c r="B51" s="4">
        <v>12.6</v>
      </c>
      <c r="E51">
        <v>9.9135612389478194</v>
      </c>
    </row>
    <row r="52" spans="1:5" x14ac:dyDescent="0.25">
      <c r="A52" s="5">
        <v>30132</v>
      </c>
      <c r="B52" s="4">
        <v>12.99</v>
      </c>
      <c r="E52">
        <v>10.108404066188101</v>
      </c>
    </row>
    <row r="53" spans="1:5" x14ac:dyDescent="0.25">
      <c r="A53" s="5">
        <v>30224</v>
      </c>
      <c r="B53" s="4">
        <v>12.76</v>
      </c>
      <c r="E53">
        <v>10.108217918456299</v>
      </c>
    </row>
    <row r="54" spans="1:5" x14ac:dyDescent="0.25">
      <c r="A54" s="5">
        <v>30316</v>
      </c>
      <c r="B54" s="4">
        <v>12.71</v>
      </c>
      <c r="E54">
        <v>10.0901751443247</v>
      </c>
    </row>
    <row r="55" spans="1:5" x14ac:dyDescent="0.25">
      <c r="A55" s="5">
        <v>30406</v>
      </c>
      <c r="B55" s="4">
        <v>13.04</v>
      </c>
      <c r="E55">
        <v>10.2450488526767</v>
      </c>
    </row>
    <row r="56" spans="1:5" x14ac:dyDescent="0.25">
      <c r="A56" s="5">
        <v>30497</v>
      </c>
      <c r="B56" s="4">
        <v>13.5</v>
      </c>
      <c r="E56">
        <v>10.5205638443224</v>
      </c>
    </row>
    <row r="57" spans="1:5" x14ac:dyDescent="0.25">
      <c r="A57" s="5">
        <v>30589</v>
      </c>
      <c r="B57" s="4">
        <v>13.41</v>
      </c>
      <c r="E57">
        <v>10.625307290762599</v>
      </c>
    </row>
    <row r="58" spans="1:5" x14ac:dyDescent="0.25">
      <c r="A58" s="5">
        <v>30681</v>
      </c>
      <c r="B58" s="4">
        <v>14.03</v>
      </c>
      <c r="E58">
        <v>11.127871592956501</v>
      </c>
    </row>
    <row r="59" spans="1:5" x14ac:dyDescent="0.25">
      <c r="A59" s="5">
        <v>30772</v>
      </c>
      <c r="B59" s="4">
        <v>14.49</v>
      </c>
      <c r="E59">
        <v>11.369697140390199</v>
      </c>
    </row>
    <row r="60" spans="1:5" x14ac:dyDescent="0.25">
      <c r="A60" s="5">
        <v>30863</v>
      </c>
      <c r="B60" s="4">
        <v>14.83</v>
      </c>
      <c r="E60">
        <v>11.5856952263461</v>
      </c>
    </row>
    <row r="61" spans="1:5" x14ac:dyDescent="0.25">
      <c r="A61" s="5">
        <v>30955</v>
      </c>
      <c r="B61" s="4">
        <v>15.45</v>
      </c>
      <c r="E61">
        <v>12.2483292853351</v>
      </c>
    </row>
    <row r="62" spans="1:5" x14ac:dyDescent="0.25">
      <c r="A62" s="5">
        <v>31047</v>
      </c>
      <c r="B62" s="4">
        <v>15.43</v>
      </c>
      <c r="E62">
        <v>12.2120219284544</v>
      </c>
    </row>
    <row r="63" spans="1:5" x14ac:dyDescent="0.25">
      <c r="A63" s="5">
        <v>31137</v>
      </c>
      <c r="B63" s="4">
        <v>16.21</v>
      </c>
      <c r="E63">
        <v>12.7135953034118</v>
      </c>
    </row>
    <row r="64" spans="1:5" x14ac:dyDescent="0.25">
      <c r="A64" s="5">
        <v>31228</v>
      </c>
      <c r="B64" s="4">
        <v>16.37</v>
      </c>
      <c r="E64">
        <v>12.827686571245</v>
      </c>
    </row>
    <row r="65" spans="1:5" x14ac:dyDescent="0.25">
      <c r="A65" s="5">
        <v>31320</v>
      </c>
      <c r="B65" s="4">
        <v>16.75</v>
      </c>
      <c r="E65">
        <v>13.2769080295077</v>
      </c>
    </row>
    <row r="66" spans="1:5" x14ac:dyDescent="0.25">
      <c r="A66" s="5">
        <v>31412</v>
      </c>
      <c r="B66" s="4">
        <v>16.989999999999998</v>
      </c>
      <c r="E66">
        <v>13.4300428491176</v>
      </c>
    </row>
    <row r="67" spans="1:5" x14ac:dyDescent="0.25">
      <c r="A67" s="5">
        <v>31502</v>
      </c>
      <c r="B67" s="4">
        <v>17.37</v>
      </c>
      <c r="E67">
        <v>13.6111627736777</v>
      </c>
    </row>
    <row r="68" spans="1:5" x14ac:dyDescent="0.25">
      <c r="A68" s="5">
        <v>31593</v>
      </c>
      <c r="B68" s="4">
        <v>17.84</v>
      </c>
      <c r="E68">
        <v>14.0169840512559</v>
      </c>
    </row>
    <row r="69" spans="1:5" x14ac:dyDescent="0.25">
      <c r="A69" s="5">
        <v>31685</v>
      </c>
      <c r="B69" s="4">
        <v>17.350000000000001</v>
      </c>
      <c r="E69">
        <v>14.1089837667166</v>
      </c>
    </row>
    <row r="70" spans="1:5" x14ac:dyDescent="0.25">
      <c r="A70" s="5">
        <v>31777</v>
      </c>
      <c r="B70" s="4">
        <v>17.55</v>
      </c>
      <c r="E70">
        <v>14.1442052853847</v>
      </c>
    </row>
    <row r="71" spans="1:5" x14ac:dyDescent="0.25">
      <c r="A71" s="5">
        <v>31867</v>
      </c>
      <c r="B71" s="4">
        <v>17.75</v>
      </c>
      <c r="E71">
        <v>14.3038012167003</v>
      </c>
    </row>
    <row r="72" spans="1:5" x14ac:dyDescent="0.25">
      <c r="A72" s="5">
        <v>31958</v>
      </c>
      <c r="B72" s="4">
        <v>17.940000000000001</v>
      </c>
      <c r="E72">
        <v>14.563990756674499</v>
      </c>
    </row>
    <row r="73" spans="1:5" x14ac:dyDescent="0.25">
      <c r="A73" s="5">
        <v>32050</v>
      </c>
      <c r="B73" s="4">
        <v>18.25</v>
      </c>
      <c r="E73">
        <v>14.830494152444199</v>
      </c>
    </row>
    <row r="74" spans="1:5" x14ac:dyDescent="0.25">
      <c r="A74" s="5">
        <v>32142</v>
      </c>
      <c r="B74" s="4">
        <v>19.13</v>
      </c>
      <c r="E74">
        <v>15.417785850392701</v>
      </c>
    </row>
    <row r="75" spans="1:5" x14ac:dyDescent="0.25">
      <c r="A75" s="5">
        <v>32233</v>
      </c>
      <c r="B75" s="4">
        <v>19.98</v>
      </c>
      <c r="E75">
        <v>16.086569435389599</v>
      </c>
    </row>
    <row r="76" spans="1:5" x14ac:dyDescent="0.25">
      <c r="A76" s="5">
        <v>32324</v>
      </c>
      <c r="B76" s="4">
        <v>21.05</v>
      </c>
      <c r="E76">
        <v>17.0573773004621</v>
      </c>
    </row>
    <row r="77" spans="1:5" x14ac:dyDescent="0.25">
      <c r="A77" s="5">
        <v>32416</v>
      </c>
      <c r="B77" s="4">
        <v>23.11</v>
      </c>
      <c r="E77">
        <v>18.7836525420052</v>
      </c>
    </row>
    <row r="78" spans="1:5" x14ac:dyDescent="0.25">
      <c r="A78" s="5">
        <v>32508</v>
      </c>
      <c r="B78" s="4">
        <v>25.42</v>
      </c>
      <c r="E78">
        <v>20.508176365528499</v>
      </c>
    </row>
    <row r="79" spans="1:5" x14ac:dyDescent="0.25">
      <c r="A79" s="5">
        <v>32598</v>
      </c>
      <c r="B79" s="4">
        <v>27.48</v>
      </c>
      <c r="E79">
        <v>22.185713697313801</v>
      </c>
    </row>
    <row r="80" spans="1:5" x14ac:dyDescent="0.25">
      <c r="A80" s="5">
        <v>32689</v>
      </c>
      <c r="B80" s="4">
        <v>28.02</v>
      </c>
      <c r="E80">
        <v>22.7056966347882</v>
      </c>
    </row>
    <row r="81" spans="1:5" x14ac:dyDescent="0.25">
      <c r="A81" s="5">
        <v>32781</v>
      </c>
      <c r="B81" s="4">
        <v>28.02</v>
      </c>
      <c r="E81">
        <v>22.778325609276401</v>
      </c>
    </row>
    <row r="82" spans="1:5" x14ac:dyDescent="0.25">
      <c r="A82" s="5">
        <v>32873</v>
      </c>
      <c r="B82" s="4">
        <v>28.1</v>
      </c>
      <c r="E82">
        <v>22.681199325534799</v>
      </c>
    </row>
    <row r="83" spans="1:5" x14ac:dyDescent="0.25">
      <c r="A83" s="5">
        <v>32963</v>
      </c>
      <c r="B83" s="4">
        <v>28.24</v>
      </c>
      <c r="E83">
        <v>22.8173738863319</v>
      </c>
    </row>
    <row r="84" spans="1:5" x14ac:dyDescent="0.25">
      <c r="A84" s="5">
        <v>33054</v>
      </c>
      <c r="B84" s="4">
        <v>28.5</v>
      </c>
      <c r="E84">
        <v>23.0794467926195</v>
      </c>
    </row>
    <row r="85" spans="1:5" x14ac:dyDescent="0.25">
      <c r="A85" s="5">
        <v>33146</v>
      </c>
      <c r="B85" s="4">
        <v>28.24</v>
      </c>
      <c r="E85">
        <v>22.922508962166098</v>
      </c>
    </row>
    <row r="86" spans="1:5" x14ac:dyDescent="0.25">
      <c r="A86" s="5">
        <v>33238</v>
      </c>
      <c r="B86" s="4">
        <v>28.41</v>
      </c>
      <c r="E86">
        <v>22.915779106642301</v>
      </c>
    </row>
    <row r="87" spans="1:5" x14ac:dyDescent="0.25">
      <c r="A87" s="5">
        <v>33328</v>
      </c>
      <c r="B87" s="4">
        <v>28.38</v>
      </c>
      <c r="E87">
        <v>22.951013580322002</v>
      </c>
    </row>
    <row r="88" spans="1:5" x14ac:dyDescent="0.25">
      <c r="A88" s="5">
        <v>33419</v>
      </c>
      <c r="B88" s="4">
        <v>28.72</v>
      </c>
      <c r="E88">
        <v>23.236291473799898</v>
      </c>
    </row>
    <row r="89" spans="1:5" x14ac:dyDescent="0.25">
      <c r="A89" s="5">
        <v>33511</v>
      </c>
      <c r="B89" s="4">
        <v>29.6</v>
      </c>
      <c r="E89">
        <v>24.002798708715499</v>
      </c>
    </row>
    <row r="90" spans="1:5" x14ac:dyDescent="0.25">
      <c r="A90" s="5">
        <v>33603</v>
      </c>
      <c r="B90" s="4">
        <v>29.6</v>
      </c>
      <c r="E90">
        <v>23.925783371978302</v>
      </c>
    </row>
    <row r="91" spans="1:5" x14ac:dyDescent="0.25">
      <c r="A91" s="5">
        <v>33694</v>
      </c>
      <c r="B91" s="4">
        <v>29.4</v>
      </c>
      <c r="E91">
        <v>23.7965871907682</v>
      </c>
    </row>
    <row r="92" spans="1:5" x14ac:dyDescent="0.25">
      <c r="A92" s="5">
        <v>33785</v>
      </c>
      <c r="B92" s="4">
        <v>29.48</v>
      </c>
      <c r="E92">
        <v>23.848089170053399</v>
      </c>
    </row>
    <row r="93" spans="1:5" x14ac:dyDescent="0.25">
      <c r="A93" s="5">
        <v>33877</v>
      </c>
      <c r="B93" s="4">
        <v>29.51</v>
      </c>
      <c r="E93">
        <v>23.864501615794399</v>
      </c>
    </row>
    <row r="94" spans="1:5" x14ac:dyDescent="0.25">
      <c r="A94" s="5">
        <v>33969</v>
      </c>
      <c r="B94" s="4">
        <v>29.79</v>
      </c>
      <c r="E94">
        <v>24.046249578280101</v>
      </c>
    </row>
    <row r="95" spans="1:5" x14ac:dyDescent="0.25">
      <c r="A95" s="5">
        <v>34059</v>
      </c>
      <c r="B95" s="4">
        <v>30.08</v>
      </c>
      <c r="E95">
        <v>24.362693512375401</v>
      </c>
    </row>
    <row r="96" spans="1:5" x14ac:dyDescent="0.25">
      <c r="A96" s="5">
        <v>34150</v>
      </c>
      <c r="B96" s="4">
        <v>30.27</v>
      </c>
      <c r="E96">
        <v>24.458341480652901</v>
      </c>
    </row>
    <row r="97" spans="1:5" x14ac:dyDescent="0.25">
      <c r="A97" s="5">
        <v>34242</v>
      </c>
      <c r="B97" s="4">
        <v>30.3</v>
      </c>
      <c r="E97">
        <v>24.5023470484497</v>
      </c>
    </row>
    <row r="98" spans="1:5" x14ac:dyDescent="0.25">
      <c r="A98" s="5">
        <v>34334</v>
      </c>
      <c r="B98" s="4">
        <v>30.58</v>
      </c>
      <c r="E98">
        <v>24.723557778941899</v>
      </c>
    </row>
    <row r="99" spans="1:5" x14ac:dyDescent="0.25">
      <c r="A99" s="5">
        <v>34424</v>
      </c>
      <c r="B99" s="4">
        <v>30.92</v>
      </c>
      <c r="E99">
        <v>25.0274270783951</v>
      </c>
    </row>
    <row r="100" spans="1:5" x14ac:dyDescent="0.25">
      <c r="A100" s="5">
        <v>34515</v>
      </c>
      <c r="B100" s="4">
        <v>31.29</v>
      </c>
      <c r="E100">
        <v>25.295114032742799</v>
      </c>
    </row>
    <row r="101" spans="1:5" x14ac:dyDescent="0.25">
      <c r="A101" s="5">
        <v>34607</v>
      </c>
      <c r="B101" s="4">
        <v>31.77</v>
      </c>
      <c r="E101">
        <v>25.657399085390299</v>
      </c>
    </row>
    <row r="102" spans="1:5" x14ac:dyDescent="0.25">
      <c r="A102" s="5">
        <v>34699</v>
      </c>
      <c r="B102" s="4">
        <v>31.63</v>
      </c>
      <c r="E102">
        <v>25.578845483868101</v>
      </c>
    </row>
    <row r="103" spans="1:5" x14ac:dyDescent="0.25">
      <c r="A103" s="5">
        <v>34789</v>
      </c>
      <c r="B103" s="4">
        <v>31.94</v>
      </c>
      <c r="E103">
        <v>25.866937407943801</v>
      </c>
    </row>
    <row r="104" spans="1:5" x14ac:dyDescent="0.25">
      <c r="A104" s="5">
        <v>34880</v>
      </c>
      <c r="B104" s="4">
        <v>31.71</v>
      </c>
      <c r="E104">
        <v>25.6087595025155</v>
      </c>
    </row>
    <row r="105" spans="1:5" x14ac:dyDescent="0.25">
      <c r="A105" s="5">
        <v>34972</v>
      </c>
      <c r="B105" s="4">
        <v>31.77</v>
      </c>
      <c r="E105">
        <v>25.660885385012602</v>
      </c>
    </row>
    <row r="106" spans="1:5" x14ac:dyDescent="0.25">
      <c r="A106" s="5">
        <v>35064</v>
      </c>
      <c r="B106" s="4">
        <v>31.71</v>
      </c>
      <c r="E106">
        <v>25.648185610816999</v>
      </c>
    </row>
    <row r="107" spans="1:5" x14ac:dyDescent="0.25">
      <c r="A107" s="5">
        <v>35155</v>
      </c>
      <c r="B107" s="4">
        <v>31.66</v>
      </c>
      <c r="E107">
        <v>25.642417880845201</v>
      </c>
    </row>
    <row r="108" spans="1:5" x14ac:dyDescent="0.25">
      <c r="A108" s="5">
        <v>35246</v>
      </c>
      <c r="B108" s="4">
        <v>32.049999999999997</v>
      </c>
      <c r="E108">
        <v>25.867291017149199</v>
      </c>
    </row>
    <row r="109" spans="1:5" x14ac:dyDescent="0.25">
      <c r="A109" s="5">
        <v>35338</v>
      </c>
      <c r="B109" s="4">
        <v>32.159999999999997</v>
      </c>
      <c r="E109">
        <v>26.0119738219976</v>
      </c>
    </row>
    <row r="110" spans="1:5" x14ac:dyDescent="0.25">
      <c r="A110" s="5">
        <v>35430</v>
      </c>
      <c r="B110" s="4">
        <v>32.25</v>
      </c>
      <c r="E110">
        <v>26.093589274804799</v>
      </c>
    </row>
    <row r="111" spans="1:5" x14ac:dyDescent="0.25">
      <c r="A111" s="5">
        <v>35520</v>
      </c>
      <c r="B111" s="4">
        <v>32.53</v>
      </c>
      <c r="E111">
        <v>26.3097900936339</v>
      </c>
    </row>
    <row r="112" spans="1:5" x14ac:dyDescent="0.25">
      <c r="A112" s="5">
        <v>35611</v>
      </c>
      <c r="B112" s="4">
        <v>32.950000000000003</v>
      </c>
      <c r="E112">
        <v>26.6136957509671</v>
      </c>
    </row>
    <row r="113" spans="1:5" x14ac:dyDescent="0.25">
      <c r="A113" s="5">
        <v>35703</v>
      </c>
      <c r="B113" s="4">
        <v>33.549999999999997</v>
      </c>
      <c r="E113">
        <v>27.151850718875501</v>
      </c>
    </row>
    <row r="114" spans="1:5" x14ac:dyDescent="0.25">
      <c r="A114" s="5">
        <v>35795</v>
      </c>
      <c r="B114" s="4">
        <v>34.19</v>
      </c>
      <c r="E114">
        <v>27.692455873859799</v>
      </c>
    </row>
    <row r="115" spans="1:5" x14ac:dyDescent="0.25">
      <c r="A115" s="5">
        <v>35885</v>
      </c>
      <c r="B115" s="4">
        <v>35.04</v>
      </c>
      <c r="E115">
        <v>28.360813040601599</v>
      </c>
    </row>
    <row r="116" spans="1:5" x14ac:dyDescent="0.25">
      <c r="A116" s="5">
        <v>35976</v>
      </c>
      <c r="B116" s="4">
        <v>35.799999999999997</v>
      </c>
      <c r="E116">
        <v>28.8674713845515</v>
      </c>
    </row>
    <row r="117" spans="1:5" x14ac:dyDescent="0.25">
      <c r="A117" s="5">
        <v>36068</v>
      </c>
      <c r="B117" s="4">
        <v>35.799999999999997</v>
      </c>
      <c r="E117">
        <v>29.011914913623901</v>
      </c>
    </row>
    <row r="118" spans="1:5" x14ac:dyDescent="0.25">
      <c r="A118" s="5">
        <v>36160</v>
      </c>
      <c r="B118" s="4">
        <v>36.39</v>
      </c>
      <c r="E118">
        <v>29.445065409001401</v>
      </c>
    </row>
    <row r="119" spans="1:5" x14ac:dyDescent="0.25">
      <c r="A119" s="5">
        <v>36250</v>
      </c>
      <c r="B119" s="4">
        <v>37.049999999999997</v>
      </c>
      <c r="E119">
        <v>29.992922164426702</v>
      </c>
    </row>
    <row r="120" spans="1:5" x14ac:dyDescent="0.25">
      <c r="A120" s="5">
        <v>36341</v>
      </c>
      <c r="B120" s="4">
        <v>37.89</v>
      </c>
      <c r="E120">
        <v>30.5875106575978</v>
      </c>
    </row>
    <row r="121" spans="1:5" x14ac:dyDescent="0.25">
      <c r="A121" s="5">
        <v>36433</v>
      </c>
      <c r="B121" s="4">
        <v>38.6</v>
      </c>
      <c r="E121">
        <v>31.308927735132801</v>
      </c>
    </row>
    <row r="122" spans="1:5" x14ac:dyDescent="0.25">
      <c r="A122" s="5">
        <v>36525</v>
      </c>
      <c r="B122" s="4">
        <v>39.86</v>
      </c>
      <c r="E122">
        <v>32.187950265924599</v>
      </c>
    </row>
    <row r="123" spans="1:5" x14ac:dyDescent="0.25">
      <c r="A123" s="5">
        <v>36616</v>
      </c>
      <c r="B123" s="4">
        <v>40.6</v>
      </c>
      <c r="E123">
        <v>32.906396264234502</v>
      </c>
    </row>
    <row r="124" spans="1:5" x14ac:dyDescent="0.25">
      <c r="A124" s="5">
        <v>36707</v>
      </c>
      <c r="B124" s="4">
        <v>41.56</v>
      </c>
      <c r="E124">
        <v>33.545680359768802</v>
      </c>
    </row>
    <row r="125" spans="1:5" x14ac:dyDescent="0.25">
      <c r="A125" s="5">
        <v>36799</v>
      </c>
      <c r="B125" s="4">
        <v>41.5</v>
      </c>
      <c r="E125">
        <v>33.623677662473199</v>
      </c>
    </row>
    <row r="126" spans="1:5" x14ac:dyDescent="0.25">
      <c r="A126" s="5">
        <v>36891</v>
      </c>
      <c r="B126" s="4">
        <v>42.49</v>
      </c>
      <c r="E126">
        <v>34.307716796851402</v>
      </c>
    </row>
    <row r="127" spans="1:5" x14ac:dyDescent="0.25">
      <c r="A127" s="5">
        <v>36981</v>
      </c>
      <c r="B127" s="4">
        <v>43.42</v>
      </c>
      <c r="E127">
        <v>35.232097352746301</v>
      </c>
    </row>
    <row r="128" spans="1:5" x14ac:dyDescent="0.25">
      <c r="A128" s="5">
        <v>37072</v>
      </c>
      <c r="B128" s="4">
        <v>44.97</v>
      </c>
      <c r="E128">
        <v>36.358956509404599</v>
      </c>
    </row>
    <row r="129" spans="1:5" x14ac:dyDescent="0.25">
      <c r="A129" s="5">
        <v>37164</v>
      </c>
      <c r="B129" s="4">
        <v>47.31</v>
      </c>
      <c r="E129">
        <v>38.318474576211798</v>
      </c>
    </row>
    <row r="130" spans="1:5" x14ac:dyDescent="0.25">
      <c r="A130" s="5">
        <v>37256</v>
      </c>
      <c r="B130" s="4">
        <v>49.09</v>
      </c>
      <c r="E130">
        <v>39.5653883675663</v>
      </c>
    </row>
    <row r="131" spans="1:5" x14ac:dyDescent="0.25">
      <c r="A131" s="5">
        <v>37346</v>
      </c>
      <c r="B131" s="4">
        <v>50.95</v>
      </c>
      <c r="C131" s="6"/>
      <c r="D131" s="6"/>
      <c r="E131">
        <v>41.3860131793205</v>
      </c>
    </row>
    <row r="132" spans="1:5" x14ac:dyDescent="0.25">
      <c r="A132" s="5">
        <v>37437</v>
      </c>
      <c r="B132" s="4">
        <v>53.99</v>
      </c>
      <c r="C132" s="6"/>
      <c r="D132" s="6"/>
      <c r="E132">
        <v>43.685597620487599</v>
      </c>
    </row>
    <row r="133" spans="1:5" x14ac:dyDescent="0.25">
      <c r="A133" s="5">
        <v>37529</v>
      </c>
      <c r="B133" s="4">
        <v>56.24</v>
      </c>
      <c r="C133" s="6"/>
      <c r="D133" s="6"/>
      <c r="E133">
        <v>45.505146348642398</v>
      </c>
    </row>
    <row r="134" spans="1:5" x14ac:dyDescent="0.25">
      <c r="A134" s="5">
        <v>37621</v>
      </c>
      <c r="B134" s="4">
        <v>58.29</v>
      </c>
      <c r="C134" s="6"/>
      <c r="D134" s="6"/>
      <c r="E134">
        <v>46.9138309098118</v>
      </c>
    </row>
    <row r="135" spans="1:5" x14ac:dyDescent="0.25">
      <c r="A135" s="5">
        <v>37711</v>
      </c>
      <c r="B135" s="4">
        <v>59.85</v>
      </c>
      <c r="C135" s="6"/>
      <c r="D135" s="6"/>
      <c r="E135">
        <v>48.647604006113397</v>
      </c>
    </row>
    <row r="136" spans="1:5" x14ac:dyDescent="0.25">
      <c r="A136" s="5">
        <v>37802</v>
      </c>
      <c r="B136" s="4">
        <v>63.08</v>
      </c>
      <c r="C136" s="6"/>
      <c r="D136" s="6"/>
      <c r="E136">
        <v>51.0674876005843</v>
      </c>
    </row>
    <row r="137" spans="1:5" x14ac:dyDescent="0.25">
      <c r="A137" s="5">
        <v>37894</v>
      </c>
      <c r="B137" s="4">
        <v>66.790000000000006</v>
      </c>
      <c r="C137" s="6"/>
      <c r="D137" s="6"/>
      <c r="E137">
        <v>54.034632241139398</v>
      </c>
    </row>
    <row r="138" spans="1:5" x14ac:dyDescent="0.25">
      <c r="A138" s="5">
        <v>37986</v>
      </c>
      <c r="B138" s="4">
        <v>69.31</v>
      </c>
      <c r="C138" s="6"/>
      <c r="D138" s="6"/>
      <c r="E138">
        <v>55.753730434441401</v>
      </c>
    </row>
    <row r="139" spans="1:5" x14ac:dyDescent="0.25">
      <c r="A139" s="5">
        <v>38077</v>
      </c>
      <c r="B139" s="4">
        <v>69.02</v>
      </c>
      <c r="C139" s="6"/>
      <c r="D139" s="6"/>
      <c r="E139">
        <v>56.0979657169757</v>
      </c>
    </row>
    <row r="140" spans="1:5" x14ac:dyDescent="0.25">
      <c r="A140" s="5">
        <v>38168</v>
      </c>
      <c r="B140" s="4">
        <v>68.34</v>
      </c>
      <c r="C140" s="6"/>
      <c r="D140" s="6"/>
      <c r="E140">
        <v>55.312037494611701</v>
      </c>
    </row>
    <row r="141" spans="1:5" x14ac:dyDescent="0.25">
      <c r="A141" s="5">
        <v>38260</v>
      </c>
      <c r="B141" s="4">
        <v>68.34</v>
      </c>
      <c r="C141" s="6"/>
      <c r="D141" s="6"/>
      <c r="E141">
        <v>55.280129679440897</v>
      </c>
    </row>
    <row r="142" spans="1:5" x14ac:dyDescent="0.25">
      <c r="A142" s="5">
        <v>38352</v>
      </c>
      <c r="B142" s="4">
        <v>69.510000000000005</v>
      </c>
      <c r="D142" s="8">
        <v>1</v>
      </c>
      <c r="E142">
        <v>55.897457656795197</v>
      </c>
    </row>
    <row r="143" spans="1:5" x14ac:dyDescent="0.25">
      <c r="A143" s="5">
        <v>38442</v>
      </c>
      <c r="B143" s="4">
        <v>69.41</v>
      </c>
      <c r="C143" s="6"/>
      <c r="D143" s="6">
        <f>D$142+(D$146-D$142)/4</f>
        <v>1.0302500000000001</v>
      </c>
      <c r="E143">
        <v>56.3920108406476</v>
      </c>
    </row>
    <row r="144" spans="1:5" x14ac:dyDescent="0.25">
      <c r="A144" s="5">
        <v>38533</v>
      </c>
      <c r="B144" s="4">
        <v>69.89</v>
      </c>
      <c r="C144" s="6"/>
      <c r="D144" s="6">
        <f>D$142+(D$146-D$142)/2</f>
        <v>1.0605</v>
      </c>
      <c r="E144">
        <v>56.532413543137302</v>
      </c>
    </row>
    <row r="145" spans="1:5" x14ac:dyDescent="0.25">
      <c r="A145" s="5">
        <v>38625</v>
      </c>
      <c r="B145" s="4">
        <v>69.8</v>
      </c>
      <c r="C145" s="6"/>
      <c r="D145" s="6">
        <f>D$142+3*(D$146-D$142)/4</f>
        <v>1.0907499999999999</v>
      </c>
      <c r="E145">
        <v>56.480149132820202</v>
      </c>
    </row>
    <row r="146" spans="1:5" x14ac:dyDescent="0.25">
      <c r="A146" s="5">
        <v>38717</v>
      </c>
      <c r="B146" s="4">
        <v>71.150000000000006</v>
      </c>
      <c r="C146" s="9">
        <v>0.121</v>
      </c>
      <c r="D146" s="8">
        <f t="shared" ref="D146:D147" si="0">D142*(1+C146)</f>
        <v>1.121</v>
      </c>
      <c r="E146">
        <v>57.254263851727202</v>
      </c>
    </row>
    <row r="147" spans="1:5" x14ac:dyDescent="0.25">
      <c r="A147" s="5">
        <v>38807</v>
      </c>
      <c r="B147" s="4">
        <v>71.930000000000007</v>
      </c>
      <c r="C147" s="9">
        <v>0.13700000000000001</v>
      </c>
      <c r="D147" s="8">
        <f t="shared" si="0"/>
        <v>1.1713942500000001</v>
      </c>
      <c r="E147">
        <v>58.413489572495401</v>
      </c>
    </row>
    <row r="148" spans="1:5" x14ac:dyDescent="0.25">
      <c r="A148" s="5">
        <v>38898</v>
      </c>
      <c r="B148" s="4">
        <v>74.540000000000006</v>
      </c>
      <c r="C148" s="9">
        <v>0.16700000000000001</v>
      </c>
      <c r="D148" s="8">
        <f t="shared" ref="D148:D179" si="1">D144*(1+C148)</f>
        <v>1.2376035000000001</v>
      </c>
      <c r="E148">
        <v>60.243979550528998</v>
      </c>
    </row>
    <row r="149" spans="1:5" x14ac:dyDescent="0.25">
      <c r="A149" s="5">
        <v>38990</v>
      </c>
      <c r="B149" s="4">
        <v>75.900000000000006</v>
      </c>
      <c r="C149" s="9">
        <v>0.19400000000000001</v>
      </c>
      <c r="D149" s="8">
        <f t="shared" si="1"/>
        <v>1.3023554999999998</v>
      </c>
      <c r="E149">
        <v>61.450866122085102</v>
      </c>
    </row>
    <row r="150" spans="1:5" x14ac:dyDescent="0.25">
      <c r="A150" s="5">
        <v>39082</v>
      </c>
      <c r="B150" s="4">
        <v>77.25</v>
      </c>
      <c r="C150" s="9">
        <v>0.254</v>
      </c>
      <c r="D150" s="8">
        <f t="shared" si="1"/>
        <v>1.405734</v>
      </c>
      <c r="E150">
        <v>62.2091437451801</v>
      </c>
    </row>
    <row r="151" spans="1:5" x14ac:dyDescent="0.25">
      <c r="A151" s="5">
        <v>39172</v>
      </c>
      <c r="B151" s="4">
        <v>77.930000000000007</v>
      </c>
      <c r="C151" s="9">
        <v>0.26900000000000002</v>
      </c>
      <c r="D151" s="8">
        <f t="shared" si="1"/>
        <v>1.4864993032500002</v>
      </c>
      <c r="E151">
        <v>63.265728757428697</v>
      </c>
    </row>
    <row r="152" spans="1:5" x14ac:dyDescent="0.25">
      <c r="A152" s="5">
        <v>39263</v>
      </c>
      <c r="B152" s="4">
        <v>81.41</v>
      </c>
      <c r="C152" s="9">
        <v>0.27900000000000003</v>
      </c>
      <c r="D152" s="8">
        <f t="shared" si="1"/>
        <v>1.5828948764999999</v>
      </c>
      <c r="E152">
        <v>65.733771113790993</v>
      </c>
    </row>
    <row r="153" spans="1:5" x14ac:dyDescent="0.25">
      <c r="A153" s="5">
        <v>39355</v>
      </c>
      <c r="B153" s="4">
        <v>84.32</v>
      </c>
      <c r="C153" s="9">
        <v>0.28399999999999997</v>
      </c>
      <c r="D153" s="8">
        <f t="shared" si="1"/>
        <v>1.6722244619999997</v>
      </c>
      <c r="E153">
        <v>68.309990642917001</v>
      </c>
    </row>
    <row r="154" spans="1:5" x14ac:dyDescent="0.25">
      <c r="A154" s="5">
        <v>39447</v>
      </c>
      <c r="B154" s="4">
        <v>87.51</v>
      </c>
      <c r="C154" s="9">
        <v>0.28399999999999997</v>
      </c>
      <c r="D154" s="8">
        <f t="shared" si="1"/>
        <v>1.8049624560000002</v>
      </c>
      <c r="E154">
        <v>70.531574299343404</v>
      </c>
    </row>
    <row r="155" spans="1:5" x14ac:dyDescent="0.25">
      <c r="A155" s="5">
        <v>39538</v>
      </c>
      <c r="B155" s="4">
        <v>87.9</v>
      </c>
      <c r="C155" s="9">
        <v>0.218</v>
      </c>
      <c r="D155" s="8">
        <f t="shared" si="1"/>
        <v>1.8105561513585002</v>
      </c>
      <c r="E155">
        <v>71.314290769741703</v>
      </c>
    </row>
    <row r="156" spans="1:5" x14ac:dyDescent="0.25">
      <c r="A156" s="5">
        <v>39629</v>
      </c>
      <c r="B156" s="4">
        <v>87.12</v>
      </c>
      <c r="C156" s="9">
        <v>0.10299999999999999</v>
      </c>
      <c r="D156" s="8">
        <f t="shared" si="1"/>
        <v>1.7459330487795</v>
      </c>
      <c r="E156">
        <v>70.285351237825097</v>
      </c>
    </row>
    <row r="157" spans="1:5" x14ac:dyDescent="0.25">
      <c r="A157" s="5">
        <v>39721</v>
      </c>
      <c r="B157" s="4">
        <v>85.19</v>
      </c>
      <c r="C157" s="9">
        <v>6.0000000000000001E-3</v>
      </c>
      <c r="D157" s="8">
        <f t="shared" si="1"/>
        <v>1.6822578087719997</v>
      </c>
      <c r="E157">
        <v>69.056613509337296</v>
      </c>
    </row>
    <row r="158" spans="1:5" x14ac:dyDescent="0.25">
      <c r="A158" s="5">
        <v>39813</v>
      </c>
      <c r="B158" s="4">
        <v>84.03</v>
      </c>
      <c r="C158" s="9">
        <v>-0.128</v>
      </c>
      <c r="D158" s="8">
        <f t="shared" si="1"/>
        <v>1.5739272616320001</v>
      </c>
      <c r="E158">
        <v>67.754392397897107</v>
      </c>
    </row>
    <row r="159" spans="1:5" x14ac:dyDescent="0.25">
      <c r="A159" s="5">
        <v>39903</v>
      </c>
      <c r="B159" s="4">
        <v>83.83</v>
      </c>
      <c r="C159" s="9">
        <v>-0.18</v>
      </c>
      <c r="D159" s="8">
        <f t="shared" si="1"/>
        <v>1.4846560441139702</v>
      </c>
      <c r="E159">
        <v>67.965109849254105</v>
      </c>
    </row>
    <row r="160" spans="1:5" x14ac:dyDescent="0.25">
      <c r="A160" s="5">
        <v>39994</v>
      </c>
      <c r="B160" s="4">
        <v>87.32</v>
      </c>
      <c r="C160" s="9">
        <v>-0.19500000000000001</v>
      </c>
      <c r="D160" s="8">
        <f t="shared" si="1"/>
        <v>1.4054761042674973</v>
      </c>
      <c r="E160">
        <v>70.426186653624995</v>
      </c>
    </row>
    <row r="161" spans="1:5" x14ac:dyDescent="0.25">
      <c r="A161" s="5">
        <v>40086</v>
      </c>
      <c r="B161" s="4">
        <v>91</v>
      </c>
      <c r="C161" s="9">
        <v>-0.19500000000000001</v>
      </c>
      <c r="D161" s="8">
        <f t="shared" si="1"/>
        <v>1.3542175360614597</v>
      </c>
      <c r="E161">
        <v>73.841286270761998</v>
      </c>
    </row>
    <row r="162" spans="1:5" x14ac:dyDescent="0.25">
      <c r="A162" s="5">
        <v>40178</v>
      </c>
      <c r="B162" s="4">
        <v>96.03</v>
      </c>
      <c r="C162" s="9">
        <v>-0.14399999999999999</v>
      </c>
      <c r="D162" s="8">
        <f t="shared" si="1"/>
        <v>1.3472817359569922</v>
      </c>
      <c r="E162">
        <v>77.452287092569307</v>
      </c>
    </row>
    <row r="163" spans="1:5" x14ac:dyDescent="0.25">
      <c r="A163" s="5">
        <v>40268</v>
      </c>
      <c r="B163" s="4">
        <v>99.03</v>
      </c>
      <c r="C163" s="9">
        <v>-7.2999999999999995E-2</v>
      </c>
      <c r="D163" s="8">
        <f t="shared" si="1"/>
        <v>1.3762761528936505</v>
      </c>
      <c r="E163">
        <v>80.2447113982969</v>
      </c>
    </row>
    <row r="164" spans="1:5" x14ac:dyDescent="0.25">
      <c r="A164" s="5">
        <v>40359</v>
      </c>
      <c r="B164" s="4">
        <v>100.97</v>
      </c>
      <c r="C164" s="9">
        <v>-8.0000000000000002E-3</v>
      </c>
      <c r="D164" s="8">
        <f t="shared" si="1"/>
        <v>1.3942322954333572</v>
      </c>
      <c r="E164">
        <v>81.423980959744597</v>
      </c>
    </row>
    <row r="165" spans="1:5" x14ac:dyDescent="0.25">
      <c r="A165" s="5">
        <v>40451</v>
      </c>
      <c r="B165" s="4">
        <v>99.71</v>
      </c>
      <c r="C165" s="9">
        <v>3.2000000000000001E-2</v>
      </c>
      <c r="D165" s="8">
        <f t="shared" si="1"/>
        <v>1.3975524972154265</v>
      </c>
      <c r="E165">
        <v>80.979065742588205</v>
      </c>
    </row>
    <row r="166" spans="1:5" x14ac:dyDescent="0.25">
      <c r="A166" s="5">
        <v>40543</v>
      </c>
      <c r="B166" s="4">
        <v>100.29</v>
      </c>
      <c r="C166" s="9">
        <v>0.05</v>
      </c>
      <c r="D166" s="8">
        <f t="shared" si="1"/>
        <v>1.414645822754842</v>
      </c>
      <c r="E166">
        <v>80.859777659808401</v>
      </c>
    </row>
    <row r="167" spans="1:5" x14ac:dyDescent="0.25">
      <c r="A167" s="5">
        <v>40633</v>
      </c>
      <c r="B167" s="4">
        <v>99.42</v>
      </c>
      <c r="C167" s="9">
        <v>4.9000000000000002E-2</v>
      </c>
      <c r="D167" s="8">
        <f t="shared" si="1"/>
        <v>1.4437136843854392</v>
      </c>
      <c r="E167">
        <v>80.538611579135605</v>
      </c>
    </row>
    <row r="168" spans="1:5" x14ac:dyDescent="0.25">
      <c r="A168" s="5">
        <v>40724</v>
      </c>
      <c r="B168" s="4">
        <v>98.74</v>
      </c>
      <c r="C168" s="9">
        <v>5.3999999999999999E-2</v>
      </c>
      <c r="D168" s="8">
        <f t="shared" si="1"/>
        <v>1.4695208393867587</v>
      </c>
      <c r="E168">
        <v>79.630633918895001</v>
      </c>
    </row>
    <row r="169" spans="1:5" x14ac:dyDescent="0.25">
      <c r="A169" s="5">
        <v>40816</v>
      </c>
      <c r="B169" s="4">
        <v>97</v>
      </c>
      <c r="C169" s="9">
        <v>7.2999999999999995E-2</v>
      </c>
      <c r="D169" s="8">
        <f t="shared" si="1"/>
        <v>1.4995738295121526</v>
      </c>
      <c r="E169">
        <v>78.803434649600803</v>
      </c>
    </row>
    <row r="170" spans="1:5" x14ac:dyDescent="0.25">
      <c r="A170" s="5">
        <v>40908</v>
      </c>
      <c r="B170" s="4">
        <v>96.22</v>
      </c>
      <c r="C170" s="9">
        <v>7.4999999999999997E-2</v>
      </c>
      <c r="D170" s="8">
        <f t="shared" si="1"/>
        <v>1.5207442594614551</v>
      </c>
      <c r="E170">
        <v>77.566760101935799</v>
      </c>
    </row>
    <row r="171" spans="1:5" x14ac:dyDescent="0.25">
      <c r="A171" s="5">
        <v>40999</v>
      </c>
      <c r="B171" s="4">
        <v>96.81</v>
      </c>
      <c r="C171" s="9">
        <v>7.5999999999999998E-2</v>
      </c>
      <c r="D171" s="8">
        <f t="shared" si="1"/>
        <v>1.5534359243987328</v>
      </c>
      <c r="E171">
        <v>78.442783706001805</v>
      </c>
    </row>
    <row r="172" spans="1:5" x14ac:dyDescent="0.25">
      <c r="A172" s="5">
        <v>41090</v>
      </c>
      <c r="B172" s="4">
        <v>97.19</v>
      </c>
      <c r="C172" s="9">
        <v>0.08</v>
      </c>
      <c r="D172" s="8">
        <f t="shared" si="1"/>
        <v>1.5870825065376994</v>
      </c>
      <c r="E172">
        <v>78.394316060800605</v>
      </c>
    </row>
    <row r="173" spans="1:5" x14ac:dyDescent="0.25">
      <c r="A173" s="5">
        <v>41182</v>
      </c>
      <c r="B173" s="4">
        <v>97</v>
      </c>
      <c r="C173" s="9">
        <v>4.5999999999999999E-2</v>
      </c>
      <c r="D173" s="8">
        <f t="shared" si="1"/>
        <v>1.5685542256697116</v>
      </c>
      <c r="E173">
        <v>78.779308582008099</v>
      </c>
    </row>
    <row r="174" spans="1:5" x14ac:dyDescent="0.25">
      <c r="A174" s="5">
        <v>41274</v>
      </c>
      <c r="B174" s="4">
        <v>99.13</v>
      </c>
      <c r="C174" s="9">
        <v>0.03</v>
      </c>
      <c r="D174" s="8">
        <f t="shared" si="1"/>
        <v>1.5663665872452988</v>
      </c>
      <c r="E174">
        <v>79.905220190629393</v>
      </c>
    </row>
    <row r="175" spans="1:5" x14ac:dyDescent="0.25">
      <c r="A175" s="5">
        <v>41364</v>
      </c>
      <c r="B175" s="4">
        <v>99.81</v>
      </c>
      <c r="C175" s="9">
        <v>2.5999999999999999E-2</v>
      </c>
      <c r="D175" s="8">
        <f t="shared" si="1"/>
        <v>1.5938252584330999</v>
      </c>
      <c r="E175">
        <v>80.916119461372602</v>
      </c>
    </row>
    <row r="176" spans="1:5" x14ac:dyDescent="0.25">
      <c r="A176" s="5">
        <v>41455</v>
      </c>
      <c r="B176" s="4">
        <v>102.32</v>
      </c>
      <c r="C176" s="9">
        <v>2.8000000000000001E-2</v>
      </c>
      <c r="D176" s="8">
        <f t="shared" si="1"/>
        <v>1.6315208167207551</v>
      </c>
      <c r="E176">
        <v>82.538930866459097</v>
      </c>
    </row>
    <row r="177" spans="1:5" x14ac:dyDescent="0.25">
      <c r="A177" s="5">
        <v>41547</v>
      </c>
      <c r="B177" s="4">
        <v>104.84</v>
      </c>
      <c r="C177" s="9">
        <v>2.8000000000000001E-2</v>
      </c>
      <c r="D177" s="8">
        <f t="shared" si="1"/>
        <v>1.6124737439884635</v>
      </c>
      <c r="E177">
        <v>85.102263520453306</v>
      </c>
    </row>
    <row r="178" spans="1:5" x14ac:dyDescent="0.25">
      <c r="A178" s="5">
        <v>41639</v>
      </c>
      <c r="B178" s="4">
        <v>109</v>
      </c>
      <c r="C178" s="9">
        <v>3.2000000000000001E-2</v>
      </c>
      <c r="D178" s="8">
        <f t="shared" si="1"/>
        <v>1.6164903180371484</v>
      </c>
      <c r="E178">
        <v>87.868601233768004</v>
      </c>
    </row>
    <row r="179" spans="1:5" x14ac:dyDescent="0.25">
      <c r="A179" s="5">
        <v>41729</v>
      </c>
      <c r="B179" s="4">
        <v>110.55</v>
      </c>
      <c r="C179" s="9">
        <v>3.6999999999999998E-2</v>
      </c>
      <c r="D179" s="8">
        <f t="shared" si="1"/>
        <v>1.6527967929951244</v>
      </c>
      <c r="E179">
        <v>89.675590791725995</v>
      </c>
    </row>
    <row r="180" spans="1:5" x14ac:dyDescent="0.25">
      <c r="A180" s="5">
        <v>41820</v>
      </c>
      <c r="B180" s="4">
        <v>112.68</v>
      </c>
      <c r="C180" s="9">
        <v>3.7999999999999999E-2</v>
      </c>
      <c r="D180" s="8">
        <f t="shared" ref="D180:D199" si="2">D176*(1+C180)</f>
        <v>1.6935186077561439</v>
      </c>
      <c r="E180">
        <v>90.873964612912303</v>
      </c>
    </row>
    <row r="181" spans="1:5" x14ac:dyDescent="0.25">
      <c r="A181" s="5">
        <v>41912</v>
      </c>
      <c r="B181" s="4">
        <v>114.04</v>
      </c>
      <c r="C181" s="9">
        <v>5.5E-2</v>
      </c>
      <c r="D181" s="8">
        <f t="shared" si="2"/>
        <v>1.701159799907829</v>
      </c>
      <c r="E181">
        <v>92.523374694292102</v>
      </c>
    </row>
    <row r="182" spans="1:5" x14ac:dyDescent="0.25">
      <c r="A182" s="5">
        <v>42004</v>
      </c>
      <c r="B182" s="4">
        <v>116.36</v>
      </c>
      <c r="C182" s="9">
        <v>7.2999999999999995E-2</v>
      </c>
      <c r="D182" s="8">
        <f t="shared" si="2"/>
        <v>1.7344941112538601</v>
      </c>
      <c r="E182">
        <v>93.8090429369297</v>
      </c>
    </row>
    <row r="183" spans="1:5" x14ac:dyDescent="0.25">
      <c r="A183" s="5">
        <v>42094</v>
      </c>
      <c r="B183" s="4">
        <v>118.2</v>
      </c>
      <c r="C183" s="9">
        <v>7.5999999999999998E-2</v>
      </c>
      <c r="D183" s="8">
        <f t="shared" si="2"/>
        <v>1.778409349262754</v>
      </c>
      <c r="E183">
        <v>95.890087993342902</v>
      </c>
    </row>
    <row r="184" spans="1:5" x14ac:dyDescent="0.25">
      <c r="A184" s="5">
        <v>42185</v>
      </c>
      <c r="B184" s="4">
        <v>123.72</v>
      </c>
      <c r="C184" s="9">
        <v>8.7999999999999995E-2</v>
      </c>
      <c r="D184" s="8">
        <f t="shared" si="2"/>
        <v>1.8425482452386848</v>
      </c>
      <c r="E184">
        <v>99.762989231011801</v>
      </c>
    </row>
    <row r="185" spans="1:5" x14ac:dyDescent="0.25">
      <c r="A185" s="5">
        <v>42277</v>
      </c>
      <c r="B185" s="4">
        <v>126.23</v>
      </c>
      <c r="C185" s="9">
        <v>0.11899999999999999</v>
      </c>
      <c r="D185" s="8">
        <f t="shared" si="2"/>
        <v>1.9035978160968605</v>
      </c>
      <c r="E185">
        <v>102.38553149179801</v>
      </c>
    </row>
    <row r="186" spans="1:5" x14ac:dyDescent="0.25">
      <c r="A186" s="5">
        <v>42369</v>
      </c>
      <c r="B186" s="4">
        <v>126.43</v>
      </c>
      <c r="C186" s="9">
        <v>0.13400000000000001</v>
      </c>
      <c r="D186" s="8">
        <f t="shared" si="2"/>
        <v>1.9669163221618773</v>
      </c>
      <c r="E186">
        <v>101.96139128384699</v>
      </c>
    </row>
    <row r="187" spans="1:5" x14ac:dyDescent="0.25">
      <c r="A187" s="5">
        <v>42460</v>
      </c>
      <c r="B187" s="4">
        <v>126.23</v>
      </c>
      <c r="C187" s="9">
        <v>0.14000000000000001</v>
      </c>
      <c r="D187" s="8">
        <f t="shared" si="2"/>
        <v>2.0273866581595397</v>
      </c>
      <c r="E187">
        <v>102.411206048194</v>
      </c>
    </row>
    <row r="188" spans="1:5" x14ac:dyDescent="0.25">
      <c r="A188" s="5">
        <v>42551</v>
      </c>
      <c r="B188" s="4">
        <v>128.75</v>
      </c>
      <c r="C188" s="9">
        <v>0.123</v>
      </c>
      <c r="D188" s="8">
        <f t="shared" si="2"/>
        <v>2.0691816794030431</v>
      </c>
      <c r="E188">
        <v>103.796289380677</v>
      </c>
    </row>
    <row r="189" spans="1:5" x14ac:dyDescent="0.25">
      <c r="A189" s="5">
        <v>42643</v>
      </c>
      <c r="B189" s="4">
        <v>130.69</v>
      </c>
      <c r="C189" s="9">
        <v>0.11600000000000001</v>
      </c>
      <c r="D189" s="8">
        <f t="shared" si="2"/>
        <v>2.1244151627640964</v>
      </c>
      <c r="E189">
        <v>105.98243496654401</v>
      </c>
    </row>
    <row r="190" spans="1:5" x14ac:dyDescent="0.25">
      <c r="A190" s="5">
        <v>42735</v>
      </c>
      <c r="B190" s="4">
        <v>136.11000000000001</v>
      </c>
      <c r="C190" s="9">
        <v>0.124</v>
      </c>
      <c r="D190" s="8">
        <f t="shared" si="2"/>
        <v>2.2108139461099503</v>
      </c>
      <c r="E190">
        <v>109.810461057334</v>
      </c>
    </row>
    <row r="191" spans="1:5" x14ac:dyDescent="0.25">
      <c r="A191" s="5">
        <v>42825</v>
      </c>
      <c r="B191" s="4">
        <v>139.11000000000001</v>
      </c>
      <c r="C191" s="9">
        <v>0.14599999999999999</v>
      </c>
      <c r="D191" s="8">
        <f t="shared" si="2"/>
        <v>2.3233851102508321</v>
      </c>
      <c r="E191">
        <v>112.84036961432101</v>
      </c>
    </row>
    <row r="192" spans="1:5" x14ac:dyDescent="0.25">
      <c r="A192" s="5">
        <v>42916</v>
      </c>
      <c r="B192" s="4">
        <v>141.82</v>
      </c>
      <c r="C192" s="9">
        <v>0.161</v>
      </c>
      <c r="D192" s="8">
        <f t="shared" si="2"/>
        <v>2.4023199297869331</v>
      </c>
      <c r="E192">
        <v>114.31607422754399</v>
      </c>
    </row>
    <row r="193" spans="1:7" x14ac:dyDescent="0.25">
      <c r="A193" s="5">
        <v>43008</v>
      </c>
      <c r="B193" s="4">
        <v>141.53</v>
      </c>
      <c r="C193" s="9">
        <v>0.16700000000000001</v>
      </c>
      <c r="D193" s="8">
        <f t="shared" si="2"/>
        <v>2.4791924949457007</v>
      </c>
      <c r="E193">
        <v>114.78053378764901</v>
      </c>
    </row>
    <row r="194" spans="1:7" x14ac:dyDescent="0.25">
      <c r="A194" s="5">
        <v>43100</v>
      </c>
      <c r="B194" s="4">
        <v>142.88</v>
      </c>
      <c r="C194" s="9">
        <v>0.12951536756562801</v>
      </c>
      <c r="D194" s="8">
        <f t="shared" si="2"/>
        <v>2.4971483269595969</v>
      </c>
      <c r="E194">
        <v>115.29535752763999</v>
      </c>
    </row>
    <row r="195" spans="1:7" x14ac:dyDescent="0.25">
      <c r="A195" s="5">
        <v>43190</v>
      </c>
      <c r="B195" s="4">
        <v>141.91999999999999</v>
      </c>
      <c r="C195" s="9">
        <v>0.128</v>
      </c>
      <c r="D195" s="8">
        <f t="shared" si="2"/>
        <v>2.6207784043629387</v>
      </c>
      <c r="E195">
        <v>115.103658824447</v>
      </c>
    </row>
    <row r="196" spans="1:7" x14ac:dyDescent="0.25">
      <c r="A196" s="5">
        <v>43281</v>
      </c>
      <c r="B196" s="4">
        <v>140.94999999999999</v>
      </c>
      <c r="C196" s="9">
        <v>0.13200000000000001</v>
      </c>
      <c r="D196" s="8">
        <f t="shared" si="2"/>
        <v>2.7194261605188084</v>
      </c>
      <c r="E196">
        <v>113.591178276546</v>
      </c>
    </row>
    <row r="197" spans="1:7" x14ac:dyDescent="0.25">
      <c r="A197" s="5">
        <v>43373</v>
      </c>
      <c r="B197" s="4">
        <v>138.82</v>
      </c>
      <c r="C197" s="9">
        <v>0.09</v>
      </c>
      <c r="D197" s="8">
        <f t="shared" si="2"/>
        <v>2.702319819490814</v>
      </c>
      <c r="E197">
        <v>112.61362253246</v>
      </c>
    </row>
    <row r="198" spans="1:7" x14ac:dyDescent="0.25">
      <c r="A198" s="5">
        <v>43465</v>
      </c>
      <c r="B198" s="4">
        <v>135.53</v>
      </c>
      <c r="C198" s="9">
        <v>6.5000000000000002E-2</v>
      </c>
      <c r="D198" s="8">
        <f t="shared" si="2"/>
        <v>2.6594629682119706</v>
      </c>
      <c r="E198">
        <v>109.347246021548</v>
      </c>
    </row>
    <row r="199" spans="1:7" x14ac:dyDescent="0.25">
      <c r="A199" s="5">
        <v>43555</v>
      </c>
      <c r="B199" s="4">
        <v>131.46</v>
      </c>
      <c r="C199" s="9">
        <v>6.3E-2</v>
      </c>
      <c r="D199" s="8">
        <f t="shared" si="2"/>
        <v>2.7858874438378036</v>
      </c>
      <c r="E199">
        <v>106.601439824374</v>
      </c>
    </row>
    <row r="200" spans="1:7" x14ac:dyDescent="0.25">
      <c r="A200" s="5">
        <v>43646</v>
      </c>
      <c r="B200" s="15">
        <f>B199*(E200/E199)</f>
        <v>129.7113338310813</v>
      </c>
      <c r="D200" s="14">
        <f>D199*(E200/E199)</f>
        <v>2.748829881663343</v>
      </c>
      <c r="E200">
        <v>105.183439433541</v>
      </c>
      <c r="G2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series</vt:lpstr>
      <vt:lpstr>Quarterly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Boudreau</dc:creator>
  <cp:lastModifiedBy>Jules Boudreau</cp:lastModifiedBy>
  <cp:lastPrinted>2019-10-11T22:38:36Z</cp:lastPrinted>
  <dcterms:created xsi:type="dcterms:W3CDTF">2015-06-05T18:17:20Z</dcterms:created>
  <dcterms:modified xsi:type="dcterms:W3CDTF">2020-02-10T03:05:51Z</dcterms:modified>
</cp:coreProperties>
</file>