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3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junia-my.sharepoint.com/personal/jules_roy_student_junia_com/Documents/Physique/Electronique/TP/TP6/"/>
    </mc:Choice>
  </mc:AlternateContent>
  <xr:revisionPtr revIDLastSave="45" documentId="13_ncr:1_{DD9134D3-7647-4725-8957-19AFB0B6FB56}" xr6:coauthVersionLast="47" xr6:coauthVersionMax="47" xr10:uidLastSave="{1E7A2F35-814C-4177-B6D3-1AF4987DD653}"/>
  <bookViews>
    <workbookView xWindow="-108" yWindow="-108" windowWidth="23256" windowHeight="12456" xr2:uid="{533A72C8-6E20-4AA7-96B6-950D06B6E6D5}"/>
  </bookViews>
  <sheets>
    <sheet name="Feuil2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2" l="1"/>
  <c r="C41" i="2"/>
  <c r="D41" i="2"/>
  <c r="E41" i="2"/>
  <c r="F41" i="2"/>
  <c r="G41" i="2"/>
  <c r="H41" i="2"/>
  <c r="I41" i="2"/>
  <c r="J41" i="2"/>
  <c r="K41" i="2"/>
  <c r="B41" i="2"/>
  <c r="K34" i="2"/>
  <c r="C34" i="2"/>
  <c r="D34" i="2"/>
  <c r="E34" i="2"/>
  <c r="F34" i="2"/>
  <c r="G34" i="2"/>
  <c r="H34" i="2"/>
  <c r="I34" i="2"/>
  <c r="J34" i="2"/>
  <c r="B27" i="2"/>
  <c r="K39" i="2"/>
  <c r="J39" i="2"/>
  <c r="I39" i="2"/>
  <c r="H39" i="2"/>
  <c r="G39" i="2"/>
  <c r="F39" i="2"/>
  <c r="E39" i="2"/>
  <c r="D39" i="2"/>
  <c r="C39" i="2"/>
  <c r="B39" i="2"/>
  <c r="K32" i="2"/>
  <c r="J32" i="2"/>
  <c r="I32" i="2"/>
  <c r="H32" i="2"/>
  <c r="G32" i="2"/>
  <c r="F32" i="2"/>
  <c r="E32" i="2"/>
  <c r="D32" i="2"/>
  <c r="C32" i="2"/>
  <c r="B32" i="2"/>
  <c r="K27" i="2"/>
  <c r="C27" i="2"/>
  <c r="D27" i="2"/>
  <c r="E27" i="2"/>
  <c r="F27" i="2"/>
  <c r="G27" i="2"/>
  <c r="H27" i="2"/>
  <c r="I27" i="2"/>
  <c r="J27" i="2"/>
  <c r="J19" i="2"/>
  <c r="H19" i="2"/>
  <c r="C19" i="2"/>
  <c r="D19" i="2"/>
  <c r="E19" i="2"/>
  <c r="F19" i="2"/>
  <c r="G19" i="2"/>
  <c r="I19" i="2"/>
  <c r="K19" i="2"/>
  <c r="B19" i="2"/>
  <c r="N18" i="2"/>
  <c r="K17" i="2"/>
  <c r="J17" i="2"/>
  <c r="C17" i="2"/>
  <c r="B17" i="2"/>
  <c r="E17" i="2"/>
  <c r="G17" i="2"/>
  <c r="N26" i="2"/>
  <c r="I25" i="2"/>
  <c r="H25" i="2"/>
  <c r="G25" i="2"/>
  <c r="K25" i="2"/>
  <c r="J25" i="2"/>
  <c r="F25" i="2"/>
  <c r="E25" i="2"/>
  <c r="D25" i="2"/>
  <c r="C25" i="2"/>
  <c r="B25" i="2"/>
  <c r="I17" i="2"/>
  <c r="H17" i="2"/>
  <c r="F17" i="2"/>
  <c r="D17" i="2"/>
</calcChain>
</file>

<file path=xl/sharedStrings.xml><?xml version="1.0" encoding="utf-8"?>
<sst xmlns="http://schemas.openxmlformats.org/spreadsheetml/2006/main" count="71" uniqueCount="24">
  <si>
    <t>Colonne1</t>
  </si>
  <si>
    <t>Colonne2</t>
  </si>
  <si>
    <t>Colonne3</t>
  </si>
  <si>
    <t>Colonne4</t>
  </si>
  <si>
    <t>Colonne5</t>
  </si>
  <si>
    <t>Colonne6</t>
  </si>
  <si>
    <t>Colonne7</t>
  </si>
  <si>
    <t>Colonne8</t>
  </si>
  <si>
    <t>Colonne9</t>
  </si>
  <si>
    <t>Colonne10</t>
  </si>
  <si>
    <t>Colonne11</t>
  </si>
  <si>
    <t>Fréquence (kHz)</t>
  </si>
  <si>
    <t>Us (V)</t>
  </si>
  <si>
    <t>G (db)</t>
  </si>
  <si>
    <t>Deph (rad)</t>
  </si>
  <si>
    <t>3.Circuit RL</t>
  </si>
  <si>
    <t>4.Circuit RC</t>
  </si>
  <si>
    <t>Résistance (ohm):</t>
  </si>
  <si>
    <t>L</t>
  </si>
  <si>
    <t>Fréquence</t>
  </si>
  <si>
    <t>C</t>
  </si>
  <si>
    <t>Ve</t>
  </si>
  <si>
    <t>5.</t>
  </si>
  <si>
    <t>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</si>
</sst>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10" Type="http://schemas.microsoft.com/office/2017/10/relationships/person" Target="persons/person2.xml"/><Relationship Id="rId4" Type="http://schemas.openxmlformats.org/officeDocument/2006/relationships/sharedStrings" Target="sharedStrings.xml"/><Relationship Id="rId9" Type="http://schemas.microsoft.com/office/2017/10/relationships/person" Target="persons/pers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G(db)</a:t>
            </a:r>
            <a:r>
              <a:rPr lang="fr-FR" baseline="0"/>
              <a:t> Filtre RL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Feuil2!$B$17:$K$17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xVal>
          <c:yVal>
            <c:numRef>
              <c:f>Feuil2!$B$19:$K$19</c:f>
              <c:numCache>
                <c:formatCode>General</c:formatCode>
                <c:ptCount val="10"/>
                <c:pt idx="0">
                  <c:v>-1.8948790250309755</c:v>
                </c:pt>
                <c:pt idx="1">
                  <c:v>-1.9382002601611279</c:v>
                </c:pt>
                <c:pt idx="2">
                  <c:v>-1.9382002601611279</c:v>
                </c:pt>
                <c:pt idx="3">
                  <c:v>-1.9817386452466188</c:v>
                </c:pt>
                <c:pt idx="4">
                  <c:v>-2.2027655748362309</c:v>
                </c:pt>
                <c:pt idx="5">
                  <c:v>-3.8222826528037581</c:v>
                </c:pt>
                <c:pt idx="6">
                  <c:v>-6.8972313037723589</c:v>
                </c:pt>
                <c:pt idx="7">
                  <c:v>-11.70053304058364</c:v>
                </c:pt>
                <c:pt idx="8">
                  <c:v>-18.71084021546163</c:v>
                </c:pt>
                <c:pt idx="9">
                  <c:v>-23.349821745875271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D1-4FE6-8137-93F1434E3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858416"/>
        <c:axId val="2060857168"/>
      </c:scatterChart>
      <c:valAx>
        <c:axId val="20608584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Fréquence (kHz)</a:t>
                </a:r>
              </a:p>
            </c:rich>
          </c:tx>
          <c:layout>
            <c:manualLayout>
              <c:xMode val="edge"/>
              <c:yMode val="edge"/>
              <c:x val="7.7833333333333338E-2"/>
              <c:y val="8.701370662000583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0857168"/>
        <c:crosses val="autoZero"/>
        <c:crossBetween val="midCat"/>
      </c:valAx>
      <c:valAx>
        <c:axId val="20608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Gain (db)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71666666666666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085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Déphasage</a:t>
            </a:r>
            <a:r>
              <a:rPr lang="fr-FR" baseline="0"/>
              <a:t> Filtre RL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Feuil2!$B$17:$K$17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xVal>
          <c:yVal>
            <c:numRef>
              <c:f>Feuil2!$B$20:$K$20</c:f>
              <c:numCache>
                <c:formatCode>General</c:formatCode>
                <c:ptCount val="10"/>
                <c:pt idx="0">
                  <c:v>-0.04</c:v>
                </c:pt>
                <c:pt idx="1">
                  <c:v>-0.02</c:v>
                </c:pt>
                <c:pt idx="2">
                  <c:v>-0.15</c:v>
                </c:pt>
                <c:pt idx="3">
                  <c:v>-0.22</c:v>
                </c:pt>
                <c:pt idx="4">
                  <c:v>-0.41</c:v>
                </c:pt>
                <c:pt idx="5">
                  <c:v>-0.8</c:v>
                </c:pt>
                <c:pt idx="6">
                  <c:v>-1</c:v>
                </c:pt>
                <c:pt idx="7">
                  <c:v>-1.3</c:v>
                </c:pt>
                <c:pt idx="8">
                  <c:v>-1.45</c:v>
                </c:pt>
                <c:pt idx="9">
                  <c:v>-1.54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90-442E-AE19-D38FFB29F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928511"/>
        <c:axId val="996951167"/>
      </c:scatterChart>
      <c:valAx>
        <c:axId val="110292851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Fréquence</a:t>
                </a:r>
                <a:r>
                  <a:rPr lang="fr-FR" baseline="0"/>
                  <a:t> (kHz)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7.8222222222222207E-2"/>
              <c:y val="8.701370662000584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6951167"/>
        <c:crosses val="autoZero"/>
        <c:crossBetween val="midCat"/>
      </c:valAx>
      <c:valAx>
        <c:axId val="99695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Déphasage (rad)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2928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G(db) Filtre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Feuil2!$B$25:$K$25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xVal>
          <c:yVal>
            <c:numRef>
              <c:f>Feuil2!$B$27:$K$27</c:f>
              <c:numCache>
                <c:formatCode>General</c:formatCode>
                <c:ptCount val="10"/>
                <c:pt idx="0">
                  <c:v>-32.995039633316743</c:v>
                </c:pt>
                <c:pt idx="1">
                  <c:v>-27.290325063701758</c:v>
                </c:pt>
                <c:pt idx="2">
                  <c:v>-19.331524890261004</c:v>
                </c:pt>
                <c:pt idx="3">
                  <c:v>-13.555614105321613</c:v>
                </c:pt>
                <c:pt idx="4">
                  <c:v>-8.5891412023620504</c:v>
                </c:pt>
                <c:pt idx="5">
                  <c:v>-3.4526145389234957</c:v>
                </c:pt>
                <c:pt idx="6">
                  <c:v>-1.8517727845082763</c:v>
                </c:pt>
                <c:pt idx="7">
                  <c:v>-1.2697251504221332</c:v>
                </c:pt>
                <c:pt idx="8">
                  <c:v>-1.0317406844279784</c:v>
                </c:pt>
                <c:pt idx="9">
                  <c:v>-0.9538398067574948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27-4C9F-AE6E-E2B5BBE72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161439"/>
        <c:axId val="992911647"/>
      </c:scatterChart>
      <c:valAx>
        <c:axId val="110016143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Fréquence (kHz)</a:t>
                </a:r>
              </a:p>
            </c:rich>
          </c:tx>
          <c:layout>
            <c:manualLayout>
              <c:xMode val="edge"/>
              <c:yMode val="edge"/>
              <c:x val="8.3777777777777784E-2"/>
              <c:y val="8.23840769903762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2911647"/>
        <c:crosses val="autoZero"/>
        <c:crossBetween val="midCat"/>
      </c:valAx>
      <c:valAx>
        <c:axId val="9929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Gain (db)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9028907844852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0161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Déphasage Filtre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Feuil2!$B$25:$K$25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xVal>
          <c:yVal>
            <c:numRef>
              <c:f>Feuil2!$B$28:$K$28</c:f>
              <c:numCache>
                <c:formatCode>General</c:formatCode>
                <c:ptCount val="10"/>
                <c:pt idx="0">
                  <c:v>1.7</c:v>
                </c:pt>
                <c:pt idx="1">
                  <c:v>1.6</c:v>
                </c:pt>
                <c:pt idx="2">
                  <c:v>1.54</c:v>
                </c:pt>
                <c:pt idx="3">
                  <c:v>1.3</c:v>
                </c:pt>
                <c:pt idx="4">
                  <c:v>1.17</c:v>
                </c:pt>
                <c:pt idx="5">
                  <c:v>0.8</c:v>
                </c:pt>
                <c:pt idx="6">
                  <c:v>0.5</c:v>
                </c:pt>
                <c:pt idx="7">
                  <c:v>0.25</c:v>
                </c:pt>
                <c:pt idx="8">
                  <c:v>0.15</c:v>
                </c:pt>
                <c:pt idx="9">
                  <c:v>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68-453C-A918-6FE9762A9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362751"/>
        <c:axId val="1543753727"/>
      </c:scatterChart>
      <c:valAx>
        <c:axId val="145536275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Fréquence</a:t>
                </a:r>
                <a:r>
                  <a:rPr lang="fr-FR" baseline="0"/>
                  <a:t> (kHz)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7.2666666666666671E-2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3753727"/>
        <c:crosses val="autoZero"/>
        <c:crossBetween val="midCat"/>
      </c:valAx>
      <c:valAx>
        <c:axId val="154375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Déphasage (rad)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536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160020</xdr:colOff>
      <xdr:row>14</xdr:row>
      <xdr:rowOff>167640</xdr:rowOff>
    </xdr:from>
    <xdr:to>
      <xdr:col>20</xdr:col>
      <xdr:colOff>297180</xdr:colOff>
      <xdr:row>29</xdr:row>
      <xdr:rowOff>167640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4F03700-F04F-622C-A562-E47AFD258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381000</xdr:colOff>
      <xdr:row>14</xdr:row>
      <xdr:rowOff>152400</xdr:rowOff>
    </xdr:from>
    <xdr:to>
      <xdr:col>26</xdr:col>
      <xdr:colOff>518160</xdr:colOff>
      <xdr:row>29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B214AC2-A6BF-C8D2-4DD3-806823D4D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152400</xdr:colOff>
      <xdr:row>30</xdr:row>
      <xdr:rowOff>83820</xdr:rowOff>
    </xdr:from>
    <xdr:to>
      <xdr:col>20</xdr:col>
      <xdr:colOff>289560</xdr:colOff>
      <xdr:row>45</xdr:row>
      <xdr:rowOff>83820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5ADD190-2CAF-DE22-819A-527FB6A85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449580</xdr:colOff>
      <xdr:row>30</xdr:row>
      <xdr:rowOff>91440</xdr:rowOff>
    </xdr:from>
    <xdr:to>
      <xdr:col>26</xdr:col>
      <xdr:colOff>586740</xdr:colOff>
      <xdr:row>45</xdr:row>
      <xdr:rowOff>91440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9478464-E40C-7FE2-6E80-63B256D78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A21CE7-14F7-4C72-9110-2D2EEA88E1BB}" name="Tableau1" displayName="Tableau1" ref="A16:K20" totalsRowShown="0">
  <autoFilter ref="A16:K20" xr:uid="{C1A21CE7-14F7-4C72-9110-2D2EEA88E1BB}"/>
  <tableColumns count="11">
    <tableColumn id="1" xr3:uid="{63F89C9E-4212-45C3-8364-E3E4BDAF5001}" name="Colonne1"/>
    <tableColumn id="2" xr3:uid="{95C4BD0B-BF3B-4607-AFF4-8EC0965458A0}" name="Colonne2" dataDxfId="39">
      <calculatedColumnFormula>0.1</calculatedColumnFormula>
    </tableColumn>
    <tableColumn id="3" xr3:uid="{59E1A32A-E6C9-46C0-BB34-FC3B51706EF9}" name="Colonne3" dataDxfId="38">
      <calculatedColumnFormula>0.2</calculatedColumnFormula>
    </tableColumn>
    <tableColumn id="4" xr3:uid="{A234741F-7612-45EB-8BC6-38B8E42D9589}" name="Colonne4" dataDxfId="37">
      <calculatedColumnFormula>0.5</calculatedColumnFormula>
    </tableColumn>
    <tableColumn id="5" xr3:uid="{1E16B823-6EE6-4415-994F-48A44F95DFC6}" name="Colonne5" dataDxfId="36">
      <calculatedColumnFormula>1</calculatedColumnFormula>
    </tableColumn>
    <tableColumn id="6" xr3:uid="{D1CD569B-6197-4EF6-A039-8742B15A71B9}" name="Colonne6" dataDxfId="35">
      <calculatedColumnFormula>2</calculatedColumnFormula>
    </tableColumn>
    <tableColumn id="7" xr3:uid="{90E1F2D3-2227-40D7-87F3-5EAAAEAC753C}" name="Colonne7" dataDxfId="34">
      <calculatedColumnFormula>5</calculatedColumnFormula>
    </tableColumn>
    <tableColumn id="8" xr3:uid="{BEC5533A-97B6-4E0D-9B8E-0C6248D124AD}" name="Colonne8" dataDxfId="33">
      <calculatedColumnFormula>10</calculatedColumnFormula>
    </tableColumn>
    <tableColumn id="9" xr3:uid="{442090C9-3757-443F-879E-1604E403F4E4}" name="Colonne9" dataDxfId="32">
      <calculatedColumnFormula>20</calculatedColumnFormula>
    </tableColumn>
    <tableColumn id="10" xr3:uid="{397987E1-21B4-4EB5-9730-50E36A58F196}" name="Colonne10" dataDxfId="31">
      <calculatedColumnFormula>50</calculatedColumnFormula>
    </tableColumn>
    <tableColumn id="11" xr3:uid="{5403F3E6-8015-4447-86E6-0D107EF56715}" name="Colonne11" dataDxfId="30">
      <calculatedColumnFormula>100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3E6AFD-8345-44FE-9E2E-B370BCA187D6}" name="Tableau13" displayName="Tableau13" ref="A24:K28" totalsRowShown="0">
  <autoFilter ref="A24:K28" xr:uid="{1A3E6AFD-8345-44FE-9E2E-B370BCA187D6}"/>
  <tableColumns count="11">
    <tableColumn id="1" xr3:uid="{AD4BC18C-4B50-436F-A0F3-1698075EC56E}" name="Colonne1"/>
    <tableColumn id="2" xr3:uid="{57CF0465-2EC1-4DE4-8009-E58F9B5D963F}" name="Colonne2" dataDxfId="29">
      <calculatedColumnFormula>0.1</calculatedColumnFormula>
    </tableColumn>
    <tableColumn id="3" xr3:uid="{E7F683CF-8521-49D7-B7CE-F0B226BD8E4C}" name="Colonne3" dataDxfId="28">
      <calculatedColumnFormula>0.2</calculatedColumnFormula>
    </tableColumn>
    <tableColumn id="4" xr3:uid="{A1363175-5500-4FF0-97C6-5E4E46917D54}" name="Colonne4" dataDxfId="27">
      <calculatedColumnFormula>0.5</calculatedColumnFormula>
    </tableColumn>
    <tableColumn id="5" xr3:uid="{618B7701-BD35-4FAD-B523-A802EF484630}" name="Colonne5" dataDxfId="26">
      <calculatedColumnFormula>1</calculatedColumnFormula>
    </tableColumn>
    <tableColumn id="6" xr3:uid="{BC3569BE-4B38-4668-BCFF-0658E3083714}" name="Colonne6" dataDxfId="25">
      <calculatedColumnFormula>2</calculatedColumnFormula>
    </tableColumn>
    <tableColumn id="7" xr3:uid="{DD29BFBC-1D9A-4112-A0D3-F88605A32197}" name="Colonne7" dataDxfId="24">
      <calculatedColumnFormula>5</calculatedColumnFormula>
    </tableColumn>
    <tableColumn id="8" xr3:uid="{4366759F-0A41-469C-90E4-009241E81850}" name="Colonne8" dataDxfId="23">
      <calculatedColumnFormula>10</calculatedColumnFormula>
    </tableColumn>
    <tableColumn id="9" xr3:uid="{92551B81-1E7F-4DB8-8F78-410C9ECB44C0}" name="Colonne9" dataDxfId="22">
      <calculatedColumnFormula>20</calculatedColumnFormula>
    </tableColumn>
    <tableColumn id="10" xr3:uid="{F8D640D5-000C-41BF-AFB6-18CC2BE1727F}" name="Colonne10" dataDxfId="21">
      <calculatedColumnFormula>50</calculatedColumnFormula>
    </tableColumn>
    <tableColumn id="11" xr3:uid="{69246094-2858-4CAA-816E-EF45AB750CF6}" name="Colonne11" dataDxfId="20">
      <calculatedColumnFormula>100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BE1B29-CD79-4199-86D2-B56D48AC7158}" name="Tableau134" displayName="Tableau134" ref="A31:K35" totalsRowShown="0">
  <autoFilter ref="A31:K35" xr:uid="{51BE1B29-CD79-4199-86D2-B56D48AC7158}"/>
  <tableColumns count="11">
    <tableColumn id="1" xr3:uid="{E967C81D-82B8-41CC-A7C3-45D608031F06}" name="Colonne1"/>
    <tableColumn id="2" xr3:uid="{BCE21A77-8D32-4449-AFA5-B3BEB35D28C6}" name="Colonne2" dataDxfId="19">
      <calculatedColumnFormula>0.1</calculatedColumnFormula>
    </tableColumn>
    <tableColumn id="3" xr3:uid="{EB250503-1464-4F9B-91D0-D24E5E75AE4A}" name="Colonne3" dataDxfId="18">
      <calculatedColumnFormula>0.2</calculatedColumnFormula>
    </tableColumn>
    <tableColumn id="4" xr3:uid="{275D1609-5792-41E7-B6B7-065A9AE51110}" name="Colonne4" dataDxfId="17">
      <calculatedColumnFormula>0.5</calculatedColumnFormula>
    </tableColumn>
    <tableColumn id="5" xr3:uid="{82566CAA-10EC-4643-B19C-11FEFAA1A394}" name="Colonne5" dataDxfId="16">
      <calculatedColumnFormula>1</calculatedColumnFormula>
    </tableColumn>
    <tableColumn id="6" xr3:uid="{A4A6FFBB-3BC2-408B-90E7-8E60E5C41EE6}" name="Colonne6" dataDxfId="15">
      <calculatedColumnFormula>2</calculatedColumnFormula>
    </tableColumn>
    <tableColumn id="7" xr3:uid="{BFFB7F68-D349-474B-B653-A42C7BA1FD25}" name="Colonne7" dataDxfId="14">
      <calculatedColumnFormula>5</calculatedColumnFormula>
    </tableColumn>
    <tableColumn id="8" xr3:uid="{A13A9594-47B1-4337-BED9-EECCF4290F56}" name="Colonne8" dataDxfId="13">
      <calculatedColumnFormula>10</calculatedColumnFormula>
    </tableColumn>
    <tableColumn id="9" xr3:uid="{4B7EF8B9-D106-4926-A048-11B8D3BE0522}" name="Colonne9" dataDxfId="12">
      <calculatedColumnFormula>20</calculatedColumnFormula>
    </tableColumn>
    <tableColumn id="10" xr3:uid="{1F1965F5-6B87-4781-B761-4D0BD8BF17C9}" name="Colonne10" dataDxfId="11">
      <calculatedColumnFormula>50</calculatedColumnFormula>
    </tableColumn>
    <tableColumn id="11" xr3:uid="{FDDF9A3B-BCA5-4F95-B189-AE8025A7640D}" name="Colonne11" dataDxfId="10">
      <calculatedColumnFormula>100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BD0F5B8-C1BA-4664-9BD4-55A837003D0F}" name="Tableau1345" displayName="Tableau1345" ref="A38:K42" totalsRowShown="0">
  <autoFilter ref="A38:K42" xr:uid="{2BD0F5B8-C1BA-4664-9BD4-55A837003D0F}"/>
  <tableColumns count="11">
    <tableColumn id="1" xr3:uid="{703337F4-B73A-4516-9AB7-E53D9A7BB8FB}" name="Colonne1"/>
    <tableColumn id="2" xr3:uid="{84B66D13-7488-4C98-AFAE-E9C6CDA9157B}" name="Colonne2" dataDxfId="9">
      <calculatedColumnFormula>0.1</calculatedColumnFormula>
    </tableColumn>
    <tableColumn id="3" xr3:uid="{ECF7E242-CA3F-4DB6-A388-DB3D0E70D071}" name="Colonne3" dataDxfId="8">
      <calculatedColumnFormula>0.2</calculatedColumnFormula>
    </tableColumn>
    <tableColumn id="4" xr3:uid="{4D742775-BD62-428B-B8D9-1A2166782EF3}" name="Colonne4" dataDxfId="7">
      <calculatedColumnFormula>0.5</calculatedColumnFormula>
    </tableColumn>
    <tableColumn id="5" xr3:uid="{27E4205E-BAA9-41DC-8CF3-23A8346B6227}" name="Colonne5" dataDxfId="6">
      <calculatedColumnFormula>1</calculatedColumnFormula>
    </tableColumn>
    <tableColumn id="6" xr3:uid="{174C351E-4F74-4A63-9270-A911CF2C6FA9}" name="Colonne6" dataDxfId="5">
      <calculatedColumnFormula>2</calculatedColumnFormula>
    </tableColumn>
    <tableColumn id="7" xr3:uid="{94E6AB8B-ED3A-41C2-8B85-81D21CBE0680}" name="Colonne7" dataDxfId="4">
      <calculatedColumnFormula>5</calculatedColumnFormula>
    </tableColumn>
    <tableColumn id="8" xr3:uid="{2BAED484-B98E-4BB0-979A-35894D284273}" name="Colonne8" dataDxfId="3">
      <calculatedColumnFormula>10</calculatedColumnFormula>
    </tableColumn>
    <tableColumn id="9" xr3:uid="{BB88A329-2040-488D-A048-C8F79D678CD9}" name="Colonne9" dataDxfId="2">
      <calculatedColumnFormula>20</calculatedColumnFormula>
    </tableColumn>
    <tableColumn id="10" xr3:uid="{83BF5F68-0DFD-4BE0-AAC1-C202CCAA3D2F}" name="Colonne10" dataDxfId="1">
      <calculatedColumnFormula>50</calculatedColumnFormula>
    </tableColumn>
    <tableColumn id="11" xr3:uid="{E9835380-DC1E-482B-8452-2381BC583EBD}" name="Colonne11" dataDxfId="0">
      <calculatedColumnFormula>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8D81D-3947-49EA-BE4E-B1622AEFA701}">
  <dimension ref="A1:N42"/>
  <sheetViews>
    <sheetView tabSelected="1" topLeftCell="O19" workbookViewId="0">
      <selection activeCell="AF47" sqref="AF47"/>
    </sheetView>
  </sheetViews>
  <sheetFormatPr baseColWidth="10" defaultColWidth="10.77734375" defaultRowHeight="14.4" x14ac:dyDescent="0.3"/>
  <cols>
    <col min="1" max="1" width="14.44140625" customWidth="1"/>
    <col min="2" max="2" width="12.6640625" bestFit="1" customWidth="1"/>
    <col min="13" max="13" width="15.21875" customWidth="1"/>
  </cols>
  <sheetData>
    <row r="1" spans="1:14" x14ac:dyDescent="0.3">
      <c r="A1" t="s">
        <v>21</v>
      </c>
    </row>
    <row r="2" spans="1:14" x14ac:dyDescent="0.3">
      <c r="A2">
        <v>5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</row>
    <row r="15" spans="1:14" x14ac:dyDescent="0.3">
      <c r="A15" t="s">
        <v>15</v>
      </c>
    </row>
    <row r="16" spans="1:14" x14ac:dyDescent="0.3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M16" t="s">
        <v>17</v>
      </c>
      <c r="N16">
        <v>330</v>
      </c>
    </row>
    <row r="17" spans="1:14" x14ac:dyDescent="0.3">
      <c r="A17" t="s">
        <v>11</v>
      </c>
      <c r="B17">
        <f t="shared" ref="B17" si="0">0.1</f>
        <v>0.1</v>
      </c>
      <c r="C17">
        <f t="shared" ref="C17" si="1">0.2</f>
        <v>0.2</v>
      </c>
      <c r="D17">
        <f t="shared" ref="D17" si="2">0.5</f>
        <v>0.5</v>
      </c>
      <c r="E17">
        <f>1</f>
        <v>1</v>
      </c>
      <c r="F17">
        <f>2</f>
        <v>2</v>
      </c>
      <c r="G17">
        <f>5</f>
        <v>5</v>
      </c>
      <c r="H17">
        <f>10</f>
        <v>10</v>
      </c>
      <c r="I17">
        <f>20</f>
        <v>20</v>
      </c>
      <c r="J17">
        <f>50</f>
        <v>50</v>
      </c>
      <c r="K17">
        <f>100</f>
        <v>100</v>
      </c>
      <c r="M17" t="s">
        <v>18</v>
      </c>
      <c r="N17">
        <v>0.01</v>
      </c>
    </row>
    <row r="18" spans="1:14" x14ac:dyDescent="0.3">
      <c r="A18" t="s">
        <v>12</v>
      </c>
      <c r="B18">
        <v>4.0199999999999996</v>
      </c>
      <c r="C18">
        <v>4</v>
      </c>
      <c r="D18">
        <v>4</v>
      </c>
      <c r="E18">
        <v>3.98</v>
      </c>
      <c r="F18">
        <v>3.88</v>
      </c>
      <c r="G18">
        <v>3.22</v>
      </c>
      <c r="H18">
        <v>2.2599999999999998</v>
      </c>
      <c r="I18">
        <v>1.3</v>
      </c>
      <c r="J18">
        <v>0.57999999999999996</v>
      </c>
      <c r="K18">
        <v>0.34</v>
      </c>
      <c r="M18" t="s">
        <v>19</v>
      </c>
      <c r="N18">
        <f>2*PI()*1000</f>
        <v>6283.1853071795858</v>
      </c>
    </row>
    <row r="19" spans="1:14" x14ac:dyDescent="0.3">
      <c r="A19" t="s">
        <v>13</v>
      </c>
      <c r="B19">
        <f>20*LOG10(B18/B2)</f>
        <v>-1.8948790250309755</v>
      </c>
      <c r="C19">
        <f t="shared" ref="C19:K19" si="3">20*LOG10(C18/C2)</f>
        <v>-1.9382002601611279</v>
      </c>
      <c r="D19">
        <f t="shared" si="3"/>
        <v>-1.9382002601611279</v>
      </c>
      <c r="E19">
        <f t="shared" si="3"/>
        <v>-1.9817386452466188</v>
      </c>
      <c r="F19">
        <f t="shared" si="3"/>
        <v>-2.2027655748362309</v>
      </c>
      <c r="G19">
        <f t="shared" si="3"/>
        <v>-3.8222826528037581</v>
      </c>
      <c r="H19">
        <f>20*LOG10(H18/H2)</f>
        <v>-6.8972313037723589</v>
      </c>
      <c r="I19">
        <f t="shared" si="3"/>
        <v>-11.70053304058364</v>
      </c>
      <c r="J19">
        <f>20*LOG10(J18/J2)</f>
        <v>-18.71084021546163</v>
      </c>
      <c r="K19">
        <f t="shared" si="3"/>
        <v>-23.349821745875271</v>
      </c>
    </row>
    <row r="20" spans="1:14" x14ac:dyDescent="0.3">
      <c r="A20" t="s">
        <v>14</v>
      </c>
      <c r="B20">
        <v>-0.04</v>
      </c>
      <c r="C20">
        <v>-0.02</v>
      </c>
      <c r="D20">
        <v>-0.15</v>
      </c>
      <c r="E20">
        <v>-0.22</v>
      </c>
      <c r="F20">
        <v>-0.41</v>
      </c>
      <c r="G20">
        <v>-0.8</v>
      </c>
      <c r="H20">
        <v>-1</v>
      </c>
      <c r="I20">
        <v>-1.3</v>
      </c>
      <c r="J20">
        <v>-1.45</v>
      </c>
      <c r="K20">
        <v>-1.54</v>
      </c>
    </row>
    <row r="23" spans="1:14" x14ac:dyDescent="0.3">
      <c r="A23" t="s">
        <v>16</v>
      </c>
    </row>
    <row r="24" spans="1:14" x14ac:dyDescent="0.3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M24" t="s">
        <v>17</v>
      </c>
      <c r="N24">
        <v>330</v>
      </c>
    </row>
    <row r="25" spans="1:14" x14ac:dyDescent="0.3">
      <c r="A25" t="s">
        <v>11</v>
      </c>
      <c r="B25">
        <f t="shared" ref="B25" si="4">0.1</f>
        <v>0.1</v>
      </c>
      <c r="C25">
        <f t="shared" ref="C25" si="5">0.2</f>
        <v>0.2</v>
      </c>
      <c r="D25">
        <f t="shared" ref="D25" si="6">0.5</f>
        <v>0.5</v>
      </c>
      <c r="E25">
        <f>1</f>
        <v>1</v>
      </c>
      <c r="F25">
        <f>2</f>
        <v>2</v>
      </c>
      <c r="G25">
        <f>5</f>
        <v>5</v>
      </c>
      <c r="H25">
        <f>10</f>
        <v>10</v>
      </c>
      <c r="I25">
        <f>20</f>
        <v>20</v>
      </c>
      <c r="J25">
        <f>50</f>
        <v>50</v>
      </c>
      <c r="K25">
        <f>100</f>
        <v>100</v>
      </c>
      <c r="M25" t="s">
        <v>20</v>
      </c>
      <c r="N25">
        <v>9.9999999999999995E-8</v>
      </c>
    </row>
    <row r="26" spans="1:14" x14ac:dyDescent="0.3">
      <c r="A26" t="s">
        <v>12</v>
      </c>
      <c r="B26">
        <v>0.112</v>
      </c>
      <c r="C26">
        <v>0.216</v>
      </c>
      <c r="D26">
        <v>0.54</v>
      </c>
      <c r="E26">
        <v>1.05</v>
      </c>
      <c r="F26">
        <v>1.86</v>
      </c>
      <c r="G26">
        <v>3.36</v>
      </c>
      <c r="H26">
        <v>4.04</v>
      </c>
      <c r="I26">
        <v>4.32</v>
      </c>
      <c r="J26">
        <v>4.4400000000000004</v>
      </c>
      <c r="K26">
        <v>4.4800000000000004</v>
      </c>
      <c r="M26" t="s">
        <v>19</v>
      </c>
      <c r="N26">
        <f>2*PI()*1000</f>
        <v>6283.1853071795858</v>
      </c>
    </row>
    <row r="27" spans="1:14" x14ac:dyDescent="0.3">
      <c r="A27" t="s">
        <v>13</v>
      </c>
      <c r="B27">
        <f>20*LOG10(B26/B2)</f>
        <v>-32.995039633316743</v>
      </c>
      <c r="C27">
        <f t="shared" ref="C27:J27" si="7">20*LOG10(C26/C2)</f>
        <v>-27.290325063701758</v>
      </c>
      <c r="D27">
        <f t="shared" si="7"/>
        <v>-19.331524890261004</v>
      </c>
      <c r="E27">
        <f t="shared" si="7"/>
        <v>-13.555614105321613</v>
      </c>
      <c r="F27">
        <f t="shared" si="7"/>
        <v>-8.5891412023620504</v>
      </c>
      <c r="G27">
        <f t="shared" si="7"/>
        <v>-3.4526145389234957</v>
      </c>
      <c r="H27">
        <f t="shared" si="7"/>
        <v>-1.8517727845082763</v>
      </c>
      <c r="I27">
        <f t="shared" si="7"/>
        <v>-1.2697251504221332</v>
      </c>
      <c r="J27">
        <f t="shared" si="7"/>
        <v>-1.0317406844279784</v>
      </c>
      <c r="K27">
        <f>20*LOG10(K26/K2)</f>
        <v>-0.9538398067574948</v>
      </c>
    </row>
    <row r="28" spans="1:14" x14ac:dyDescent="0.3">
      <c r="A28" t="s">
        <v>14</v>
      </c>
      <c r="B28">
        <v>1.7</v>
      </c>
      <c r="C28">
        <v>1.6</v>
      </c>
      <c r="D28">
        <v>1.54</v>
      </c>
      <c r="E28">
        <v>1.3</v>
      </c>
      <c r="F28">
        <v>1.17</v>
      </c>
      <c r="G28">
        <v>0.8</v>
      </c>
      <c r="H28">
        <v>0.5</v>
      </c>
      <c r="I28">
        <v>0.25</v>
      </c>
      <c r="J28">
        <v>0.15</v>
      </c>
      <c r="K28">
        <v>0.12</v>
      </c>
    </row>
    <row r="30" spans="1:14" x14ac:dyDescent="0.3">
      <c r="A30" t="s">
        <v>22</v>
      </c>
    </row>
    <row r="31" spans="1:14" x14ac:dyDescent="0.3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 t="s">
        <v>9</v>
      </c>
      <c r="K31" t="s">
        <v>10</v>
      </c>
    </row>
    <row r="32" spans="1:14" x14ac:dyDescent="0.3">
      <c r="A32" t="s">
        <v>11</v>
      </c>
      <c r="B32">
        <f t="shared" ref="B32" si="8">0.1</f>
        <v>0.1</v>
      </c>
      <c r="C32">
        <f t="shared" ref="C32" si="9">0.2</f>
        <v>0.2</v>
      </c>
      <c r="D32">
        <f t="shared" ref="D32" si="10">0.5</f>
        <v>0.5</v>
      </c>
      <c r="E32">
        <f>1</f>
        <v>1</v>
      </c>
      <c r="F32">
        <f>2</f>
        <v>2</v>
      </c>
      <c r="G32">
        <f>5</f>
        <v>5</v>
      </c>
      <c r="H32">
        <f>10</f>
        <v>10</v>
      </c>
      <c r="I32">
        <f>20</f>
        <v>20</v>
      </c>
      <c r="J32">
        <f>50</f>
        <v>50</v>
      </c>
      <c r="K32">
        <f>100</f>
        <v>100</v>
      </c>
    </row>
    <row r="33" spans="1:11" x14ac:dyDescent="0.3">
      <c r="A33" t="s">
        <v>12</v>
      </c>
      <c r="B33">
        <v>0.05</v>
      </c>
      <c r="C33">
        <v>0.05</v>
      </c>
      <c r="D33">
        <v>0.1</v>
      </c>
      <c r="E33">
        <v>0.216</v>
      </c>
      <c r="F33">
        <v>0.81200000000000006</v>
      </c>
      <c r="G33">
        <v>4.04</v>
      </c>
      <c r="H33">
        <v>4.6399999999999997</v>
      </c>
      <c r="I33">
        <v>4.4800000000000004</v>
      </c>
      <c r="J33">
        <v>4.4400000000000004</v>
      </c>
      <c r="K33">
        <v>4.4800000000000004</v>
      </c>
    </row>
    <row r="34" spans="1:11" x14ac:dyDescent="0.3">
      <c r="A34" t="s">
        <v>13</v>
      </c>
      <c r="B34">
        <f>20*LOG10(B33/B2)</f>
        <v>-40</v>
      </c>
      <c r="C34">
        <f t="shared" ref="C34:J34" si="11">20*LOG10(C33/C2)</f>
        <v>-40</v>
      </c>
      <c r="D34">
        <f t="shared" si="11"/>
        <v>-33.979400086720375</v>
      </c>
      <c r="E34">
        <f t="shared" si="11"/>
        <v>-27.290325063701758</v>
      </c>
      <c r="F34">
        <f t="shared" si="11"/>
        <v>-15.78827950189687</v>
      </c>
      <c r="G34">
        <f t="shared" si="11"/>
        <v>-1.8517727845082763</v>
      </c>
      <c r="H34">
        <f t="shared" si="11"/>
        <v>-0.64904047562275924</v>
      </c>
      <c r="I34">
        <f t="shared" si="11"/>
        <v>-0.9538398067574948</v>
      </c>
      <c r="J34">
        <f t="shared" si="11"/>
        <v>-1.0317406844279784</v>
      </c>
      <c r="K34">
        <f>20*LOG10(K33/K2)</f>
        <v>-0.9538398067574948</v>
      </c>
    </row>
    <row r="35" spans="1:11" x14ac:dyDescent="0.3">
      <c r="A35" t="s">
        <v>14</v>
      </c>
      <c r="B35">
        <v>4.57</v>
      </c>
      <c r="C35">
        <v>2</v>
      </c>
      <c r="D35">
        <v>2.2999999999999998</v>
      </c>
      <c r="E35">
        <v>2.5</v>
      </c>
      <c r="F35">
        <v>2.4</v>
      </c>
      <c r="G35">
        <v>1.5</v>
      </c>
      <c r="H35">
        <v>0.7</v>
      </c>
      <c r="I35">
        <v>0.2</v>
      </c>
      <c r="J35">
        <v>7.4999999999999997E-2</v>
      </c>
      <c r="K35">
        <v>6.4000000000000001E-2</v>
      </c>
    </row>
    <row r="37" spans="1:11" x14ac:dyDescent="0.3">
      <c r="A37" t="s">
        <v>23</v>
      </c>
    </row>
    <row r="38" spans="1:11" x14ac:dyDescent="0.3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</row>
    <row r="39" spans="1:11" x14ac:dyDescent="0.3">
      <c r="A39" t="s">
        <v>11</v>
      </c>
      <c r="B39">
        <f t="shared" ref="B39" si="12">0.1</f>
        <v>0.1</v>
      </c>
      <c r="C39">
        <f t="shared" ref="C39" si="13">0.2</f>
        <v>0.2</v>
      </c>
      <c r="D39">
        <f t="shared" ref="D39" si="14">0.5</f>
        <v>0.5</v>
      </c>
      <c r="E39">
        <f>1</f>
        <v>1</v>
      </c>
      <c r="F39">
        <f>2</f>
        <v>2</v>
      </c>
      <c r="G39">
        <f>5</f>
        <v>5</v>
      </c>
      <c r="H39">
        <f>10</f>
        <v>10</v>
      </c>
      <c r="I39">
        <f>20</f>
        <v>20</v>
      </c>
      <c r="J39">
        <f>50</f>
        <v>50</v>
      </c>
      <c r="K39">
        <f>100</f>
        <v>100</v>
      </c>
    </row>
    <row r="40" spans="1:11" x14ac:dyDescent="0.3">
      <c r="A40" t="s">
        <v>12</v>
      </c>
      <c r="B40">
        <v>4.0599999999999996</v>
      </c>
      <c r="C40">
        <v>4.0199999999999996</v>
      </c>
      <c r="D40">
        <v>4.0599999999999996</v>
      </c>
      <c r="E40">
        <v>4.1399999999999997</v>
      </c>
      <c r="F40">
        <v>4.26</v>
      </c>
      <c r="G40">
        <v>4</v>
      </c>
      <c r="H40">
        <v>1.46</v>
      </c>
      <c r="I40">
        <v>0.4</v>
      </c>
      <c r="J40">
        <v>0.14000000000000001</v>
      </c>
      <c r="K40">
        <v>0.1</v>
      </c>
    </row>
    <row r="41" spans="1:11" x14ac:dyDescent="0.3">
      <c r="A41" t="s">
        <v>13</v>
      </c>
      <c r="B41">
        <f>20*LOG10(B40/B2)</f>
        <v>-1.8088794151764944</v>
      </c>
      <c r="C41">
        <f t="shared" ref="C41:K41" si="15">20*LOG10(C40/C2)</f>
        <v>-1.8948790250309755</v>
      </c>
      <c r="D41">
        <f t="shared" si="15"/>
        <v>-1.8088794151764944</v>
      </c>
      <c r="E41">
        <f t="shared" si="15"/>
        <v>-1.6393932643023976</v>
      </c>
      <c r="F41">
        <f t="shared" si="15"/>
        <v>-1.3912081046659979</v>
      </c>
      <c r="G41">
        <f t="shared" si="15"/>
        <v>-1.9382002601611279</v>
      </c>
      <c r="H41">
        <f t="shared" si="15"/>
        <v>-10.692342971031634</v>
      </c>
      <c r="I41">
        <f t="shared" si="15"/>
        <v>-21.938200260161128</v>
      </c>
      <c r="J41">
        <f t="shared" si="15"/>
        <v>-31.056839373155615</v>
      </c>
      <c r="K41">
        <f t="shared" si="15"/>
        <v>-33.979400086720375</v>
      </c>
    </row>
    <row r="42" spans="1:11" x14ac:dyDescent="0.3">
      <c r="A42" t="s">
        <v>14</v>
      </c>
      <c r="B42">
        <v>7.0000000000000007E-2</v>
      </c>
      <c r="C42">
        <v>0.13</v>
      </c>
      <c r="D42">
        <v>0.22</v>
      </c>
      <c r="E42">
        <v>0.32</v>
      </c>
      <c r="F42">
        <v>0.45</v>
      </c>
      <c r="G42">
        <v>1.4</v>
      </c>
      <c r="H42">
        <v>2.4300000000000002</v>
      </c>
      <c r="I42">
        <v>2.85</v>
      </c>
      <c r="J42">
        <v>3.06</v>
      </c>
      <c r="K42">
        <v>3.09</v>
      </c>
    </row>
  </sheetData>
  <phoneticPr fontId="1" type="noConversion"/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Jules</dc:creator>
  <cp:lastModifiedBy>ROY Jules</cp:lastModifiedBy>
  <dcterms:created xsi:type="dcterms:W3CDTF">2023-03-02T14:39:56Z</dcterms:created>
  <dcterms:modified xsi:type="dcterms:W3CDTF">2023-03-04T20:09:45Z</dcterms:modified>
</cp:coreProperties>
</file>