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Github\KAUST\productionOptModel\dataInputs\"/>
    </mc:Choice>
  </mc:AlternateContent>
  <xr:revisionPtr revIDLastSave="0" documentId="13_ncr:1_{436F64D8-243E-422B-AD6A-D10B259DBFC3}" xr6:coauthVersionLast="47" xr6:coauthVersionMax="47" xr10:uidLastSave="{00000000-0000-0000-0000-000000000000}"/>
  <bookViews>
    <workbookView xWindow="15163" yWindow="1234" windowWidth="24686" windowHeight="9566" xr2:uid="{00000000-000D-0000-FFFF-FFFF00000000}"/>
  </bookViews>
  <sheets>
    <sheet name="systemSettings" sheetId="1" r:id="rId1"/>
    <sheet name="eyUnitSettings" sheetId="2" r:id="rId2"/>
    <sheet name="eyUnitExplan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B2" i="1"/>
  <c r="B12" i="1" l="1"/>
  <c r="B18" i="1" s="1"/>
  <c r="B9" i="1"/>
  <c r="B10" i="1"/>
  <c r="B2" i="2"/>
  <c r="C2" i="2" s="1"/>
  <c r="B23" i="1"/>
  <c r="B22" i="1"/>
  <c r="B17" i="1"/>
  <c r="B16" i="1"/>
  <c r="B15" i="1"/>
  <c r="B14" i="1"/>
  <c r="B20" i="1" s="1"/>
  <c r="B13" i="1"/>
  <c r="B19" i="1" s="1"/>
  <c r="B8" i="1"/>
  <c r="B7" i="1"/>
</calcChain>
</file>

<file path=xl/sharedStrings.xml><?xml version="1.0" encoding="utf-8"?>
<sst xmlns="http://schemas.openxmlformats.org/spreadsheetml/2006/main" count="100" uniqueCount="61">
  <si>
    <t>Name</t>
  </si>
  <si>
    <t>capexEY</t>
  </si>
  <si>
    <t>fixedOpexEY</t>
  </si>
  <si>
    <t>variableOpexEY</t>
  </si>
  <si>
    <t>energyUseEY</t>
  </si>
  <si>
    <t>stackSize</t>
  </si>
  <si>
    <t>Just name of ey unit (does not impact model)</t>
  </si>
  <si>
    <t>$/MW</t>
  </si>
  <si>
    <t>MWh/kg H2</t>
  </si>
  <si>
    <t>MW-how big modules are</t>
  </si>
  <si>
    <t>ParamName</t>
  </si>
  <si>
    <t>Value</t>
  </si>
  <si>
    <t>Unit</t>
  </si>
  <si>
    <t>Source</t>
  </si>
  <si>
    <t>ammoniaDemand</t>
  </si>
  <si>
    <t>hsStoreEfficiency</t>
  </si>
  <si>
    <t xml:space="preserve"> percentage</t>
  </si>
  <si>
    <t>hsDeployEfficiency</t>
  </si>
  <si>
    <t>bsStoreEfficiency</t>
  </si>
  <si>
    <t>bsDeployEfficiency</t>
  </si>
  <si>
    <t>hbHydrogenEfficiency</t>
  </si>
  <si>
    <t xml:space="preserve"> percentage (ratio of hydrogen input to get out 1 unit of ammonia)</t>
  </si>
  <si>
    <t>Chemical Eqn (will need to change for efficiencies)</t>
  </si>
  <si>
    <t>hbNitrogenEfficiency</t>
  </si>
  <si>
    <t xml:space="preserve"> percentage (ratio of nitrogen input to get out 1 unit of ammonia)</t>
  </si>
  <si>
    <t>capexWind</t>
  </si>
  <si>
    <t>d0ee01707h1.pdf (umich.edu)</t>
  </si>
  <si>
    <t>capexSolar</t>
  </si>
  <si>
    <t>capexHS</t>
  </si>
  <si>
    <t>capexBS</t>
  </si>
  <si>
    <t>Lazard’s Levelized Cost of Storage Analysis—Version 6.0</t>
  </si>
  <si>
    <t>capexASU</t>
  </si>
  <si>
    <t>capexHB</t>
  </si>
  <si>
    <t>fixedOpexWind</t>
  </si>
  <si>
    <t>Lazard source</t>
  </si>
  <si>
    <t>fixedOpexSolar</t>
  </si>
  <si>
    <t>fixedOpexHS</t>
  </si>
  <si>
    <t>2% of CAPEX</t>
  </si>
  <si>
    <t>fixedOpexBS</t>
  </si>
  <si>
    <t>fixedOpexASU</t>
  </si>
  <si>
    <t>fixedOpexHB</t>
  </si>
  <si>
    <t>energyUseHS</t>
  </si>
  <si>
    <t>PLACEHOLDER</t>
  </si>
  <si>
    <t>energyUseASU</t>
  </si>
  <si>
    <t>MWh/kg N2</t>
  </si>
  <si>
    <t>from https://www-rsc-org.proxy.lib.umich.edu/suppdata/d0/ee/d0ee01707h/d0ee01707h1.pdf</t>
  </si>
  <si>
    <t>energyUseHB</t>
  </si>
  <si>
    <t>MWh/kg NH3</t>
  </si>
  <si>
    <t>minCapacityASU</t>
  </si>
  <si>
    <t>percentage</t>
  </si>
  <si>
    <t xml:space="preserve">minCapacityHB </t>
  </si>
  <si>
    <t>years</t>
  </si>
  <si>
    <t>plantLifetime</t>
  </si>
  <si>
    <t>r</t>
  </si>
  <si>
    <t>$/kg</t>
  </si>
  <si>
    <t>U.S. Energy Information Administration - EIA - Independent Statistics and Analysis</t>
  </si>
  <si>
    <t>Low Boil off rate: https://www.utwente.nl/en/tnw/ems/research/ats/chmt/m13-hendrie-derking-cryoworld-chmt-2019.pdf</t>
  </si>
  <si>
    <t>$/MWh</t>
  </si>
  <si>
    <t>https://www-rsc-org.proxy.lib.umich.edu/suppdata/d0/ee/d0ee01707h/d0ee01707h1.pdf</t>
  </si>
  <si>
    <t>kg/timePeriod</t>
  </si>
  <si>
    <t>User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</si>
</sst>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3" formatCode="_(* #,##0.00_);_(* \(#,##0.00\);_(* &quot;-&quot;??_);_(@_)"/>
    <numFmt numFmtId="164" formatCode="#,##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7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7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7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9" fontId="0" fillId="0" borderId="0" xfId="1" applyFont="1" applyAlignment="1">
      <alignment horizontal="right"/>
    </xf>
    <xf numFmtId="0" fontId="5" fillId="0" borderId="0" xfId="2"/>
    <xf numFmtId="43" fontId="2" fillId="0" borderId="1" xfId="3" applyFont="1" applyBorder="1" applyAlignment="1">
      <alignment horizontal="right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todayinenergy/detail.php?id=46756" TargetMode="External"/><Relationship Id="rId1" Type="http://schemas.openxmlformats.org/officeDocument/2006/relationships/hyperlink" Target="https://www.eia.gov/todayinenergy/detail.php?id=467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2"/>
  <sheetViews>
    <sheetView tabSelected="1" topLeftCell="A25" zoomScale="145" zoomScaleNormal="145" workbookViewId="0">
      <selection activeCell="B26" sqref="B26"/>
    </sheetView>
  </sheetViews>
  <sheetFormatPr defaultRowHeight="14.6" x14ac:dyDescent="0.4"/>
  <cols>
    <col min="1" max="1" width="31.3046875" style="2" bestFit="1" customWidth="1"/>
    <col min="2" max="2" width="18" style="7" bestFit="1" customWidth="1"/>
    <col min="3" max="3" width="55.69140625" style="2" bestFit="1" customWidth="1"/>
    <col min="4" max="4" width="48.15234375" style="2" bestFit="1" customWidth="1"/>
    <col min="5" max="5" width="21.69140625" style="2" bestFit="1" customWidth="1"/>
    <col min="6" max="6" width="16.3046875" style="2" bestFit="1" customWidth="1"/>
  </cols>
  <sheetData>
    <row r="1" spans="1:6" ht="18.75" customHeight="1" x14ac:dyDescent="0.4">
      <c r="A1" s="1" t="s">
        <v>10</v>
      </c>
      <c r="B1" s="3" t="s">
        <v>11</v>
      </c>
      <c r="C1" s="1" t="s">
        <v>12</v>
      </c>
      <c r="D1" s="1" t="s">
        <v>13</v>
      </c>
      <c r="E1" s="1"/>
      <c r="F1" s="1"/>
    </row>
    <row r="2" spans="1:6" ht="19.5" customHeight="1" x14ac:dyDescent="0.4">
      <c r="A2" s="1" t="s">
        <v>14</v>
      </c>
      <c r="B2" s="5">
        <f>200*1000*365</f>
        <v>73000000</v>
      </c>
      <c r="C2" s="1" t="s">
        <v>59</v>
      </c>
      <c r="D2" s="1" t="s">
        <v>60</v>
      </c>
      <c r="E2" s="1"/>
      <c r="F2" s="1"/>
    </row>
    <row r="3" spans="1:6" ht="19.5" customHeight="1" x14ac:dyDescent="0.4">
      <c r="A3" s="1" t="s">
        <v>15</v>
      </c>
      <c r="B3" s="9">
        <v>0.98</v>
      </c>
      <c r="C3" s="1" t="s">
        <v>16</v>
      </c>
      <c r="D3" s="1" t="s">
        <v>56</v>
      </c>
      <c r="E3" s="1"/>
      <c r="F3" s="1"/>
    </row>
    <row r="4" spans="1:6" ht="19.5" customHeight="1" x14ac:dyDescent="0.4">
      <c r="A4" s="1" t="s">
        <v>17</v>
      </c>
      <c r="B4" s="9">
        <v>0.98</v>
      </c>
      <c r="C4" s="1" t="s">
        <v>16</v>
      </c>
      <c r="D4" s="2" t="s">
        <v>56</v>
      </c>
      <c r="E4" s="1"/>
      <c r="F4" s="1"/>
    </row>
    <row r="5" spans="1:6" ht="19.5" customHeight="1" x14ac:dyDescent="0.4">
      <c r="A5" s="1" t="s">
        <v>18</v>
      </c>
      <c r="B5" s="9">
        <v>0.9</v>
      </c>
      <c r="C5" s="1" t="s">
        <v>16</v>
      </c>
      <c r="D5" s="14" t="s">
        <v>55</v>
      </c>
      <c r="E5" s="1"/>
      <c r="F5" s="1"/>
    </row>
    <row r="6" spans="1:6" ht="19.5" customHeight="1" x14ac:dyDescent="0.4">
      <c r="A6" s="1" t="s">
        <v>19</v>
      </c>
      <c r="B6" s="9">
        <v>0.9</v>
      </c>
      <c r="C6" s="1" t="s">
        <v>16</v>
      </c>
      <c r="D6" s="14" t="s">
        <v>55</v>
      </c>
      <c r="E6" s="1"/>
      <c r="F6" s="1"/>
    </row>
    <row r="7" spans="1:6" ht="19.5" customHeight="1" x14ac:dyDescent="0.4">
      <c r="A7" s="1" t="s">
        <v>20</v>
      </c>
      <c r="B7" s="9">
        <f>177/1000</f>
        <v>0.17699999999999999</v>
      </c>
      <c r="C7" s="1" t="s">
        <v>21</v>
      </c>
      <c r="D7" s="1" t="s">
        <v>22</v>
      </c>
      <c r="E7" s="1"/>
      <c r="F7" s="1"/>
    </row>
    <row r="8" spans="1:6" ht="19.5" customHeight="1" x14ac:dyDescent="0.4">
      <c r="A8" s="1" t="s">
        <v>23</v>
      </c>
      <c r="B8" s="9">
        <f>823/1000</f>
        <v>0.82299999999999995</v>
      </c>
      <c r="C8" s="1" t="s">
        <v>24</v>
      </c>
      <c r="D8" s="1" t="s">
        <v>22</v>
      </c>
      <c r="E8" s="1"/>
      <c r="F8" s="1"/>
    </row>
    <row r="9" spans="1:6" ht="19.5" customHeight="1" x14ac:dyDescent="0.4">
      <c r="A9" s="1" t="s">
        <v>25</v>
      </c>
      <c r="B9" s="6">
        <f>1300*1000</f>
        <v>1300000</v>
      </c>
      <c r="C9" s="10" t="s">
        <v>7</v>
      </c>
      <c r="D9" s="11" t="s">
        <v>58</v>
      </c>
      <c r="E9" s="1"/>
      <c r="F9" s="1"/>
    </row>
    <row r="10" spans="1:6" ht="19.5" customHeight="1" x14ac:dyDescent="0.4">
      <c r="A10" s="1" t="s">
        <v>27</v>
      </c>
      <c r="B10" s="6">
        <f>1200*1000</f>
        <v>1200000</v>
      </c>
      <c r="C10" s="10" t="s">
        <v>7</v>
      </c>
      <c r="D10" s="11" t="s">
        <v>58</v>
      </c>
      <c r="E10" s="1"/>
      <c r="F10" s="1"/>
    </row>
    <row r="11" spans="1:6" ht="19.5" customHeight="1" x14ac:dyDescent="0.4">
      <c r="A11" s="1" t="s">
        <v>28</v>
      </c>
      <c r="B11" s="5">
        <v>500</v>
      </c>
      <c r="C11" s="10" t="s">
        <v>54</v>
      </c>
      <c r="D11" s="11" t="s">
        <v>58</v>
      </c>
      <c r="E11" s="1"/>
      <c r="F11" s="1"/>
    </row>
    <row r="12" spans="1:6" ht="19.5" customHeight="1" x14ac:dyDescent="0.4">
      <c r="A12" s="1" t="s">
        <v>29</v>
      </c>
      <c r="B12" s="6">
        <f>400*1000</f>
        <v>400000</v>
      </c>
      <c r="C12" s="10" t="s">
        <v>57</v>
      </c>
      <c r="D12" s="11" t="s">
        <v>30</v>
      </c>
      <c r="E12" s="1"/>
      <c r="F12" s="1"/>
    </row>
    <row r="13" spans="1:6" ht="19.5" customHeight="1" x14ac:dyDescent="0.4">
      <c r="A13" s="1" t="s">
        <v>31</v>
      </c>
      <c r="B13" s="6">
        <f>(13182*1000)</f>
        <v>13182000</v>
      </c>
      <c r="C13" s="10" t="s">
        <v>7</v>
      </c>
      <c r="D13" s="11" t="s">
        <v>58</v>
      </c>
      <c r="E13" s="6"/>
      <c r="F13" s="6"/>
    </row>
    <row r="14" spans="1:6" ht="19.5" customHeight="1" x14ac:dyDescent="0.4">
      <c r="A14" s="1" t="s">
        <v>32</v>
      </c>
      <c r="B14" s="6">
        <f>6467*1000</f>
        <v>6467000</v>
      </c>
      <c r="C14" s="10" t="s">
        <v>7</v>
      </c>
      <c r="D14" s="11" t="s">
        <v>58</v>
      </c>
      <c r="E14" s="1"/>
      <c r="F14" s="1"/>
    </row>
    <row r="15" spans="1:6" ht="19.5" customHeight="1" x14ac:dyDescent="0.4">
      <c r="A15" s="1" t="s">
        <v>33</v>
      </c>
      <c r="B15" s="6">
        <f>35*1000</f>
        <v>35000</v>
      </c>
      <c r="C15" s="10" t="s">
        <v>7</v>
      </c>
      <c r="D15" s="1" t="s">
        <v>34</v>
      </c>
      <c r="E15" s="1"/>
      <c r="F15" s="1"/>
    </row>
    <row r="16" spans="1:6" ht="19.5" customHeight="1" x14ac:dyDescent="0.4">
      <c r="A16" s="1" t="s">
        <v>35</v>
      </c>
      <c r="B16" s="6">
        <f>10*1000</f>
        <v>10000</v>
      </c>
      <c r="C16" s="10" t="s">
        <v>7</v>
      </c>
      <c r="D16" s="1" t="s">
        <v>34</v>
      </c>
      <c r="E16" s="1"/>
      <c r="F16" s="1"/>
    </row>
    <row r="17" spans="1:6" ht="18.75" customHeight="1" x14ac:dyDescent="0.4">
      <c r="A17" s="1" t="s">
        <v>36</v>
      </c>
      <c r="B17" s="5">
        <f>0.02*B11</f>
        <v>10</v>
      </c>
      <c r="C17" s="10" t="s">
        <v>7</v>
      </c>
      <c r="D17" s="1" t="s">
        <v>37</v>
      </c>
      <c r="E17" s="1"/>
      <c r="F17" s="1"/>
    </row>
    <row r="18" spans="1:6" ht="18.75" customHeight="1" x14ac:dyDescent="0.4">
      <c r="A18" s="1" t="s">
        <v>38</v>
      </c>
      <c r="B18" s="5">
        <f>0.02*B12</f>
        <v>8000</v>
      </c>
      <c r="C18" s="10" t="s">
        <v>57</v>
      </c>
      <c r="D18" s="1" t="s">
        <v>37</v>
      </c>
      <c r="E18" s="1"/>
      <c r="F18" s="1"/>
    </row>
    <row r="19" spans="1:6" ht="18.75" customHeight="1" x14ac:dyDescent="0.4">
      <c r="A19" s="1" t="s">
        <v>39</v>
      </c>
      <c r="B19" s="5">
        <f>0.02*B13</f>
        <v>263640</v>
      </c>
      <c r="C19" s="10" t="s">
        <v>7</v>
      </c>
      <c r="D19" s="1" t="s">
        <v>37</v>
      </c>
      <c r="E19" s="1"/>
      <c r="F19" s="1"/>
    </row>
    <row r="20" spans="1:6" ht="18.75" customHeight="1" x14ac:dyDescent="0.4">
      <c r="A20" s="1" t="s">
        <v>40</v>
      </c>
      <c r="B20" s="5">
        <f>0.02*B14</f>
        <v>129340</v>
      </c>
      <c r="C20" s="10" t="s">
        <v>7</v>
      </c>
      <c r="D20" s="1" t="s">
        <v>37</v>
      </c>
      <c r="E20" s="1"/>
      <c r="F20" s="1"/>
    </row>
    <row r="21" spans="1:6" ht="18.75" customHeight="1" x14ac:dyDescent="0.4">
      <c r="A21" s="1" t="s">
        <v>41</v>
      </c>
      <c r="B21" s="12">
        <v>0</v>
      </c>
      <c r="C21" s="10" t="s">
        <v>8</v>
      </c>
      <c r="D21" s="2" t="s">
        <v>42</v>
      </c>
      <c r="E21" s="1"/>
      <c r="F21" s="1"/>
    </row>
    <row r="22" spans="1:6" ht="18.75" customHeight="1" x14ac:dyDescent="0.4">
      <c r="A22" s="1" t="s">
        <v>43</v>
      </c>
      <c r="B22" s="12">
        <f>0.11/1000</f>
        <v>1.1E-4</v>
      </c>
      <c r="C22" s="1" t="s">
        <v>44</v>
      </c>
      <c r="D22" s="2" t="s">
        <v>45</v>
      </c>
      <c r="E22" s="1"/>
      <c r="F22" s="1"/>
    </row>
    <row r="23" spans="1:6" ht="18.75" customHeight="1" x14ac:dyDescent="0.4">
      <c r="A23" s="1" t="s">
        <v>46</v>
      </c>
      <c r="B23" s="12">
        <f>0.532/1000</f>
        <v>5.3200000000000003E-4</v>
      </c>
      <c r="C23" s="1" t="s">
        <v>47</v>
      </c>
      <c r="D23" s="11" t="s">
        <v>26</v>
      </c>
      <c r="E23" s="1"/>
      <c r="F23" s="1"/>
    </row>
    <row r="24" spans="1:6" ht="18.75" customHeight="1" x14ac:dyDescent="0.4">
      <c r="A24" s="1" t="s">
        <v>48</v>
      </c>
      <c r="B24" s="9">
        <v>0.8</v>
      </c>
      <c r="C24" s="1" t="s">
        <v>49</v>
      </c>
      <c r="D24" s="11" t="s">
        <v>26</v>
      </c>
      <c r="E24" s="1"/>
      <c r="F24" s="1"/>
    </row>
    <row r="25" spans="1:6" ht="18.75" customHeight="1" x14ac:dyDescent="0.4">
      <c r="A25" s="1" t="s">
        <v>50</v>
      </c>
      <c r="B25" s="9">
        <v>0.8</v>
      </c>
      <c r="C25" s="1" t="s">
        <v>49</v>
      </c>
      <c r="D25" s="11" t="s">
        <v>26</v>
      </c>
      <c r="E25" s="1"/>
      <c r="F25" s="1"/>
    </row>
    <row r="26" spans="1:6" ht="18.75" customHeight="1" x14ac:dyDescent="0.4">
      <c r="A26" s="1" t="s">
        <v>52</v>
      </c>
      <c r="B26" s="5">
        <v>30</v>
      </c>
      <c r="C26" s="1" t="s">
        <v>51</v>
      </c>
      <c r="D26" s="11" t="s">
        <v>26</v>
      </c>
      <c r="E26" s="1"/>
      <c r="F26" s="1"/>
    </row>
    <row r="27" spans="1:6" ht="18.75" customHeight="1" x14ac:dyDescent="0.4">
      <c r="A27" s="2" t="s">
        <v>53</v>
      </c>
      <c r="B27" s="13">
        <v>7.4999999999999997E-2</v>
      </c>
      <c r="C27" s="2" t="s">
        <v>49</v>
      </c>
      <c r="D27" s="11" t="s">
        <v>26</v>
      </c>
      <c r="E27" s="1"/>
      <c r="F27" s="1"/>
    </row>
    <row r="28" spans="1:6" ht="18.75" customHeight="1" x14ac:dyDescent="0.4">
      <c r="E28" s="1"/>
      <c r="F28" s="1"/>
    </row>
    <row r="29" spans="1:6" ht="18.75" customHeight="1" x14ac:dyDescent="0.4">
      <c r="E29" s="1"/>
      <c r="F29" s="1"/>
    </row>
    <row r="30" spans="1:6" ht="18.75" customHeight="1" x14ac:dyDescent="0.4">
      <c r="E30" s="1"/>
      <c r="F30" s="1"/>
    </row>
    <row r="31" spans="1:6" ht="18.75" customHeight="1" x14ac:dyDescent="0.4">
      <c r="E31" s="1"/>
      <c r="F31" s="1"/>
    </row>
    <row r="32" spans="1:6" ht="18.75" customHeight="1" x14ac:dyDescent="0.4">
      <c r="D32" s="1"/>
      <c r="E32" s="1"/>
      <c r="F32" s="1"/>
    </row>
  </sheetData>
  <hyperlinks>
    <hyperlink ref="D5" r:id="rId1" display="https://www.eia.gov/todayinenergy/detail.php?id=46756" xr:uid="{42A22C02-7EB7-413C-977A-B6FEDF598BB5}"/>
    <hyperlink ref="D6" r:id="rId2" display="https://www.eia.gov/todayinenergy/detail.php?id=46756" xr:uid="{6E0F255B-D62E-4ACA-B20D-3797B3854F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2"/>
  <sheetViews>
    <sheetView topLeftCell="D1" workbookViewId="0">
      <selection activeCell="D2" sqref="D2"/>
    </sheetView>
  </sheetViews>
  <sheetFormatPr defaultRowHeight="14.6" x14ac:dyDescent="0.4"/>
  <cols>
    <col min="1" max="1" width="13.53515625" style="7" bestFit="1" customWidth="1"/>
    <col min="2" max="2" width="13.15234375" style="8" bestFit="1" customWidth="1"/>
    <col min="3" max="3" width="11.3046875" style="8" bestFit="1" customWidth="1"/>
    <col min="4" max="4" width="16.3046875" style="7" bestFit="1" customWidth="1"/>
    <col min="5" max="5" width="26.69140625" style="8" bestFit="1" customWidth="1"/>
    <col min="6" max="6" width="33.3046875" style="7" bestFit="1" customWidth="1"/>
  </cols>
  <sheetData>
    <row r="1" spans="1:6" ht="18.75" customHeight="1" x14ac:dyDescent="0.4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3" t="s">
        <v>5</v>
      </c>
    </row>
    <row r="2" spans="1:6" ht="18.75" customHeight="1" x14ac:dyDescent="0.4">
      <c r="A2" s="5">
        <v>0</v>
      </c>
      <c r="B2" s="6">
        <f>450*1000</f>
        <v>450000</v>
      </c>
      <c r="C2" s="6">
        <f>0.02*B2</f>
        <v>9000</v>
      </c>
      <c r="D2" s="5">
        <v>2E-3</v>
      </c>
      <c r="E2" s="15">
        <f>(47.571/0.934)/1000</f>
        <v>5.0932548179871515E-2</v>
      </c>
      <c r="F2" s="5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2"/>
  <sheetViews>
    <sheetView workbookViewId="0">
      <selection activeCell="D6" sqref="D6"/>
    </sheetView>
  </sheetViews>
  <sheetFormatPr defaultRowHeight="14.6" x14ac:dyDescent="0.4"/>
  <cols>
    <col min="1" max="1" width="38.3046875" style="2" bestFit="1" customWidth="1"/>
    <col min="2" max="4" width="13.53515625" style="2" bestFit="1" customWidth="1"/>
    <col min="5" max="5" width="11.53515625" style="2" bestFit="1" customWidth="1"/>
    <col min="6" max="6" width="13.53515625" style="2" bestFit="1" customWidth="1"/>
  </cols>
  <sheetData>
    <row r="1" spans="1:6" ht="18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8.75" customHeight="1" x14ac:dyDescent="0.4">
      <c r="A2" s="1" t="s">
        <v>6</v>
      </c>
      <c r="B2" s="1" t="s">
        <v>7</v>
      </c>
      <c r="C2" s="1" t="s">
        <v>7</v>
      </c>
      <c r="D2" s="1" t="s">
        <v>54</v>
      </c>
      <c r="E2" s="1" t="s">
        <v>8</v>
      </c>
      <c r="F2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systemSettings</vt:lpstr>
      <vt:lpstr>eyUnitSettings</vt:lpstr>
      <vt:lpstr>eyUnitExplanation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Florez</cp:lastModifiedBy>
  <dcterms:created xsi:type="dcterms:W3CDTF">2022-05-25T10:38:51Z</dcterms:created>
  <dcterms:modified xsi:type="dcterms:W3CDTF">2022-05-31T12:23:00Z</dcterms:modified>
</cp:coreProperties>
</file>