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ithub\KAUST\productionHydrogenOptModel\dataInputs\"/>
    </mc:Choice>
  </mc:AlternateContent>
  <xr:revisionPtr revIDLastSave="0" documentId="13_ncr:1_{4C6FD42B-05AE-4254-A91A-678561462B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stemSettings" sheetId="1" r:id="rId1"/>
    <sheet name="eyUnitSettings" sheetId="2" r:id="rId2"/>
    <sheet name="eyUnitExplan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2" i="1"/>
  <c r="B4" i="2"/>
  <c r="B3" i="2"/>
  <c r="C3" i="2" s="1"/>
  <c r="C4" i="2"/>
  <c r="B2" i="2"/>
  <c r="B7" i="1"/>
  <c r="E3" i="2"/>
  <c r="E4" i="2"/>
  <c r="E2" i="2" l="1"/>
  <c r="B11" i="1" l="1"/>
  <c r="B15" i="1" s="1"/>
  <c r="C2" i="2"/>
  <c r="B14" i="1"/>
  <c r="B13" i="1"/>
  <c r="B12" i="1"/>
</calcChain>
</file>

<file path=xl/sharedStrings.xml><?xml version="1.0" encoding="utf-8"?>
<sst xmlns="http://schemas.openxmlformats.org/spreadsheetml/2006/main" count="82" uniqueCount="55">
  <si>
    <t>Name</t>
  </si>
  <si>
    <t>capexEY</t>
  </si>
  <si>
    <t>fixedOpexEY</t>
  </si>
  <si>
    <t>variableOpexEY</t>
  </si>
  <si>
    <t>energyUseEY</t>
  </si>
  <si>
    <t>stackSize</t>
  </si>
  <si>
    <t>Just name of ey unit (does not impact model)</t>
  </si>
  <si>
    <t>$/MW</t>
  </si>
  <si>
    <t>MWh/kg H2</t>
  </si>
  <si>
    <t>MW-how big modules are</t>
  </si>
  <si>
    <t>ParamName</t>
  </si>
  <si>
    <t>Value</t>
  </si>
  <si>
    <t>Unit</t>
  </si>
  <si>
    <t>Source</t>
  </si>
  <si>
    <t>hsStoreEfficiency</t>
  </si>
  <si>
    <t xml:space="preserve"> percentage</t>
  </si>
  <si>
    <t>hsDeployEfficiency</t>
  </si>
  <si>
    <t>bsStoreEfficiency</t>
  </si>
  <si>
    <t>bsDeployEfficiency</t>
  </si>
  <si>
    <t>capexWind</t>
  </si>
  <si>
    <t>capexSolar</t>
  </si>
  <si>
    <t>capexHS</t>
  </si>
  <si>
    <t>capexBS</t>
  </si>
  <si>
    <t>Lazard’s Levelized Cost of Storage Analysis—Version 6.0</t>
  </si>
  <si>
    <t>fixedOpexWind</t>
  </si>
  <si>
    <t>Lazard source</t>
  </si>
  <si>
    <t>fixedOpexSolar</t>
  </si>
  <si>
    <t>fixedOpexHS</t>
  </si>
  <si>
    <t>2% of CAPEX</t>
  </si>
  <si>
    <t>fixedOpexBS</t>
  </si>
  <si>
    <t>energyUseHS</t>
  </si>
  <si>
    <t>PLACEHOLDER</t>
  </si>
  <si>
    <t>from https://www-rsc-org.proxy.lib.umich.edu/suppdata/d0/ee/d0ee01707h/d0ee01707h1.pdf</t>
  </si>
  <si>
    <t>percentage</t>
  </si>
  <si>
    <t>years</t>
  </si>
  <si>
    <t>plantLifetime</t>
  </si>
  <si>
    <t>r</t>
  </si>
  <si>
    <t>$/kg</t>
  </si>
  <si>
    <t>U.S. Energy Information Administration - EIA - Independent Statistics and Analysis</t>
  </si>
  <si>
    <t>Low Boil off rate: https://www.utwente.nl/en/tnw/ems/research/ats/chmt/m13-hendrie-derking-cryoworld-chmt-2019.pdf</t>
  </si>
  <si>
    <t>$/MWh</t>
  </si>
  <si>
    <t>https://www-rsc-org.proxy.lib.umich.edu/suppdata/d0/ee/d0ee01707h/d0ee01707h1.pdf</t>
  </si>
  <si>
    <t>User Input</t>
  </si>
  <si>
    <t>kg/day</t>
  </si>
  <si>
    <t>Flexible production of green hydrogen and ammonia from variable solar and wind energy: Case study of Chile and Argentina - ScienceDirect (umich.edu)</t>
  </si>
  <si>
    <t>The rest are from the main paper:  from https://www-rsc-org.proxy.lib.umich.edu/suppdata/d0/ee/d0ee01707h/d0ee01707h1.pdf</t>
  </si>
  <si>
    <t>small</t>
  </si>
  <si>
    <t>medium</t>
  </si>
  <si>
    <t>large</t>
  </si>
  <si>
    <t>%/hour</t>
  </si>
  <si>
    <t>Large-scale production and transport of hydrogen from Norway to Europe and Japan: Value chain analysis and comparison of liquid hydrogen and ammonia as energy carriers - ScienceDirect (umich.edu)</t>
  </si>
  <si>
    <t>hsVaporizationRate</t>
  </si>
  <si>
    <t>utilizationRatio</t>
  </si>
  <si>
    <t>hydrogenDemand</t>
  </si>
  <si>
    <t>energyUseEY (think of as efficiency)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</si>
</sst>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3" formatCode="_(* #,##0.00_);_(* \(#,##0.00\);_(* &quot;-&quot;??_);_(@_)"/>
    <numFmt numFmtId="164" formatCode="#,##0.000000"/>
    <numFmt numFmtId="165" formatCode="#,##0.0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7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5" fillId="0" borderId="0" xfId="2"/>
    <xf numFmtId="43" fontId="2" fillId="0" borderId="1" xfId="3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5" fillId="0" borderId="1" xfId="2" applyBorder="1" applyAlignment="1">
      <alignment horizontal="left"/>
    </xf>
    <xf numFmtId="0" fontId="0" fillId="0" borderId="0" xfId="0" applyFill="1" applyAlignment="1"/>
    <xf numFmtId="0" fontId="0" fillId="0" borderId="0" xfId="0" applyFill="1"/>
    <xf numFmtId="164" fontId="2" fillId="0" borderId="1" xfId="0" applyNumberFormat="1" applyFont="1" applyFill="1" applyBorder="1" applyAlignment="1">
      <alignment horizontal="right"/>
    </xf>
    <xf numFmtId="9" fontId="0" fillId="0" borderId="0" xfId="1" applyFont="1" applyAlignment="1">
      <alignment horizontal="right"/>
    </xf>
    <xf numFmtId="43" fontId="0" fillId="0" borderId="0" xfId="3" applyFont="1" applyAlignmen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sciencedirect-com.proxy.lib.umich.edu/science/article/pii/S036031992033384X" TargetMode="External"/><Relationship Id="rId2" Type="http://schemas.openxmlformats.org/officeDocument/2006/relationships/hyperlink" Target="https://www.eia.gov/todayinenergy/detail.php?id=46756" TargetMode="External"/><Relationship Id="rId1" Type="http://schemas.openxmlformats.org/officeDocument/2006/relationships/hyperlink" Target="https://www.eia.gov/todayinenergy/detail.php?id=46756" TargetMode="External"/><Relationship Id="rId6" Type="http://schemas.openxmlformats.org/officeDocument/2006/relationships/hyperlink" Target="https://www-rsc-org.proxy.lib.umich.edu/suppdata/d0/ee/d0ee01707h/d0ee01707h1.pdf" TargetMode="External"/><Relationship Id="rId5" Type="http://schemas.openxmlformats.org/officeDocument/2006/relationships/hyperlink" Target="https://www-sciencedirect-com.proxy.lib.umich.edu/science/article/pii/S0360319919342089" TargetMode="External"/><Relationship Id="rId4" Type="http://schemas.openxmlformats.org/officeDocument/2006/relationships/hyperlink" Target="https://www-sciencedirect-com.proxy.lib.umich.edu/science/article/pii/S03603199193420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sciencedirect-com.proxy.lib.umich.edu/science/article/pii/S0360319919342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3"/>
  <sheetViews>
    <sheetView tabSelected="1" topLeftCell="A7" zoomScale="145" zoomScaleNormal="145" workbookViewId="0">
      <selection activeCell="C11" sqref="C11"/>
    </sheetView>
  </sheetViews>
  <sheetFormatPr defaultRowHeight="14.4" x14ac:dyDescent="0.3"/>
  <cols>
    <col min="1" max="1" width="31.33203125" style="2" bestFit="1" customWidth="1"/>
    <col min="2" max="2" width="18" style="7" bestFit="1" customWidth="1"/>
    <col min="3" max="3" width="55.6640625" style="2" bestFit="1" customWidth="1"/>
    <col min="4" max="4" width="48.109375" style="2" bestFit="1" customWidth="1"/>
    <col min="5" max="5" width="21.6640625" style="2" bestFit="1" customWidth="1"/>
    <col min="6" max="6" width="16.33203125" style="2" bestFit="1" customWidth="1"/>
  </cols>
  <sheetData>
    <row r="1" spans="1:6" ht="18.75" customHeight="1" x14ac:dyDescent="0.3">
      <c r="A1" s="1" t="s">
        <v>10</v>
      </c>
      <c r="B1" s="3" t="s">
        <v>11</v>
      </c>
      <c r="C1" s="1" t="s">
        <v>12</v>
      </c>
      <c r="D1" s="1" t="s">
        <v>13</v>
      </c>
      <c r="E1" s="1"/>
      <c r="F1" s="1"/>
    </row>
    <row r="2" spans="1:6" ht="19.5" customHeight="1" x14ac:dyDescent="0.3">
      <c r="A2" s="1" t="s">
        <v>53</v>
      </c>
      <c r="B2" s="22">
        <f>1.3*1000*1000*1000/365</f>
        <v>3561643.8356164382</v>
      </c>
      <c r="C2" s="1" t="s">
        <v>43</v>
      </c>
      <c r="D2" s="1" t="s">
        <v>42</v>
      </c>
      <c r="E2" s="1"/>
      <c r="F2" s="1"/>
    </row>
    <row r="3" spans="1:6" ht="19.5" customHeight="1" x14ac:dyDescent="0.3">
      <c r="A3" s="1" t="s">
        <v>14</v>
      </c>
      <c r="B3" s="9">
        <v>0.98</v>
      </c>
      <c r="C3" s="1" t="s">
        <v>15</v>
      </c>
      <c r="D3" s="1" t="s">
        <v>39</v>
      </c>
      <c r="E3" s="1"/>
      <c r="F3" s="1"/>
    </row>
    <row r="4" spans="1:6" ht="19.5" customHeight="1" x14ac:dyDescent="0.3">
      <c r="A4" s="1" t="s">
        <v>16</v>
      </c>
      <c r="B4" s="9">
        <v>0.98</v>
      </c>
      <c r="C4" s="1" t="s">
        <v>15</v>
      </c>
      <c r="D4" s="2" t="s">
        <v>39</v>
      </c>
      <c r="E4" s="1"/>
      <c r="F4" s="1"/>
    </row>
    <row r="5" spans="1:6" ht="19.5" customHeight="1" x14ac:dyDescent="0.3">
      <c r="A5" s="1" t="s">
        <v>17</v>
      </c>
      <c r="B5" s="9">
        <v>0.9</v>
      </c>
      <c r="C5" s="1" t="s">
        <v>15</v>
      </c>
      <c r="D5" s="13" t="s">
        <v>38</v>
      </c>
      <c r="E5" s="1"/>
      <c r="F5" s="1"/>
    </row>
    <row r="6" spans="1:6" ht="19.5" customHeight="1" x14ac:dyDescent="0.3">
      <c r="A6" s="1" t="s">
        <v>18</v>
      </c>
      <c r="B6" s="9">
        <v>0.9</v>
      </c>
      <c r="C6" s="1" t="s">
        <v>15</v>
      </c>
      <c r="D6" s="13" t="s">
        <v>38</v>
      </c>
      <c r="E6" s="18"/>
      <c r="F6" s="1"/>
    </row>
    <row r="7" spans="1:6" s="19" customFormat="1" ht="19.5" customHeight="1" x14ac:dyDescent="0.3">
      <c r="A7" s="18" t="s">
        <v>51</v>
      </c>
      <c r="B7" s="20">
        <f>0.1/24</f>
        <v>4.1666666666666666E-3</v>
      </c>
      <c r="C7" s="18" t="s">
        <v>49</v>
      </c>
      <c r="D7" s="13" t="s">
        <v>50</v>
      </c>
      <c r="E7" s="1"/>
      <c r="F7" s="18"/>
    </row>
    <row r="8" spans="1:6" ht="19.5" customHeight="1" x14ac:dyDescent="0.3">
      <c r="A8" s="1" t="s">
        <v>19</v>
      </c>
      <c r="B8" s="6">
        <f>1200*1000</f>
        <v>1200000</v>
      </c>
      <c r="C8" s="10" t="s">
        <v>7</v>
      </c>
      <c r="D8" s="13" t="s">
        <v>44</v>
      </c>
      <c r="E8" s="1"/>
      <c r="F8" s="1"/>
    </row>
    <row r="9" spans="1:6" ht="19.5" customHeight="1" x14ac:dyDescent="0.3">
      <c r="A9" s="1" t="s">
        <v>20</v>
      </c>
      <c r="B9" s="6">
        <f>740*1000</f>
        <v>740000</v>
      </c>
      <c r="C9" s="10" t="s">
        <v>7</v>
      </c>
      <c r="D9" s="13" t="s">
        <v>44</v>
      </c>
      <c r="E9" s="1"/>
      <c r="F9" s="1"/>
    </row>
    <row r="10" spans="1:6" ht="19.5" customHeight="1" x14ac:dyDescent="0.3">
      <c r="A10" s="1" t="s">
        <v>21</v>
      </c>
      <c r="B10" s="5">
        <v>500</v>
      </c>
      <c r="C10" s="10" t="s">
        <v>37</v>
      </c>
      <c r="D10" s="17" t="s">
        <v>41</v>
      </c>
      <c r="E10" s="1"/>
      <c r="F10" s="1"/>
    </row>
    <row r="11" spans="1:6" ht="19.5" customHeight="1" x14ac:dyDescent="0.3">
      <c r="A11" s="1" t="s">
        <v>22</v>
      </c>
      <c r="B11" s="6">
        <f>400*1000</f>
        <v>400000</v>
      </c>
      <c r="C11" s="10" t="s">
        <v>40</v>
      </c>
      <c r="D11" s="11" t="s">
        <v>23</v>
      </c>
      <c r="E11" s="1"/>
      <c r="F11" s="1"/>
    </row>
    <row r="12" spans="1:6" ht="19.5" customHeight="1" x14ac:dyDescent="0.3">
      <c r="A12" s="1" t="s">
        <v>24</v>
      </c>
      <c r="B12" s="6">
        <f>35*1000</f>
        <v>35000</v>
      </c>
      <c r="C12" s="10" t="s">
        <v>7</v>
      </c>
      <c r="D12" s="1" t="s">
        <v>25</v>
      </c>
      <c r="E12" s="1"/>
      <c r="F12" s="1"/>
    </row>
    <row r="13" spans="1:6" ht="19.5" customHeight="1" x14ac:dyDescent="0.3">
      <c r="A13" s="1" t="s">
        <v>26</v>
      </c>
      <c r="B13" s="6">
        <f>10*1000</f>
        <v>10000</v>
      </c>
      <c r="C13" s="10" t="s">
        <v>7</v>
      </c>
      <c r="D13" s="1" t="s">
        <v>25</v>
      </c>
      <c r="E13" s="1"/>
      <c r="F13" s="1"/>
    </row>
    <row r="14" spans="1:6" ht="18.75" customHeight="1" x14ac:dyDescent="0.3">
      <c r="A14" s="1" t="s">
        <v>27</v>
      </c>
      <c r="B14" s="5">
        <f>0.02*B10</f>
        <v>10</v>
      </c>
      <c r="C14" s="10" t="s">
        <v>7</v>
      </c>
      <c r="D14" s="1" t="s">
        <v>28</v>
      </c>
      <c r="E14" s="1"/>
      <c r="F14" s="1"/>
    </row>
    <row r="15" spans="1:6" ht="18.75" customHeight="1" x14ac:dyDescent="0.3">
      <c r="A15" s="1" t="s">
        <v>29</v>
      </c>
      <c r="B15" s="5">
        <f>0.02*B11</f>
        <v>8000</v>
      </c>
      <c r="C15" s="10" t="s">
        <v>40</v>
      </c>
      <c r="D15" s="1" t="s">
        <v>28</v>
      </c>
      <c r="E15" s="1"/>
      <c r="F15" s="1"/>
    </row>
    <row r="16" spans="1:6" ht="18.75" customHeight="1" x14ac:dyDescent="0.3">
      <c r="A16" s="1" t="s">
        <v>30</v>
      </c>
      <c r="B16" s="12">
        <v>0</v>
      </c>
      <c r="C16" s="10" t="s">
        <v>8</v>
      </c>
      <c r="D16" s="2" t="s">
        <v>31</v>
      </c>
      <c r="E16" s="1"/>
      <c r="F16" s="1"/>
    </row>
    <row r="17" spans="1:6" ht="18.75" customHeight="1" x14ac:dyDescent="0.3">
      <c r="A17" s="1" t="s">
        <v>35</v>
      </c>
      <c r="B17" s="5">
        <v>30</v>
      </c>
      <c r="C17" s="1" t="s">
        <v>34</v>
      </c>
      <c r="D17" s="2" t="s">
        <v>32</v>
      </c>
      <c r="E17" s="1"/>
      <c r="F17" s="1"/>
    </row>
    <row r="18" spans="1:6" ht="18.75" customHeight="1" x14ac:dyDescent="0.3">
      <c r="A18" s="2" t="s">
        <v>36</v>
      </c>
      <c r="B18" s="16">
        <v>0.08</v>
      </c>
      <c r="C18" s="2" t="s">
        <v>33</v>
      </c>
      <c r="D18" s="2" t="s">
        <v>32</v>
      </c>
      <c r="E18" s="1"/>
      <c r="F18" s="1"/>
    </row>
    <row r="19" spans="1:6" ht="18.75" customHeight="1" x14ac:dyDescent="0.3">
      <c r="A19" s="2" t="s">
        <v>52</v>
      </c>
      <c r="B19" s="21">
        <v>0.95</v>
      </c>
      <c r="C19" s="2" t="s">
        <v>33</v>
      </c>
      <c r="D19" s="2" t="s">
        <v>32</v>
      </c>
      <c r="E19" s="1"/>
      <c r="F19" s="1"/>
    </row>
    <row r="20" spans="1:6" ht="18.75" customHeight="1" x14ac:dyDescent="0.3">
      <c r="E20" s="1"/>
      <c r="F20" s="1"/>
    </row>
    <row r="21" spans="1:6" ht="18.75" customHeight="1" x14ac:dyDescent="0.3">
      <c r="E21" s="1"/>
      <c r="F21" s="1"/>
    </row>
    <row r="22" spans="1:6" ht="18.75" customHeight="1" x14ac:dyDescent="0.3">
      <c r="E22" s="1"/>
      <c r="F22" s="1"/>
    </row>
    <row r="23" spans="1:6" ht="18.75" customHeight="1" x14ac:dyDescent="0.3">
      <c r="D23" s="1"/>
      <c r="F23" s="1"/>
    </row>
  </sheetData>
  <hyperlinks>
    <hyperlink ref="D5" r:id="rId1" display="https://www.eia.gov/todayinenergy/detail.php?id=46756" xr:uid="{42A22C02-7EB7-413C-977A-B6FEDF598BB5}"/>
    <hyperlink ref="D6" r:id="rId2" display="https://www.eia.gov/todayinenergy/detail.php?id=46756" xr:uid="{6E0F255B-D62E-4ACA-B20D-3797B3854F10}"/>
    <hyperlink ref="D7" r:id="rId3" location="sec1" display="https://www-sciencedirect-com.proxy.lib.umich.edu/science/article/pii/S036031992033384X - sec1" xr:uid="{B3C7EFC7-C802-40EA-B68D-E316BAD7929E}"/>
    <hyperlink ref="D9" r:id="rId4" display="https://www-sciencedirect-com.proxy.lib.umich.edu/science/article/pii/S0360319919342089" xr:uid="{7446790E-9B25-4E22-9A4A-158573E7447B}"/>
    <hyperlink ref="D8" r:id="rId5" display="https://www-sciencedirect-com.proxy.lib.umich.edu/science/article/pii/S0360319919342089" xr:uid="{EA2F9F2E-8A9C-4A54-8C22-093C93E67CEB}"/>
    <hyperlink ref="D10" r:id="rId6" xr:uid="{98F38E34-FCA7-4F30-87EA-1738906D3A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"/>
  <sheetViews>
    <sheetView workbookViewId="0">
      <selection activeCell="D10" sqref="D10"/>
    </sheetView>
  </sheetViews>
  <sheetFormatPr defaultRowHeight="14.4" x14ac:dyDescent="0.3"/>
  <cols>
    <col min="1" max="1" width="13.5546875" style="7" bestFit="1" customWidth="1"/>
    <col min="2" max="2" width="13.109375" style="8" bestFit="1" customWidth="1"/>
    <col min="3" max="3" width="11.33203125" style="8" bestFit="1" customWidth="1"/>
    <col min="4" max="4" width="16.33203125" style="7" bestFit="1" customWidth="1"/>
    <col min="5" max="5" width="26.6640625" style="8" bestFit="1" customWidth="1"/>
    <col min="6" max="6" width="33.33203125" style="7" bestFit="1" customWidth="1"/>
  </cols>
  <sheetData>
    <row r="1" spans="1:6" ht="18.7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 ht="18.75" customHeight="1" x14ac:dyDescent="0.3">
      <c r="A2" s="5" t="s">
        <v>46</v>
      </c>
      <c r="B2" s="6">
        <f>600*1000</f>
        <v>600000</v>
      </c>
      <c r="C2" s="6">
        <f>0.02*B2</f>
        <v>12000</v>
      </c>
      <c r="D2" s="15">
        <v>5.3999999999999999E-2</v>
      </c>
      <c r="E2" s="14">
        <f>(47.571/0.934)/1000</f>
        <v>5.0932548179871515E-2</v>
      </c>
      <c r="F2" s="5">
        <v>1</v>
      </c>
    </row>
    <row r="3" spans="1:6" x14ac:dyDescent="0.3">
      <c r="A3" s="7" t="s">
        <v>47</v>
      </c>
      <c r="B3" s="6">
        <f>550*1000</f>
        <v>550000</v>
      </c>
      <c r="C3" s="6">
        <f t="shared" ref="C3:C4" si="0">0.02*B3</f>
        <v>11000</v>
      </c>
      <c r="D3" s="15">
        <v>5.3999999999999999E-2</v>
      </c>
      <c r="E3" s="14">
        <f t="shared" ref="E3:E4" si="1">(47.571/0.934)/1000</f>
        <v>5.0932548179871515E-2</v>
      </c>
      <c r="F3" s="7">
        <v>5</v>
      </c>
    </row>
    <row r="4" spans="1:6" x14ac:dyDescent="0.3">
      <c r="A4" s="7" t="s">
        <v>48</v>
      </c>
      <c r="B4" s="6">
        <f>500*1000</f>
        <v>500000</v>
      </c>
      <c r="C4" s="6">
        <f t="shared" si="0"/>
        <v>10000</v>
      </c>
      <c r="D4" s="15">
        <v>5.3999999999999999E-2</v>
      </c>
      <c r="E4" s="14">
        <f t="shared" si="1"/>
        <v>5.0932548179871515E-2</v>
      </c>
      <c r="F4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E2" sqref="E2"/>
    </sheetView>
  </sheetViews>
  <sheetFormatPr defaultRowHeight="14.4" x14ac:dyDescent="0.3"/>
  <cols>
    <col min="1" max="1" width="38.33203125" style="2" bestFit="1" customWidth="1"/>
    <col min="2" max="4" width="13.5546875" style="2" bestFit="1" customWidth="1"/>
    <col min="5" max="5" width="11.5546875" style="2" bestFit="1" customWidth="1"/>
    <col min="6" max="6" width="13.5546875" style="2" bestFit="1" customWidth="1"/>
  </cols>
  <sheetData>
    <row r="1" spans="1: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  <c r="F1" s="1" t="s">
        <v>5</v>
      </c>
    </row>
    <row r="2" spans="1:6" ht="18.75" customHeight="1" x14ac:dyDescent="0.3">
      <c r="A2" s="1" t="s">
        <v>6</v>
      </c>
      <c r="B2" s="1" t="s">
        <v>7</v>
      </c>
      <c r="C2" s="1" t="s">
        <v>7</v>
      </c>
      <c r="D2" s="1" t="s">
        <v>37</v>
      </c>
      <c r="E2" s="1" t="s">
        <v>8</v>
      </c>
      <c r="F2" s="1" t="s">
        <v>9</v>
      </c>
    </row>
    <row r="3" spans="1:6" x14ac:dyDescent="0.3">
      <c r="F3"/>
    </row>
    <row r="4" spans="1:6" x14ac:dyDescent="0.3">
      <c r="A4" s="2" t="s">
        <v>13</v>
      </c>
      <c r="D4" s="13" t="s">
        <v>44</v>
      </c>
    </row>
    <row r="5" spans="1:6" x14ac:dyDescent="0.3">
      <c r="B5" s="2" t="s">
        <v>45</v>
      </c>
    </row>
  </sheetData>
  <hyperlinks>
    <hyperlink ref="D4" r:id="rId1" display="https://www-sciencedirect-com.proxy.lib.umich.edu/science/article/pii/S0360319919342089" xr:uid="{CEC888E5-235A-4FAB-ACAF-0164CD000A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systemSettings</vt:lpstr>
      <vt:lpstr>eyUnitSettings</vt:lpstr>
      <vt:lpstr>eyUnitExplanation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Florez</cp:lastModifiedBy>
  <dcterms:created xsi:type="dcterms:W3CDTF">2022-05-25T10:38:51Z</dcterms:created>
  <dcterms:modified xsi:type="dcterms:W3CDTF">2022-07-26T13:12:41Z</dcterms:modified>
</cp:coreProperties>
</file>