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jkudinovich\Desktop\UDACITY\DAND\AB_testing\"/>
    </mc:Choice>
  </mc:AlternateContent>
  <bookViews>
    <workbookView xWindow="0" yWindow="0" windowWidth="28800" windowHeight="12795" activeTab="1"/>
  </bookViews>
  <sheets>
    <sheet name="sanity check" sheetId="1" r:id="rId1"/>
    <sheet name="single metric sign test" sheetId="2" r:id="rId2"/>
    <sheet name="multiple metric"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2" l="1"/>
  <c r="B23" i="2" s="1"/>
  <c r="B18" i="2"/>
  <c r="J3" i="2"/>
  <c r="I3" i="2"/>
  <c r="I4" i="2"/>
  <c r="I5" i="2"/>
  <c r="I6" i="2"/>
  <c r="I7" i="2"/>
  <c r="I8" i="2"/>
  <c r="I9" i="2"/>
  <c r="I10" i="2"/>
  <c r="I11" i="2"/>
  <c r="I12" i="2"/>
  <c r="I13" i="2"/>
  <c r="I14" i="2"/>
  <c r="I15" i="2"/>
  <c r="I2" i="2"/>
  <c r="E19" i="2"/>
  <c r="O48" i="1"/>
  <c r="O49" i="1" s="1"/>
  <c r="R44" i="1"/>
  <c r="O46" i="1"/>
  <c r="O45" i="1"/>
  <c r="O44" i="1"/>
  <c r="C26" i="1"/>
  <c r="G19" i="1"/>
  <c r="F19" i="1"/>
  <c r="C20" i="1"/>
  <c r="C19" i="1"/>
  <c r="C16" i="1"/>
  <c r="C17" i="1"/>
  <c r="G1" i="1"/>
  <c r="D7" i="1"/>
  <c r="C7" i="1"/>
  <c r="D3" i="1"/>
  <c r="D2" i="1"/>
  <c r="D1" i="1"/>
  <c r="B25" i="2" l="1"/>
  <c r="C25" i="2"/>
  <c r="R48" i="1"/>
  <c r="S48" i="1"/>
</calcChain>
</file>

<file path=xl/sharedStrings.xml><?xml version="1.0" encoding="utf-8"?>
<sst xmlns="http://schemas.openxmlformats.org/spreadsheetml/2006/main" count="72" uniqueCount="69">
  <si>
    <t>mean</t>
  </si>
  <si>
    <t>std</t>
  </si>
  <si>
    <t>se</t>
  </si>
  <si>
    <t>z score</t>
  </si>
  <si>
    <t>CI</t>
  </si>
  <si>
    <t>margin of error</t>
  </si>
  <si>
    <t>P pool</t>
  </si>
  <si>
    <t>SePool</t>
  </si>
  <si>
    <t>me=</t>
  </si>
  <si>
    <t>cI</t>
  </si>
  <si>
    <t>global</t>
  </si>
  <si>
    <t>pex</t>
  </si>
  <si>
    <t>Pcint</t>
  </si>
  <si>
    <t>d</t>
  </si>
  <si>
    <t>&lt;-includes zero/ cofiendece itnerval for differecne. Means difference is not siginficant</t>
  </si>
  <si>
    <t>Globla</t>
  </si>
  <si>
    <t>NEWZ</t>
  </si>
  <si>
    <t>Pex</t>
  </si>
  <si>
    <t>Pcin</t>
  </si>
  <si>
    <t>d=</t>
  </si>
  <si>
    <t>m=</t>
  </si>
  <si>
    <t>margin of error is smaller than observed differnce sio the ocnfidence nteval will not include zero. Therefore siginificant</t>
  </si>
  <si>
    <t>Even though new eland data had higher variability or a wider confidence interval or larger margin of error the new eland result were significant while global result were not. Because the observed difference was so much higher in new zeland. Adding all of the unaffected traffic that was outside of new zeland diluted the difference ion the global data causing the result not be significant</t>
  </si>
  <si>
    <t>1)By changin gthe unit of diversion to b ethe same as the unit of analysis the variablity of the mertic will decrease and be closer to the analytical estimate. By decresing th4e variability of the metric you decerase the number of pageviews you need to be confident in your results. 2) Targeting the experiment to specifi ctraffic will also reduce the tootal pageviewd needed. Since nnon targetede traffic is not affected includiong it will dilute results of the experiemnt which will increase the num,ber of pageviews needed. Will not reduce time of the experiment but othwer experimetn could be run on non ntargeted traffic, could impact practical siginificance boundary</t>
  </si>
  <si>
    <t>invariant metrics  - ppilatuion sizinf metrics and metrics oyu do not expect to change</t>
  </si>
  <si>
    <t>Put simply, the standard error of the sample mean is an estimate of how far the sample mean is likely to be from the population mean, whereas the standard deviation of the sample is the degree to which individuals within the sample differ from the sample mean.</t>
  </si>
  <si>
    <t>control</t>
  </si>
  <si>
    <t>exp</t>
  </si>
  <si>
    <t>total</t>
  </si>
  <si>
    <t>p hat</t>
  </si>
  <si>
    <t>me</t>
  </si>
  <si>
    <t>ci</t>
  </si>
  <si>
    <t>`</t>
  </si>
  <si>
    <t>sd</t>
  </si>
  <si>
    <t xml:space="preserve"> passes sanity check</t>
  </si>
  <si>
    <t>Carrie gave some ideas of what you can do if your results aren't significant, but you were expecting they would be. One tempting idea is to run the experiment for a few more days and see if the extra data helps get you a significant result. However, this can lead to a much higher false positive rate than you expecting! See this post for more details. Instead of running for longer when you don't like the results, you should be sizing your experiment in advance to ensure that you will have enough power the first time you look at your results.</t>
  </si>
  <si>
    <t>Sanity check</t>
  </si>
  <si>
    <t>Se</t>
  </si>
  <si>
    <t>~</t>
  </si>
  <si>
    <t>1/sqrt(N)</t>
  </si>
  <si>
    <t>(if size is the same in 2 groups</t>
  </si>
  <si>
    <t>2 groups with diff sizes</t>
  </si>
  <si>
    <t>sqrt(1/N1+1/N2)</t>
  </si>
  <si>
    <t>Control # Clicks</t>
  </si>
  <si>
    <t>Control # Pageviews</t>
  </si>
  <si>
    <t>Control CTR</t>
  </si>
  <si>
    <t>Experiment # Clicks</t>
  </si>
  <si>
    <t>Experiment # Pageviews</t>
  </si>
  <si>
    <t>Experiment CTR</t>
  </si>
  <si>
    <t>Sign test</t>
  </si>
  <si>
    <t>http://graphpad.com/quickcalcs/binomial2/</t>
  </si>
  <si>
    <t>Total</t>
  </si>
  <si>
    <t>empirical se</t>
  </si>
  <si>
    <t>d hat</t>
  </si>
  <si>
    <t>empirical N</t>
  </si>
  <si>
    <t>analytcial se</t>
  </si>
  <si>
    <t>practical significance boundary</t>
  </si>
  <si>
    <t>since interval does not include zero these rresults are statisiticaly siginificant. Ie it is unlukley that there was no real differnce. However the CI includes the repactical siginivficence boudnary d min meaning I van no be confiodent at the 95% level that the size of this effect is something that I care abput</t>
  </si>
  <si>
    <t>Sum of the days where exp CTR is higher tha t control</t>
  </si>
  <si>
    <t xml:space="preserve">Pvalue form sign test calc </t>
  </si>
  <si>
    <t>Not signioficant at alpha 0.05</t>
  </si>
  <si>
    <t xml:space="preserve">Hypotheise testy on the effectr siz eshowed statustically significant result but ther sign test di not. 1)sign terst has lower power that effect size test which is frequently the case for non parametric tests. Not mesesarry a red flag but is worth diggin deeper and seeing if we can figure out what was gouing on. (all 4 weekend days have positive signt and CTR is much higher that on other days even the other days that di show the positive change. This suggest that maybe s cahnge has small effect or no effec tduring the week but larger effect on weekends). After calcualting CI seprarately for weekdays and weekends we see that weekdays do not have statisiticaly siginifacant  differnce but the weekends do for at lteath teh doffercen of 0.036. That is consotetn with trh hypososei that the weekends have large effect and weekdays have no  effect. The sign test result ar also consistetn with te hyposseise: if there were no effect on weekdays you woukld expect half of the weekdays to be positive which is exactly what we see and all the weekends to be positive </t>
  </si>
  <si>
    <t>Reccomendation:</t>
  </si>
  <si>
    <t>Q1: Whether it is okay that only weekends seem to have imporved. Q2: whether the magnitude of the change makes it worth launching. Practical siginifcance level dmin was 0.01 and the CI for the overall effect inclided this boundary. The weekend effect was stronger than dmin but you may want a biiger practical significance level for a chage that affects only weekends</t>
  </si>
  <si>
    <t>Do not launch experiment</t>
  </si>
  <si>
    <t>Instead dig deeper into why the cahnge did not affect weekday visitiors</t>
  </si>
  <si>
    <t>as you test more metrics, it becomes more likely that one of them will show a statistically significant result by chance</t>
  </si>
  <si>
    <t xml:space="preserve">alpha </t>
  </si>
  <si>
    <t>probability of false postive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</si>
</sst>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rgb="FF4F4F4F"/>
      <name val="Arial"/>
      <family val="2"/>
    </font>
    <font>
      <u/>
      <sz val="11"/>
      <color theme="10"/>
      <name val="Calibri"/>
      <family val="2"/>
      <scheme val="minor"/>
    </font>
    <font>
      <sz val="11"/>
      <color rgb="FF000000"/>
      <name val="Calibri"/>
      <family val="2"/>
      <scheme val="minor"/>
    </font>
    <font>
      <sz val="10"/>
      <color theme="1"/>
      <name val="Arial"/>
      <family val="2"/>
    </font>
    <font>
      <b/>
      <sz val="10"/>
      <color theme="1"/>
      <name val="Arial"/>
      <family val="2"/>
    </font>
    <font>
      <sz val="11"/>
      <color rgb="FF000000"/>
      <name val="Arial"/>
      <family val="2"/>
    </font>
  </fonts>
  <fills count="2">
    <fill>
      <patternFill patternType="none"/>
    </fill>
    <fill>
      <patternFill patternType="gray125"/>
    </fill>
  </fills>
  <borders count="1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diagonal/>
    </border>
    <border>
      <left/>
      <right style="medium">
        <color rgb="FFCCCCCC"/>
      </right>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2" fillId="0" borderId="0" xfId="0" applyFont="1"/>
    <xf numFmtId="0" fontId="4" fillId="0" borderId="0" xfId="0" applyFont="1" applyAlignment="1">
      <alignment horizontal="center" vertical="center" wrapText="1"/>
    </xf>
    <xf numFmtId="0" fontId="0" fillId="0" borderId="0" xfId="0" applyAlignment="1">
      <alignment horizontal="center" wrapText="1"/>
    </xf>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1" xfId="0" applyFont="1" applyBorder="1"/>
    <xf numFmtId="0" fontId="5" fillId="0" borderId="9" xfId="0" applyFont="1" applyBorder="1" applyAlignment="1">
      <alignment wrapText="1"/>
    </xf>
    <xf numFmtId="0" fontId="3" fillId="0" borderId="9" xfId="1" applyBorder="1" applyAlignment="1">
      <alignment wrapText="1"/>
    </xf>
    <xf numFmtId="0" fontId="5" fillId="0" borderId="9" xfId="0" applyFont="1" applyBorder="1" applyAlignment="1">
      <alignment horizontal="right" wrapText="1"/>
    </xf>
    <xf numFmtId="0" fontId="6" fillId="0" borderId="9" xfId="0" applyFont="1" applyBorder="1" applyAlignment="1">
      <alignment wrapText="1"/>
    </xf>
    <xf numFmtId="0" fontId="6" fillId="0" borderId="9" xfId="0" applyFont="1" applyBorder="1" applyAlignment="1">
      <alignment horizontal="right" wrapText="1"/>
    </xf>
    <xf numFmtId="0" fontId="7" fillId="0" borderId="0" xfId="0" applyFont="1"/>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xf numFmtId="0" fontId="5" fillId="0" borderId="13" xfId="0" applyFont="1" applyBorder="1" applyAlignment="1">
      <alignment horizontal="center" wrapText="1"/>
    </xf>
    <xf numFmtId="0" fontId="5" fillId="0" borderId="0" xfId="0" applyFont="1" applyBorder="1" applyAlignment="1">
      <alignment horizontal="center" wrapText="1"/>
    </xf>
    <xf numFmtId="0" fontId="5" fillId="0" borderId="14" xfId="0" applyFont="1" applyBorder="1" applyAlignment="1">
      <alignment horizontal="center" wrapText="1"/>
    </xf>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5" fillId="0" borderId="13" xfId="0" applyFont="1" applyBorder="1" applyAlignment="1">
      <alignment wrapText="1"/>
    </xf>
    <xf numFmtId="0" fontId="5" fillId="0" borderId="0" xfId="0" applyFont="1" applyBorder="1" applyAlignment="1">
      <alignment wrapText="1"/>
    </xf>
    <xf numFmtId="0" fontId="5" fillId="0" borderId="14" xfId="0" applyFont="1" applyBorder="1" applyAlignment="1">
      <alignment wrapText="1"/>
    </xf>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raphpad.com/quickcalcs/binomial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4"/>
  <sheetViews>
    <sheetView topLeftCell="A31" workbookViewId="0">
      <selection activeCell="I27" sqref="I27"/>
    </sheetView>
  </sheetViews>
  <sheetFormatPr defaultRowHeight="15" x14ac:dyDescent="0.25"/>
  <cols>
    <col min="3" max="4" width="12" bestFit="1" customWidth="1"/>
    <col min="6" max="6" width="14.42578125" bestFit="1" customWidth="1"/>
  </cols>
  <sheetData>
    <row r="1" spans="1:7" x14ac:dyDescent="0.25">
      <c r="A1" s="1">
        <v>87029</v>
      </c>
      <c r="C1" t="s">
        <v>0</v>
      </c>
      <c r="D1">
        <f>SUM(A1:A7)/7</f>
        <v>91762.28571428571</v>
      </c>
      <c r="F1" t="s">
        <v>5</v>
      </c>
      <c r="G1">
        <f>D4*D3</f>
        <v>12604.742386345448</v>
      </c>
    </row>
    <row r="2" spans="1:7" x14ac:dyDescent="0.25">
      <c r="A2" s="1">
        <v>113407</v>
      </c>
      <c r="C2" t="s">
        <v>1</v>
      </c>
      <c r="D2">
        <f>STDEV(A1:A7)</f>
        <v>17014.802905257595</v>
      </c>
    </row>
    <row r="3" spans="1:7" x14ac:dyDescent="0.25">
      <c r="A3" s="1">
        <v>84843</v>
      </c>
      <c r="C3" t="s">
        <v>2</v>
      </c>
      <c r="D3">
        <f>D2/SQRT(7)</f>
        <v>6430.991013441555</v>
      </c>
    </row>
    <row r="4" spans="1:7" x14ac:dyDescent="0.25">
      <c r="A4" s="1">
        <v>104994</v>
      </c>
      <c r="C4" t="s">
        <v>3</v>
      </c>
      <c r="D4">
        <v>1.96</v>
      </c>
    </row>
    <row r="5" spans="1:7" x14ac:dyDescent="0.25">
      <c r="A5" s="1">
        <v>99327</v>
      </c>
    </row>
    <row r="6" spans="1:7" x14ac:dyDescent="0.25">
      <c r="A6" s="1">
        <v>92052</v>
      </c>
      <c r="C6" t="s">
        <v>4</v>
      </c>
    </row>
    <row r="7" spans="1:7" x14ac:dyDescent="0.25">
      <c r="A7" s="1">
        <v>60684</v>
      </c>
      <c r="C7">
        <f>D1-D4*D3</f>
        <v>79157.543327940264</v>
      </c>
      <c r="D7">
        <f>D1+D3*D4</f>
        <v>104367.02810063116</v>
      </c>
    </row>
    <row r="12" spans="1:7" x14ac:dyDescent="0.25">
      <c r="A12" t="s">
        <v>15</v>
      </c>
    </row>
    <row r="14" spans="1:7" x14ac:dyDescent="0.25">
      <c r="B14" t="s">
        <v>11</v>
      </c>
      <c r="C14">
        <v>5.1299999999999998E-2</v>
      </c>
    </row>
    <row r="15" spans="1:7" x14ac:dyDescent="0.25">
      <c r="B15" t="s">
        <v>12</v>
      </c>
      <c r="C15">
        <v>0.05</v>
      </c>
    </row>
    <row r="16" spans="1:7" x14ac:dyDescent="0.25">
      <c r="B16" t="s">
        <v>6</v>
      </c>
      <c r="C16">
        <f>(2802+2874)/(56021+55979)</f>
        <v>5.0678571428571427E-2</v>
      </c>
    </row>
    <row r="17" spans="1:20" x14ac:dyDescent="0.25">
      <c r="B17" t="s">
        <v>7</v>
      </c>
      <c r="C17">
        <f>SQRT(C16*(1-C16)*(1/56021+1/55979))</f>
        <v>1.3108102809227253E-3</v>
      </c>
    </row>
    <row r="19" spans="1:20" x14ac:dyDescent="0.25">
      <c r="A19" t="s">
        <v>10</v>
      </c>
      <c r="B19" t="s">
        <v>8</v>
      </c>
      <c r="C19">
        <f>1.96*C17</f>
        <v>2.5691881506085417E-3</v>
      </c>
      <c r="E19" t="s">
        <v>9</v>
      </c>
      <c r="F19">
        <f>C20-C19</f>
        <v>-1.2691881506085461E-3</v>
      </c>
      <c r="G19">
        <f>C20+C19</f>
        <v>3.8691881506085373E-3</v>
      </c>
      <c r="I19" t="s">
        <v>14</v>
      </c>
    </row>
    <row r="20" spans="1:20" x14ac:dyDescent="0.25">
      <c r="B20" t="s">
        <v>13</v>
      </c>
      <c r="C20">
        <f>C14-C15</f>
        <v>1.2999999999999956E-3</v>
      </c>
    </row>
    <row r="24" spans="1:20" x14ac:dyDescent="0.25">
      <c r="A24" t="s">
        <v>16</v>
      </c>
      <c r="B24" t="s">
        <v>17</v>
      </c>
      <c r="C24">
        <v>6.3E-2</v>
      </c>
    </row>
    <row r="25" spans="1:20" x14ac:dyDescent="0.25">
      <c r="B25" t="s">
        <v>18</v>
      </c>
      <c r="C25">
        <v>5.0999999999999997E-2</v>
      </c>
    </row>
    <row r="26" spans="1:20" x14ac:dyDescent="0.25">
      <c r="B26" t="s">
        <v>19</v>
      </c>
      <c r="C26">
        <f>C24-C25</f>
        <v>1.2000000000000004E-2</v>
      </c>
    </row>
    <row r="27" spans="1:20" x14ac:dyDescent="0.25">
      <c r="B27" t="s">
        <v>20</v>
      </c>
      <c r="C27">
        <v>8.2000000000000007E-3</v>
      </c>
      <c r="E27" t="s">
        <v>21</v>
      </c>
    </row>
    <row r="30" spans="1:20" ht="15" customHeight="1" x14ac:dyDescent="0.25">
      <c r="A30" s="2" t="s">
        <v>22</v>
      </c>
      <c r="B30" s="2"/>
      <c r="C30" s="2"/>
      <c r="D30" s="2"/>
      <c r="E30" s="2"/>
      <c r="F30" s="2"/>
      <c r="G30" s="2"/>
      <c r="H30" s="2"/>
      <c r="I30" s="2"/>
      <c r="K30" s="3" t="s">
        <v>25</v>
      </c>
      <c r="L30" s="3"/>
      <c r="M30" s="3"/>
      <c r="N30" s="3"/>
      <c r="O30" s="3"/>
      <c r="P30" s="3"/>
      <c r="Q30" s="3"/>
      <c r="R30" s="3"/>
      <c r="S30" s="3"/>
      <c r="T30" s="3"/>
    </row>
    <row r="31" spans="1:20" x14ac:dyDescent="0.25">
      <c r="A31" s="2"/>
      <c r="B31" s="2"/>
      <c r="C31" s="2"/>
      <c r="D31" s="2"/>
      <c r="E31" s="2"/>
      <c r="F31" s="2"/>
      <c r="G31" s="2"/>
      <c r="H31" s="2"/>
      <c r="I31" s="2"/>
      <c r="K31" s="3"/>
      <c r="L31" s="3"/>
      <c r="M31" s="3"/>
      <c r="N31" s="3"/>
      <c r="O31" s="3"/>
      <c r="P31" s="3"/>
      <c r="Q31" s="3"/>
      <c r="R31" s="3"/>
      <c r="S31" s="3"/>
      <c r="T31" s="3"/>
    </row>
    <row r="32" spans="1:20" x14ac:dyDescent="0.25">
      <c r="A32" s="2"/>
      <c r="B32" s="2"/>
      <c r="C32" s="2"/>
      <c r="D32" s="2"/>
      <c r="E32" s="2"/>
      <c r="F32" s="2"/>
      <c r="G32" s="2"/>
      <c r="H32" s="2"/>
      <c r="I32" s="2"/>
      <c r="K32" s="3"/>
      <c r="L32" s="3"/>
      <c r="M32" s="3"/>
      <c r="N32" s="3"/>
      <c r="O32" s="3"/>
      <c r="P32" s="3"/>
      <c r="Q32" s="3"/>
      <c r="R32" s="3"/>
      <c r="S32" s="3"/>
      <c r="T32" s="3"/>
    </row>
    <row r="33" spans="1:22" x14ac:dyDescent="0.25">
      <c r="A33" s="2"/>
      <c r="B33" s="2"/>
      <c r="C33" s="2"/>
      <c r="D33" s="2"/>
      <c r="E33" s="2"/>
      <c r="F33" s="2"/>
      <c r="G33" s="2"/>
      <c r="H33" s="2"/>
      <c r="I33" s="2"/>
      <c r="K33" s="3"/>
      <c r="L33" s="3"/>
      <c r="M33" s="3"/>
      <c r="N33" s="3"/>
      <c r="O33" s="3"/>
      <c r="P33" s="3"/>
      <c r="Q33" s="3"/>
      <c r="R33" s="3"/>
      <c r="S33" s="3"/>
      <c r="T33" s="3"/>
    </row>
    <row r="34" spans="1:22" x14ac:dyDescent="0.25">
      <c r="A34" s="2"/>
      <c r="B34" s="2"/>
      <c r="C34" s="2"/>
      <c r="D34" s="2"/>
      <c r="E34" s="2"/>
      <c r="F34" s="2"/>
      <c r="G34" s="2"/>
      <c r="H34" s="2"/>
      <c r="I34" s="2"/>
      <c r="K34" s="3"/>
      <c r="L34" s="3"/>
      <c r="M34" s="3"/>
      <c r="N34" s="3"/>
      <c r="O34" s="3"/>
      <c r="P34" s="3"/>
      <c r="Q34" s="3"/>
      <c r="R34" s="3"/>
      <c r="S34" s="3"/>
      <c r="T34" s="3"/>
    </row>
    <row r="35" spans="1:22" x14ac:dyDescent="0.25">
      <c r="A35" s="2"/>
      <c r="B35" s="2"/>
      <c r="C35" s="2"/>
      <c r="D35" s="2"/>
      <c r="E35" s="2"/>
      <c r="F35" s="2"/>
      <c r="G35" s="2"/>
      <c r="H35" s="2"/>
      <c r="I35" s="2"/>
      <c r="K35" s="3"/>
      <c r="L35" s="3"/>
      <c r="M35" s="3"/>
      <c r="N35" s="3"/>
      <c r="O35" s="3"/>
      <c r="P35" s="3"/>
      <c r="Q35" s="3"/>
      <c r="R35" s="3"/>
      <c r="S35" s="3"/>
      <c r="T35" s="3"/>
    </row>
    <row r="37" spans="1:22" ht="15" customHeight="1" x14ac:dyDescent="0.25">
      <c r="A37" s="3" t="s">
        <v>23</v>
      </c>
      <c r="B37" s="3"/>
      <c r="C37" s="3"/>
      <c r="D37" s="3"/>
      <c r="E37" s="3"/>
      <c r="F37" s="3"/>
      <c r="G37" s="3"/>
      <c r="H37" s="3"/>
      <c r="I37" s="3"/>
    </row>
    <row r="38" spans="1:22" x14ac:dyDescent="0.25">
      <c r="A38" s="3"/>
      <c r="B38" s="3"/>
      <c r="C38" s="3"/>
      <c r="D38" s="3"/>
      <c r="E38" s="3"/>
      <c r="F38" s="3"/>
      <c r="G38" s="3"/>
      <c r="H38" s="3"/>
      <c r="I38" s="3"/>
    </row>
    <row r="39" spans="1:22" x14ac:dyDescent="0.25">
      <c r="A39" s="3"/>
      <c r="B39" s="3"/>
      <c r="C39" s="3"/>
      <c r="D39" s="3"/>
      <c r="E39" s="3"/>
      <c r="F39" s="3"/>
      <c r="G39" s="3"/>
      <c r="H39" s="3"/>
      <c r="I39" s="3"/>
      <c r="M39" t="s">
        <v>37</v>
      </c>
      <c r="N39" t="s">
        <v>32</v>
      </c>
      <c r="O39" t="s">
        <v>42</v>
      </c>
      <c r="Q39" t="s">
        <v>41</v>
      </c>
    </row>
    <row r="40" spans="1:22" x14ac:dyDescent="0.25">
      <c r="A40" s="3"/>
      <c r="B40" s="3"/>
      <c r="C40" s="3"/>
      <c r="D40" s="3"/>
      <c r="E40" s="3"/>
      <c r="F40" s="3"/>
      <c r="G40" s="3"/>
      <c r="H40" s="3"/>
      <c r="I40" s="3"/>
      <c r="M40" t="s">
        <v>37</v>
      </c>
      <c r="N40" t="s">
        <v>38</v>
      </c>
      <c r="O40" t="s">
        <v>39</v>
      </c>
      <c r="P40" t="s">
        <v>40</v>
      </c>
    </row>
    <row r="41" spans="1:22" x14ac:dyDescent="0.25">
      <c r="A41" s="3"/>
      <c r="B41" s="3"/>
      <c r="C41" s="3"/>
      <c r="D41" s="3"/>
      <c r="E41" s="3"/>
      <c r="F41" s="3"/>
      <c r="G41" s="3"/>
      <c r="H41" s="3"/>
      <c r="I41" s="3"/>
    </row>
    <row r="42" spans="1:22" x14ac:dyDescent="0.25">
      <c r="A42" s="3"/>
      <c r="B42" s="3"/>
      <c r="C42" s="3"/>
      <c r="D42" s="3"/>
      <c r="E42" s="3"/>
      <c r="F42" s="3"/>
      <c r="G42" s="3"/>
      <c r="H42" s="3"/>
      <c r="I42" s="3"/>
      <c r="M42" s="12" t="s">
        <v>36</v>
      </c>
      <c r="N42" s="4"/>
      <c r="O42" s="4"/>
      <c r="P42" s="4"/>
      <c r="Q42" s="4"/>
      <c r="R42" s="4"/>
      <c r="S42" s="4"/>
      <c r="T42" s="4"/>
      <c r="U42" s="4"/>
      <c r="V42" s="5"/>
    </row>
    <row r="43" spans="1:22" x14ac:dyDescent="0.25">
      <c r="A43" s="3"/>
      <c r="B43" s="3"/>
      <c r="C43" s="3"/>
      <c r="D43" s="3"/>
      <c r="E43" s="3"/>
      <c r="F43" s="3"/>
      <c r="G43" s="3"/>
      <c r="H43" s="3"/>
      <c r="I43" s="3"/>
      <c r="M43" s="6"/>
      <c r="N43" s="7"/>
      <c r="O43" s="7"/>
      <c r="P43" s="7"/>
      <c r="Q43" s="7"/>
      <c r="R43" s="7"/>
      <c r="S43" s="7"/>
      <c r="T43" s="7"/>
      <c r="U43" s="7"/>
      <c r="V43" s="8"/>
    </row>
    <row r="44" spans="1:22" x14ac:dyDescent="0.25">
      <c r="A44" s="3"/>
      <c r="B44" s="3"/>
      <c r="C44" s="3"/>
      <c r="D44" s="3"/>
      <c r="E44" s="3"/>
      <c r="F44" s="3"/>
      <c r="G44" s="3"/>
      <c r="H44" s="3"/>
      <c r="I44" s="3"/>
      <c r="M44" s="6"/>
      <c r="N44" s="7" t="s">
        <v>26</v>
      </c>
      <c r="O44" s="7">
        <f>2451+2475+2394+2482+2374+1704+1468</f>
        <v>15348</v>
      </c>
      <c r="P44" s="7"/>
      <c r="Q44" s="7" t="s">
        <v>29</v>
      </c>
      <c r="R44" s="7">
        <f>O44/O46</f>
        <v>0.50058708414872799</v>
      </c>
      <c r="S44" s="7" t="s">
        <v>34</v>
      </c>
      <c r="T44" s="7"/>
      <c r="U44" s="7"/>
      <c r="V44" s="8"/>
    </row>
    <row r="45" spans="1:22" x14ac:dyDescent="0.25">
      <c r="A45" s="3"/>
      <c r="B45" s="3"/>
      <c r="C45" s="3"/>
      <c r="D45" s="3"/>
      <c r="E45" s="3"/>
      <c r="F45" s="3"/>
      <c r="G45" s="3"/>
      <c r="H45" s="3"/>
      <c r="I45" s="3"/>
      <c r="M45" s="6"/>
      <c r="N45" s="7" t="s">
        <v>27</v>
      </c>
      <c r="O45" s="7">
        <f>2404+2507+2376+2444+2504+1612+1465</f>
        <v>15312</v>
      </c>
      <c r="P45" s="7"/>
      <c r="Q45" s="7"/>
      <c r="R45" s="7"/>
      <c r="S45" s="7"/>
      <c r="T45" s="7"/>
      <c r="U45" s="7"/>
      <c r="V45" s="8"/>
    </row>
    <row r="46" spans="1:22" x14ac:dyDescent="0.25">
      <c r="A46" s="3"/>
      <c r="B46" s="3"/>
      <c r="C46" s="3"/>
      <c r="D46" s="3"/>
      <c r="E46" s="3"/>
      <c r="F46" s="3"/>
      <c r="G46" s="3"/>
      <c r="H46" s="3"/>
      <c r="I46" s="3"/>
      <c r="M46" s="6"/>
      <c r="N46" s="7" t="s">
        <v>28</v>
      </c>
      <c r="O46" s="7">
        <f>O44+O45</f>
        <v>30660</v>
      </c>
      <c r="P46" s="7"/>
      <c r="Q46" s="7"/>
      <c r="R46" s="7"/>
      <c r="S46" s="7"/>
      <c r="T46" s="7"/>
      <c r="U46" s="7"/>
      <c r="V46" s="8"/>
    </row>
    <row r="47" spans="1:22" x14ac:dyDescent="0.25">
      <c r="A47" s="3"/>
      <c r="B47" s="3"/>
      <c r="C47" s="3"/>
      <c r="D47" s="3"/>
      <c r="E47" s="3"/>
      <c r="F47" s="3"/>
      <c r="G47" s="3"/>
      <c r="H47" s="3"/>
      <c r="I47" s="3"/>
      <c r="M47" s="6"/>
      <c r="N47" s="7"/>
      <c r="O47" s="7"/>
      <c r="P47" s="7"/>
      <c r="Q47" s="7"/>
      <c r="R47" s="7"/>
      <c r="S47" s="7"/>
      <c r="T47" s="7"/>
      <c r="U47" s="7"/>
      <c r="V47" s="8"/>
    </row>
    <row r="48" spans="1:22" x14ac:dyDescent="0.25">
      <c r="A48" s="3"/>
      <c r="B48" s="3"/>
      <c r="C48" s="3"/>
      <c r="D48" s="3"/>
      <c r="E48" s="3"/>
      <c r="F48" s="3"/>
      <c r="G48" s="3"/>
      <c r="H48" s="3"/>
      <c r="I48" s="3"/>
      <c r="M48" s="6"/>
      <c r="N48" s="7" t="s">
        <v>33</v>
      </c>
      <c r="O48" s="7">
        <f>SQRT(0.5*0.5/(O44+O45))</f>
        <v>2.8555116021670955E-3</v>
      </c>
      <c r="P48" s="7"/>
      <c r="Q48" s="7" t="s">
        <v>31</v>
      </c>
      <c r="R48" s="7">
        <f>0.5-O49</f>
        <v>0.49440319725975251</v>
      </c>
      <c r="S48" s="7">
        <f>0.5+O49</f>
        <v>0.50559680274024754</v>
      </c>
      <c r="T48" s="7"/>
      <c r="U48" s="7"/>
      <c r="V48" s="8"/>
    </row>
    <row r="49" spans="1:22" x14ac:dyDescent="0.25">
      <c r="M49" s="6"/>
      <c r="N49" s="7" t="s">
        <v>30</v>
      </c>
      <c r="O49" s="7">
        <f>1.96*O48</f>
        <v>5.5968027402475071E-3</v>
      </c>
      <c r="P49" s="7"/>
      <c r="Q49" s="7"/>
      <c r="R49" s="7"/>
      <c r="S49" s="7"/>
      <c r="T49" s="7"/>
      <c r="U49" s="7"/>
      <c r="V49" s="8"/>
    </row>
    <row r="50" spans="1:22" x14ac:dyDescent="0.25">
      <c r="M50" s="6"/>
      <c r="N50" s="7"/>
      <c r="O50" s="7"/>
      <c r="P50" s="7"/>
      <c r="Q50" s="7"/>
      <c r="R50" s="7"/>
      <c r="S50" s="7"/>
      <c r="T50" s="7"/>
      <c r="U50" s="7"/>
      <c r="V50" s="8"/>
    </row>
    <row r="51" spans="1:22" x14ac:dyDescent="0.25">
      <c r="A51" s="3" t="s">
        <v>24</v>
      </c>
      <c r="B51" s="3"/>
      <c r="C51" s="3"/>
      <c r="D51" s="3"/>
      <c r="E51" s="3"/>
      <c r="F51" s="3"/>
      <c r="G51" s="3"/>
      <c r="H51" s="3"/>
      <c r="M51" s="9"/>
      <c r="N51" s="10"/>
      <c r="O51" s="10"/>
      <c r="P51" s="10"/>
      <c r="Q51" s="10"/>
      <c r="R51" s="10"/>
      <c r="S51" s="10"/>
      <c r="T51" s="10"/>
      <c r="U51" s="10"/>
      <c r="V51" s="11"/>
    </row>
    <row r="52" spans="1:22" x14ac:dyDescent="0.25">
      <c r="A52" s="3"/>
      <c r="B52" s="3"/>
      <c r="C52" s="3"/>
      <c r="D52" s="3"/>
      <c r="E52" s="3"/>
      <c r="F52" s="3"/>
      <c r="G52" s="3"/>
      <c r="H52" s="3"/>
    </row>
    <row r="53" spans="1:22" x14ac:dyDescent="0.25">
      <c r="A53" s="3"/>
      <c r="B53" s="3"/>
      <c r="C53" s="3"/>
      <c r="D53" s="3"/>
      <c r="E53" s="3"/>
      <c r="F53" s="3"/>
      <c r="G53" s="3"/>
      <c r="H53" s="3"/>
    </row>
    <row r="54" spans="1:22" x14ac:dyDescent="0.25">
      <c r="A54" s="3"/>
      <c r="B54" s="3"/>
      <c r="C54" s="3"/>
      <c r="D54" s="3"/>
      <c r="E54" s="3"/>
      <c r="F54" s="3"/>
      <c r="G54" s="3"/>
      <c r="H54" s="3"/>
    </row>
    <row r="55" spans="1:22" x14ac:dyDescent="0.25">
      <c r="A55" s="3"/>
      <c r="B55" s="3"/>
      <c r="C55" s="3"/>
      <c r="D55" s="3"/>
      <c r="E55" s="3"/>
      <c r="F55" s="3"/>
      <c r="G55" s="3"/>
      <c r="H55" s="3"/>
    </row>
    <row r="58" spans="1:22" ht="15" customHeight="1" x14ac:dyDescent="0.25">
      <c r="A58" s="3" t="s">
        <v>35</v>
      </c>
      <c r="B58" s="3"/>
      <c r="C58" s="3"/>
      <c r="D58" s="3"/>
      <c r="E58" s="3"/>
      <c r="F58" s="3"/>
      <c r="G58" s="3"/>
      <c r="H58" s="3"/>
    </row>
    <row r="59" spans="1:22" x14ac:dyDescent="0.25">
      <c r="A59" s="3"/>
      <c r="B59" s="3"/>
      <c r="C59" s="3"/>
      <c r="D59" s="3"/>
      <c r="E59" s="3"/>
      <c r="F59" s="3"/>
      <c r="G59" s="3"/>
      <c r="H59" s="3"/>
    </row>
    <row r="60" spans="1:22" x14ac:dyDescent="0.25">
      <c r="A60" s="3"/>
      <c r="B60" s="3"/>
      <c r="C60" s="3"/>
      <c r="D60" s="3"/>
      <c r="E60" s="3"/>
      <c r="F60" s="3"/>
      <c r="G60" s="3"/>
      <c r="H60" s="3"/>
    </row>
    <row r="61" spans="1:22" x14ac:dyDescent="0.25">
      <c r="A61" s="3"/>
      <c r="B61" s="3"/>
      <c r="C61" s="3"/>
      <c r="D61" s="3"/>
      <c r="E61" s="3"/>
      <c r="F61" s="3"/>
      <c r="G61" s="3"/>
      <c r="H61" s="3"/>
    </row>
    <row r="62" spans="1:22" x14ac:dyDescent="0.25">
      <c r="A62" s="3"/>
      <c r="B62" s="3"/>
      <c r="C62" s="3"/>
      <c r="D62" s="3"/>
      <c r="E62" s="3"/>
      <c r="F62" s="3"/>
      <c r="G62" s="3"/>
      <c r="H62" s="3"/>
    </row>
    <row r="63" spans="1:22" x14ac:dyDescent="0.25">
      <c r="A63" s="3"/>
      <c r="B63" s="3"/>
      <c r="C63" s="3"/>
      <c r="D63" s="3"/>
      <c r="E63" s="3"/>
      <c r="F63" s="3"/>
      <c r="G63" s="3"/>
      <c r="H63" s="3"/>
    </row>
    <row r="64" spans="1:22" x14ac:dyDescent="0.25">
      <c r="A64" s="3"/>
      <c r="B64" s="3"/>
      <c r="C64" s="3"/>
      <c r="D64" s="3"/>
      <c r="E64" s="3"/>
      <c r="F64" s="3"/>
      <c r="G64" s="3"/>
      <c r="H64" s="3"/>
    </row>
  </sheetData>
  <mergeCells count="5">
    <mergeCell ref="A51:H55"/>
    <mergeCell ref="K30:T35"/>
    <mergeCell ref="A58:H64"/>
    <mergeCell ref="A30:I35"/>
    <mergeCell ref="A37:I4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I2" sqref="I2"/>
    </sheetView>
  </sheetViews>
  <sheetFormatPr defaultRowHeight="15" x14ac:dyDescent="0.25"/>
  <cols>
    <col min="1" max="1" width="16.42578125" customWidth="1"/>
    <col min="2" max="3" width="11.5703125" bestFit="1" customWidth="1"/>
    <col min="4" max="4" width="6.85546875" bestFit="1" customWidth="1"/>
    <col min="5" max="7" width="8.85546875" bestFit="1" customWidth="1"/>
    <col min="9" max="9" width="8.42578125" bestFit="1" customWidth="1"/>
    <col min="10" max="10" width="42.85546875" customWidth="1"/>
    <col min="11" max="11" width="17.140625" customWidth="1"/>
  </cols>
  <sheetData>
    <row r="1" spans="1:26" ht="52.5" thickBot="1" x14ac:dyDescent="0.3">
      <c r="A1" s="13"/>
      <c r="B1" s="13" t="s">
        <v>43</v>
      </c>
      <c r="C1" s="13" t="s">
        <v>44</v>
      </c>
      <c r="D1" s="13" t="s">
        <v>45</v>
      </c>
      <c r="E1" s="13" t="s">
        <v>46</v>
      </c>
      <c r="F1" s="13" t="s">
        <v>47</v>
      </c>
      <c r="G1" s="13" t="s">
        <v>48</v>
      </c>
      <c r="H1" s="13"/>
      <c r="I1" s="13" t="s">
        <v>49</v>
      </c>
      <c r="J1" s="14" t="s">
        <v>50</v>
      </c>
      <c r="K1" s="13"/>
      <c r="L1" s="13"/>
      <c r="M1" s="13"/>
      <c r="N1" s="13"/>
      <c r="O1" s="13"/>
      <c r="P1" s="13"/>
      <c r="Q1" s="13"/>
      <c r="R1" s="13"/>
      <c r="S1" s="13"/>
      <c r="T1" s="13"/>
      <c r="U1" s="13"/>
      <c r="V1" s="13"/>
      <c r="W1" s="13"/>
      <c r="X1" s="13"/>
      <c r="Y1" s="13"/>
      <c r="Z1" s="13"/>
    </row>
    <row r="2" spans="1:26" ht="27" thickBot="1" x14ac:dyDescent="0.3">
      <c r="A2" s="13"/>
      <c r="B2" s="15">
        <v>196</v>
      </c>
      <c r="C2" s="15">
        <v>2029</v>
      </c>
      <c r="D2" s="15">
        <v>9.6600000000000005E-2</v>
      </c>
      <c r="E2" s="15">
        <v>179</v>
      </c>
      <c r="F2" s="15">
        <v>1971</v>
      </c>
      <c r="G2" s="15">
        <v>9.0800000000000006E-2</v>
      </c>
      <c r="H2" s="13"/>
      <c r="I2" s="18">
        <f>IF(G2&gt;D2,1,)</f>
        <v>0</v>
      </c>
      <c r="J2" s="13" t="s">
        <v>58</v>
      </c>
      <c r="K2" s="13"/>
      <c r="L2" s="13"/>
      <c r="M2" s="13"/>
      <c r="N2" s="13"/>
      <c r="O2" s="13"/>
      <c r="P2" s="13"/>
      <c r="Q2" s="13"/>
      <c r="R2" s="13"/>
      <c r="S2" s="13"/>
      <c r="T2" s="13"/>
      <c r="U2" s="13"/>
      <c r="V2" s="13"/>
      <c r="W2" s="13"/>
      <c r="X2" s="13"/>
      <c r="Y2" s="13"/>
      <c r="Z2" s="13"/>
    </row>
    <row r="3" spans="1:26" ht="15.75" thickBot="1" x14ac:dyDescent="0.3">
      <c r="A3" s="13"/>
      <c r="B3" s="15">
        <v>200</v>
      </c>
      <c r="C3" s="15">
        <v>1991</v>
      </c>
      <c r="D3" s="15">
        <v>0.10050000000000001</v>
      </c>
      <c r="E3" s="15">
        <v>208</v>
      </c>
      <c r="F3" s="15">
        <v>2009</v>
      </c>
      <c r="G3" s="15">
        <v>0.10349999999999999</v>
      </c>
      <c r="H3" s="13"/>
      <c r="I3" s="18">
        <f t="shared" ref="I3:I15" si="0">IF(G3&gt;D3,1,)</f>
        <v>1</v>
      </c>
      <c r="J3" s="18">
        <f>SUM(I2:I15)</f>
        <v>9</v>
      </c>
      <c r="K3" s="13"/>
      <c r="L3" s="13"/>
      <c r="M3" s="13"/>
      <c r="N3" s="13"/>
      <c r="O3" s="13"/>
      <c r="P3" s="13"/>
      <c r="Q3" s="13"/>
      <c r="R3" s="13"/>
      <c r="S3" s="13"/>
      <c r="T3" s="13"/>
      <c r="U3" s="13"/>
      <c r="V3" s="13"/>
      <c r="W3" s="13"/>
      <c r="X3" s="13"/>
      <c r="Y3" s="13"/>
      <c r="Z3" s="13"/>
    </row>
    <row r="4" spans="1:26" ht="15.75" thickBot="1" x14ac:dyDescent="0.3">
      <c r="A4" s="13"/>
      <c r="B4" s="15">
        <v>200</v>
      </c>
      <c r="C4" s="15">
        <v>1951</v>
      </c>
      <c r="D4" s="15">
        <v>0.10249999999999999</v>
      </c>
      <c r="E4" s="15">
        <v>205</v>
      </c>
      <c r="F4" s="15">
        <v>2049</v>
      </c>
      <c r="G4" s="15">
        <v>0.1</v>
      </c>
      <c r="H4" s="13"/>
      <c r="I4" s="18">
        <f t="shared" si="0"/>
        <v>0</v>
      </c>
      <c r="J4" s="13"/>
      <c r="K4" s="13"/>
      <c r="L4" s="13"/>
      <c r="M4" s="13"/>
      <c r="N4" s="13"/>
      <c r="O4" s="13"/>
      <c r="P4" s="13"/>
      <c r="Q4" s="13"/>
      <c r="R4" s="13"/>
      <c r="S4" s="13"/>
      <c r="T4" s="13"/>
      <c r="U4" s="13"/>
      <c r="V4" s="13"/>
      <c r="W4" s="13"/>
      <c r="X4" s="13"/>
      <c r="Y4" s="13"/>
      <c r="Z4" s="13"/>
    </row>
    <row r="5" spans="1:26" ht="15.75" thickBot="1" x14ac:dyDescent="0.3">
      <c r="A5" s="13"/>
      <c r="B5" s="15">
        <v>216</v>
      </c>
      <c r="C5" s="15">
        <v>1985</v>
      </c>
      <c r="D5" s="15">
        <v>0.10879999999999999</v>
      </c>
      <c r="E5" s="15">
        <v>175</v>
      </c>
      <c r="F5" s="15">
        <v>2015</v>
      </c>
      <c r="G5" s="15">
        <v>8.6800000000000002E-2</v>
      </c>
      <c r="H5" s="13"/>
      <c r="I5" s="18">
        <f t="shared" si="0"/>
        <v>0</v>
      </c>
      <c r="J5" s="13"/>
      <c r="K5" s="13"/>
      <c r="L5" s="13"/>
      <c r="M5" s="19" t="s">
        <v>60</v>
      </c>
      <c r="N5" s="20"/>
      <c r="O5" s="20"/>
      <c r="P5" s="21"/>
      <c r="Q5" s="13"/>
      <c r="R5" s="13"/>
      <c r="S5" s="13"/>
      <c r="T5" s="13"/>
      <c r="U5" s="13"/>
      <c r="V5" s="13"/>
      <c r="W5" s="13"/>
      <c r="X5" s="13"/>
      <c r="Y5" s="13"/>
      <c r="Z5" s="13"/>
    </row>
    <row r="6" spans="1:26" ht="15.75" thickBot="1" x14ac:dyDescent="0.3">
      <c r="A6" s="13"/>
      <c r="B6" s="15">
        <v>212</v>
      </c>
      <c r="C6" s="15">
        <v>1973</v>
      </c>
      <c r="D6" s="15">
        <v>0.1075</v>
      </c>
      <c r="E6" s="15">
        <v>191</v>
      </c>
      <c r="F6" s="15">
        <v>2027</v>
      </c>
      <c r="G6" s="15">
        <v>9.4200000000000006E-2</v>
      </c>
      <c r="H6" s="13"/>
      <c r="I6" s="18">
        <f t="shared" si="0"/>
        <v>0</v>
      </c>
      <c r="J6" s="13" t="s">
        <v>59</v>
      </c>
      <c r="K6" s="13">
        <v>0.42399999999999999</v>
      </c>
      <c r="L6" s="13"/>
      <c r="M6" s="25"/>
      <c r="N6" s="26"/>
      <c r="O6" s="26"/>
      <c r="P6" s="27"/>
      <c r="Q6" s="13"/>
      <c r="R6" s="13"/>
      <c r="S6" s="13"/>
      <c r="T6" s="13"/>
      <c r="U6" s="13"/>
      <c r="V6" s="13"/>
      <c r="W6" s="13"/>
      <c r="X6" s="13"/>
      <c r="Y6" s="13"/>
      <c r="Z6" s="13"/>
    </row>
    <row r="7" spans="1:26" ht="15.75" thickBot="1" x14ac:dyDescent="0.3">
      <c r="A7" s="13"/>
      <c r="B7" s="15">
        <v>185</v>
      </c>
      <c r="C7" s="15">
        <v>2021</v>
      </c>
      <c r="D7" s="15">
        <v>9.1499999999999998E-2</v>
      </c>
      <c r="E7" s="15">
        <v>291</v>
      </c>
      <c r="F7" s="15">
        <v>1979</v>
      </c>
      <c r="G7" s="15">
        <v>0.14699999999999999</v>
      </c>
      <c r="H7" s="13"/>
      <c r="I7" s="18">
        <f t="shared" si="0"/>
        <v>1</v>
      </c>
      <c r="J7" s="13"/>
      <c r="K7" s="13"/>
      <c r="L7" s="13"/>
      <c r="M7" s="13"/>
      <c r="N7" s="13"/>
      <c r="O7" s="13"/>
      <c r="P7" s="13"/>
      <c r="Q7" s="13"/>
      <c r="R7" s="13"/>
      <c r="S7" s="13"/>
      <c r="T7" s="13"/>
      <c r="U7" s="13"/>
      <c r="V7" s="13"/>
      <c r="W7" s="13"/>
      <c r="X7" s="13"/>
      <c r="Y7" s="13"/>
      <c r="Z7" s="13"/>
    </row>
    <row r="8" spans="1:26" ht="15.75" thickBot="1" x14ac:dyDescent="0.3">
      <c r="A8" s="13"/>
      <c r="B8" s="15">
        <v>225</v>
      </c>
      <c r="C8" s="15">
        <v>2041</v>
      </c>
      <c r="D8" s="15">
        <v>0.11020000000000001</v>
      </c>
      <c r="E8" s="15">
        <v>278</v>
      </c>
      <c r="F8" s="15">
        <v>1959</v>
      </c>
      <c r="G8" s="15">
        <v>0.1419</v>
      </c>
      <c r="H8" s="13"/>
      <c r="I8" s="18">
        <f t="shared" si="0"/>
        <v>1</v>
      </c>
      <c r="J8" s="13"/>
      <c r="K8" s="13"/>
      <c r="L8" s="13"/>
      <c r="M8" s="13"/>
      <c r="N8" s="13"/>
      <c r="O8" s="13"/>
      <c r="P8" s="13"/>
      <c r="Q8" s="13"/>
      <c r="R8" s="13"/>
      <c r="S8" s="13"/>
      <c r="T8" s="13"/>
      <c r="U8" s="13"/>
      <c r="V8" s="13"/>
      <c r="W8" s="13"/>
      <c r="X8" s="13"/>
      <c r="Y8" s="13"/>
      <c r="Z8" s="13"/>
    </row>
    <row r="9" spans="1:26" ht="15.75" thickBot="1" x14ac:dyDescent="0.3">
      <c r="A9" s="13"/>
      <c r="B9" s="15">
        <v>187</v>
      </c>
      <c r="C9" s="15">
        <v>1980</v>
      </c>
      <c r="D9" s="15">
        <v>9.4399999999999998E-2</v>
      </c>
      <c r="E9" s="15">
        <v>216</v>
      </c>
      <c r="F9" s="15">
        <v>2020</v>
      </c>
      <c r="G9" s="15">
        <v>0.1069</v>
      </c>
      <c r="H9" s="13"/>
      <c r="I9" s="18">
        <f t="shared" si="0"/>
        <v>1</v>
      </c>
      <c r="J9" s="13"/>
      <c r="K9" s="13"/>
      <c r="L9" s="13"/>
      <c r="M9" s="13"/>
      <c r="N9" s="13"/>
      <c r="O9" s="13"/>
      <c r="P9" s="13"/>
      <c r="Q9" s="13"/>
      <c r="R9" s="13"/>
      <c r="S9" s="13"/>
      <c r="T9" s="13"/>
      <c r="U9" s="13"/>
      <c r="V9" s="13"/>
      <c r="W9" s="13"/>
      <c r="X9" s="13"/>
      <c r="Y9" s="13"/>
      <c r="Z9" s="13"/>
    </row>
    <row r="10" spans="1:26" ht="15.75" thickBot="1" x14ac:dyDescent="0.3">
      <c r="A10" s="13"/>
      <c r="B10" s="15">
        <v>205</v>
      </c>
      <c r="C10" s="15">
        <v>1951</v>
      </c>
      <c r="D10" s="15">
        <v>0.1051</v>
      </c>
      <c r="E10" s="15">
        <v>225</v>
      </c>
      <c r="F10" s="15">
        <v>2049</v>
      </c>
      <c r="G10" s="15">
        <v>0.10979999999999999</v>
      </c>
      <c r="H10" s="13"/>
      <c r="I10" s="18">
        <f t="shared" si="0"/>
        <v>1</v>
      </c>
      <c r="J10" s="13"/>
      <c r="K10" s="13"/>
      <c r="L10" s="13"/>
      <c r="M10" s="13"/>
      <c r="N10" s="13"/>
      <c r="O10" s="13"/>
      <c r="P10" s="13"/>
      <c r="Q10" s="13"/>
      <c r="R10" s="13"/>
      <c r="S10" s="13"/>
      <c r="T10" s="13"/>
      <c r="U10" s="13"/>
      <c r="V10" s="13"/>
      <c r="W10" s="13"/>
      <c r="X10" s="13"/>
      <c r="Y10" s="13"/>
      <c r="Z10" s="13"/>
    </row>
    <row r="11" spans="1:26" ht="15.75" thickBot="1" x14ac:dyDescent="0.3">
      <c r="A11" s="13"/>
      <c r="B11" s="15">
        <v>211</v>
      </c>
      <c r="C11" s="15">
        <v>1988</v>
      </c>
      <c r="D11" s="15">
        <v>0.1061</v>
      </c>
      <c r="E11" s="15">
        <v>207</v>
      </c>
      <c r="F11" s="15">
        <v>2012</v>
      </c>
      <c r="G11" s="15">
        <v>0.10290000000000001</v>
      </c>
      <c r="H11" s="13"/>
      <c r="I11" s="18">
        <f t="shared" si="0"/>
        <v>0</v>
      </c>
      <c r="J11" s="13"/>
      <c r="K11" s="13"/>
      <c r="L11" s="13"/>
      <c r="M11" s="13"/>
      <c r="N11" s="13"/>
      <c r="O11" s="13"/>
      <c r="P11" s="13"/>
      <c r="Q11" s="13"/>
      <c r="R11" s="13"/>
      <c r="S11" s="13"/>
      <c r="T11" s="13"/>
      <c r="U11" s="13"/>
      <c r="V11" s="13"/>
      <c r="W11" s="13"/>
      <c r="X11" s="13"/>
      <c r="Y11" s="13"/>
      <c r="Z11" s="13"/>
    </row>
    <row r="12" spans="1:26" ht="15.75" thickBot="1" x14ac:dyDescent="0.3">
      <c r="A12" s="13"/>
      <c r="B12" s="15">
        <v>192</v>
      </c>
      <c r="C12" s="15">
        <v>1977</v>
      </c>
      <c r="D12" s="15">
        <v>9.7100000000000006E-2</v>
      </c>
      <c r="E12" s="15">
        <v>205</v>
      </c>
      <c r="F12" s="15">
        <v>2023</v>
      </c>
      <c r="G12" s="15">
        <v>0.1013</v>
      </c>
      <c r="H12" s="13"/>
      <c r="I12" s="18">
        <f t="shared" si="0"/>
        <v>1</v>
      </c>
      <c r="J12" s="13"/>
      <c r="K12" s="13"/>
      <c r="L12" s="13"/>
      <c r="M12" s="13"/>
      <c r="N12" s="13"/>
      <c r="O12" s="13"/>
      <c r="P12" s="13"/>
      <c r="Q12" s="13"/>
      <c r="R12" s="13"/>
      <c r="S12" s="13"/>
      <c r="T12" s="13"/>
      <c r="U12" s="13"/>
      <c r="V12" s="13"/>
      <c r="W12" s="13"/>
      <c r="X12" s="13"/>
      <c r="Y12" s="13"/>
      <c r="Z12" s="13"/>
    </row>
    <row r="13" spans="1:26" ht="15.75" thickBot="1" x14ac:dyDescent="0.3">
      <c r="A13" s="13"/>
      <c r="B13" s="15">
        <v>196</v>
      </c>
      <c r="C13" s="15">
        <v>2019</v>
      </c>
      <c r="D13" s="15">
        <v>9.7100000000000006E-2</v>
      </c>
      <c r="E13" s="15">
        <v>200</v>
      </c>
      <c r="F13" s="15">
        <v>1981</v>
      </c>
      <c r="G13" s="15">
        <v>0.10100000000000001</v>
      </c>
      <c r="H13" s="13"/>
      <c r="I13" s="18">
        <f t="shared" si="0"/>
        <v>1</v>
      </c>
      <c r="J13" s="13"/>
      <c r="K13" s="13"/>
      <c r="L13" s="13"/>
      <c r="M13" s="13"/>
      <c r="N13" s="13"/>
      <c r="O13" s="13"/>
      <c r="P13" s="13"/>
      <c r="Q13" s="13"/>
      <c r="R13" s="13"/>
      <c r="S13" s="13"/>
      <c r="T13" s="13"/>
      <c r="U13" s="13"/>
      <c r="V13" s="13"/>
      <c r="W13" s="13"/>
      <c r="X13" s="13"/>
      <c r="Y13" s="13"/>
      <c r="Z13" s="13"/>
    </row>
    <row r="14" spans="1:26" ht="15.75" thickBot="1" x14ac:dyDescent="0.3">
      <c r="A14" s="13"/>
      <c r="B14" s="15">
        <v>223</v>
      </c>
      <c r="C14" s="15">
        <v>2035</v>
      </c>
      <c r="D14" s="15">
        <v>0.1096</v>
      </c>
      <c r="E14" s="15">
        <v>297</v>
      </c>
      <c r="F14" s="15">
        <v>1965</v>
      </c>
      <c r="G14" s="15">
        <v>0.15110000000000001</v>
      </c>
      <c r="H14" s="13"/>
      <c r="I14" s="18">
        <f t="shared" si="0"/>
        <v>1</v>
      </c>
      <c r="J14" s="13"/>
      <c r="K14" s="13"/>
      <c r="L14" s="13"/>
      <c r="M14" s="13"/>
      <c r="N14" s="13"/>
      <c r="O14" s="13"/>
      <c r="P14" s="13"/>
      <c r="Q14" s="13"/>
      <c r="R14" s="13"/>
      <c r="S14" s="13"/>
      <c r="T14" s="13"/>
      <c r="U14" s="13"/>
      <c r="V14" s="13"/>
      <c r="W14" s="13"/>
      <c r="X14" s="13"/>
      <c r="Y14" s="13"/>
      <c r="Z14" s="13"/>
    </row>
    <row r="15" spans="1:26" ht="15.75" thickBot="1" x14ac:dyDescent="0.3">
      <c r="A15" s="13"/>
      <c r="B15" s="15">
        <v>192</v>
      </c>
      <c r="C15" s="15">
        <v>2007</v>
      </c>
      <c r="D15" s="15">
        <v>9.5699999999999993E-2</v>
      </c>
      <c r="E15" s="15">
        <v>299</v>
      </c>
      <c r="F15" s="15">
        <v>1993</v>
      </c>
      <c r="G15" s="15">
        <v>0.15</v>
      </c>
      <c r="H15" s="13"/>
      <c r="I15" s="18">
        <f t="shared" si="0"/>
        <v>1</v>
      </c>
      <c r="J15" s="13"/>
      <c r="K15" s="13"/>
      <c r="L15" s="13"/>
      <c r="M15" s="13"/>
      <c r="N15" s="13"/>
      <c r="O15" s="13"/>
      <c r="P15" s="13"/>
      <c r="Q15" s="13"/>
      <c r="R15" s="13"/>
      <c r="S15" s="13"/>
      <c r="T15" s="13"/>
      <c r="U15" s="13"/>
      <c r="V15" s="13"/>
      <c r="W15" s="13"/>
      <c r="X15" s="13"/>
      <c r="Y15" s="13"/>
      <c r="Z15" s="13"/>
    </row>
    <row r="16" spans="1:26" ht="15.75" customHeight="1" thickBot="1" x14ac:dyDescent="0.3">
      <c r="A16" s="16" t="s">
        <v>51</v>
      </c>
      <c r="B16" s="17">
        <v>2840</v>
      </c>
      <c r="C16" s="17">
        <v>27948</v>
      </c>
      <c r="D16" s="17">
        <v>0.1016</v>
      </c>
      <c r="E16" s="17">
        <v>3176</v>
      </c>
      <c r="F16" s="17">
        <v>28052</v>
      </c>
      <c r="G16" s="17">
        <v>0.1132</v>
      </c>
      <c r="H16" s="13"/>
      <c r="I16" s="13"/>
      <c r="J16" s="13"/>
      <c r="K16" s="19" t="s">
        <v>61</v>
      </c>
      <c r="L16" s="20"/>
      <c r="M16" s="20"/>
      <c r="N16" s="20"/>
      <c r="O16" s="20"/>
      <c r="P16" s="20"/>
      <c r="Q16" s="20"/>
      <c r="R16" s="20"/>
      <c r="S16" s="20"/>
      <c r="T16" s="21"/>
      <c r="U16" s="13"/>
      <c r="V16" s="13"/>
      <c r="W16" s="13"/>
      <c r="X16" s="13"/>
      <c r="Y16" s="13"/>
      <c r="Z16" s="13"/>
    </row>
    <row r="17" spans="1:26" ht="15.75" thickBot="1" x14ac:dyDescent="0.3">
      <c r="A17" s="13"/>
      <c r="B17" s="13"/>
      <c r="C17" s="13"/>
      <c r="D17" s="13"/>
      <c r="E17" s="13"/>
      <c r="F17" s="13"/>
      <c r="G17" s="13"/>
      <c r="H17" s="13"/>
      <c r="I17" s="13"/>
      <c r="J17" s="13"/>
      <c r="K17" s="22"/>
      <c r="L17" s="23"/>
      <c r="M17" s="23"/>
      <c r="N17" s="23"/>
      <c r="O17" s="23"/>
      <c r="P17" s="23"/>
      <c r="Q17" s="23"/>
      <c r="R17" s="23"/>
      <c r="S17" s="23"/>
      <c r="T17" s="24"/>
      <c r="U17" s="13"/>
      <c r="V17" s="13"/>
      <c r="W17" s="13"/>
      <c r="X17" s="13"/>
      <c r="Y17" s="13"/>
      <c r="Z17" s="13"/>
    </row>
    <row r="18" spans="1:26" ht="39.75" thickBot="1" x14ac:dyDescent="0.3">
      <c r="A18" s="13" t="s">
        <v>56</v>
      </c>
      <c r="B18" s="13">
        <f>0.01</f>
        <v>0.01</v>
      </c>
      <c r="C18" s="13"/>
      <c r="D18" s="13"/>
      <c r="E18" s="13"/>
      <c r="F18" s="13"/>
      <c r="G18" s="13"/>
      <c r="H18" s="13"/>
      <c r="I18" s="13"/>
      <c r="J18" s="13"/>
      <c r="K18" s="22"/>
      <c r="L18" s="23"/>
      <c r="M18" s="23"/>
      <c r="N18" s="23"/>
      <c r="O18" s="23"/>
      <c r="P18" s="23"/>
      <c r="Q18" s="23"/>
      <c r="R18" s="23"/>
      <c r="S18" s="23"/>
      <c r="T18" s="24"/>
      <c r="U18" s="13"/>
      <c r="V18" s="13"/>
      <c r="W18" s="13"/>
      <c r="X18" s="13"/>
      <c r="Y18" s="13"/>
      <c r="Z18" s="13"/>
    </row>
    <row r="19" spans="1:26" ht="15.75" thickBot="1" x14ac:dyDescent="0.3">
      <c r="A19" s="13" t="s">
        <v>52</v>
      </c>
      <c r="B19" s="15">
        <v>6.1999999999999998E-3</v>
      </c>
      <c r="C19" s="13"/>
      <c r="D19" s="13" t="s">
        <v>53</v>
      </c>
      <c r="E19" s="18">
        <f>G16-D16</f>
        <v>1.1599999999999999E-2</v>
      </c>
      <c r="F19" s="13"/>
      <c r="G19" s="13"/>
      <c r="H19" s="13"/>
      <c r="I19" s="13"/>
      <c r="J19" s="13"/>
      <c r="K19" s="22"/>
      <c r="L19" s="23"/>
      <c r="M19" s="23"/>
      <c r="N19" s="23"/>
      <c r="O19" s="23"/>
      <c r="P19" s="23"/>
      <c r="Q19" s="23"/>
      <c r="R19" s="23"/>
      <c r="S19" s="23"/>
      <c r="T19" s="24"/>
      <c r="U19" s="13"/>
      <c r="V19" s="13"/>
      <c r="W19" s="13"/>
      <c r="X19" s="13"/>
      <c r="Y19" s="13"/>
      <c r="Z19" s="13"/>
    </row>
    <row r="20" spans="1:26" ht="15.75" thickBot="1" x14ac:dyDescent="0.3">
      <c r="A20" s="13" t="s">
        <v>54</v>
      </c>
      <c r="B20" s="15">
        <v>5000</v>
      </c>
      <c r="C20" s="13"/>
      <c r="D20" s="13"/>
      <c r="E20" s="13"/>
      <c r="F20" s="13"/>
      <c r="G20" s="13"/>
      <c r="H20" s="13"/>
      <c r="I20" s="13"/>
      <c r="J20" s="13"/>
      <c r="K20" s="22"/>
      <c r="L20" s="23"/>
      <c r="M20" s="23"/>
      <c r="N20" s="23"/>
      <c r="O20" s="23"/>
      <c r="P20" s="23"/>
      <c r="Q20" s="23"/>
      <c r="R20" s="23"/>
      <c r="S20" s="23"/>
      <c r="T20" s="24"/>
      <c r="U20" s="13"/>
      <c r="V20" s="13"/>
      <c r="W20" s="13"/>
      <c r="X20" s="13"/>
      <c r="Y20" s="13"/>
      <c r="Z20" s="13"/>
    </row>
    <row r="21" spans="1:26" ht="15.75" thickBot="1" x14ac:dyDescent="0.3">
      <c r="A21" s="13"/>
      <c r="B21" s="13"/>
      <c r="C21" s="13"/>
      <c r="D21" s="13"/>
      <c r="E21" s="13"/>
      <c r="F21" s="13"/>
      <c r="G21" s="13"/>
      <c r="H21" s="13"/>
      <c r="I21" s="13"/>
      <c r="J21" s="13"/>
      <c r="K21" s="22"/>
      <c r="L21" s="23"/>
      <c r="M21" s="23"/>
      <c r="N21" s="23"/>
      <c r="O21" s="23"/>
      <c r="P21" s="23"/>
      <c r="Q21" s="23"/>
      <c r="R21" s="23"/>
      <c r="S21" s="23"/>
      <c r="T21" s="24"/>
      <c r="U21" s="13"/>
      <c r="V21" s="13"/>
      <c r="W21" s="13"/>
      <c r="X21" s="13"/>
      <c r="Y21" s="13"/>
      <c r="Z21" s="13"/>
    </row>
    <row r="22" spans="1:26" ht="15.75" thickBot="1" x14ac:dyDescent="0.3">
      <c r="A22" s="13" t="s">
        <v>55</v>
      </c>
      <c r="B22" s="18">
        <f>B19*(SQRT(1/C16+1/F16))/SQRT(1/B20+1/B20)</f>
        <v>2.619982707795742E-3</v>
      </c>
      <c r="C22" s="13"/>
      <c r="D22" s="13"/>
      <c r="E22" s="13"/>
      <c r="F22" s="13"/>
      <c r="G22" s="13"/>
      <c r="H22" s="13"/>
      <c r="I22" s="13"/>
      <c r="J22" s="13"/>
      <c r="K22" s="22"/>
      <c r="L22" s="23"/>
      <c r="M22" s="23"/>
      <c r="N22" s="23"/>
      <c r="O22" s="23"/>
      <c r="P22" s="23"/>
      <c r="Q22" s="23"/>
      <c r="R22" s="23"/>
      <c r="S22" s="23"/>
      <c r="T22" s="24"/>
      <c r="U22" s="13"/>
      <c r="V22" s="13"/>
      <c r="W22" s="13"/>
      <c r="X22" s="13"/>
      <c r="Y22" s="13"/>
      <c r="Z22" s="13"/>
    </row>
    <row r="23" spans="1:26" ht="15.75" thickBot="1" x14ac:dyDescent="0.3">
      <c r="A23" s="13" t="s">
        <v>30</v>
      </c>
      <c r="B23" s="18">
        <f>1.96*B22</f>
        <v>5.1351661072796539E-3</v>
      </c>
      <c r="C23" s="13"/>
      <c r="D23" s="13"/>
      <c r="E23" s="13"/>
      <c r="F23" s="13"/>
      <c r="G23" s="13"/>
      <c r="H23" s="13"/>
      <c r="I23" s="13"/>
      <c r="J23" s="13"/>
      <c r="K23" s="28"/>
      <c r="L23" s="29"/>
      <c r="M23" s="29"/>
      <c r="N23" s="29"/>
      <c r="O23" s="29"/>
      <c r="P23" s="29"/>
      <c r="Q23" s="29"/>
      <c r="R23" s="29"/>
      <c r="S23" s="29"/>
      <c r="T23" s="30"/>
      <c r="U23" s="13"/>
      <c r="V23" s="13"/>
      <c r="W23" s="13"/>
      <c r="X23" s="13"/>
      <c r="Y23" s="13"/>
      <c r="Z23" s="13"/>
    </row>
    <row r="24" spans="1:26" ht="15.75" thickBot="1" x14ac:dyDescent="0.3">
      <c r="A24" s="13"/>
      <c r="B24" s="13"/>
      <c r="C24" s="13"/>
      <c r="D24" s="13"/>
      <c r="E24" s="13"/>
      <c r="F24" s="13"/>
      <c r="G24" s="13"/>
      <c r="H24" s="13"/>
      <c r="I24" s="13"/>
      <c r="J24" s="13"/>
      <c r="K24" s="28"/>
      <c r="L24" s="29"/>
      <c r="M24" s="29"/>
      <c r="N24" s="29"/>
      <c r="O24" s="29"/>
      <c r="P24" s="29"/>
      <c r="Q24" s="29"/>
      <c r="R24" s="29"/>
      <c r="S24" s="29"/>
      <c r="T24" s="30"/>
      <c r="U24" s="13"/>
      <c r="V24" s="13"/>
      <c r="W24" s="13"/>
      <c r="X24" s="13"/>
      <c r="Y24" s="13"/>
      <c r="Z24" s="13"/>
    </row>
    <row r="25" spans="1:26" ht="27" customHeight="1" thickBot="1" x14ac:dyDescent="0.3">
      <c r="A25" s="13" t="s">
        <v>4</v>
      </c>
      <c r="B25" s="18">
        <f>E19-B23</f>
        <v>6.4648338927203453E-3</v>
      </c>
      <c r="C25" s="18">
        <f>E19+B23</f>
        <v>1.6735166107279653E-2</v>
      </c>
      <c r="D25" s="13"/>
      <c r="E25" s="19" t="s">
        <v>57</v>
      </c>
      <c r="F25" s="20"/>
      <c r="G25" s="20"/>
      <c r="H25" s="20"/>
      <c r="I25" s="21"/>
      <c r="J25" s="13"/>
      <c r="K25" s="31"/>
      <c r="L25" s="32"/>
      <c r="M25" s="32"/>
      <c r="N25" s="32"/>
      <c r="O25" s="32"/>
      <c r="P25" s="32"/>
      <c r="Q25" s="32"/>
      <c r="R25" s="32"/>
      <c r="S25" s="32"/>
      <c r="T25" s="33"/>
      <c r="U25" s="13"/>
      <c r="V25" s="13"/>
      <c r="W25" s="13"/>
      <c r="X25" s="13"/>
      <c r="Y25" s="13"/>
      <c r="Z25" s="13"/>
    </row>
    <row r="26" spans="1:26" ht="15.75" thickBot="1" x14ac:dyDescent="0.3">
      <c r="A26" s="13"/>
      <c r="B26" s="13"/>
      <c r="C26" s="13"/>
      <c r="D26" s="13"/>
      <c r="E26" s="22"/>
      <c r="F26" s="23"/>
      <c r="G26" s="23"/>
      <c r="H26" s="23"/>
      <c r="I26" s="24"/>
      <c r="J26" s="13"/>
      <c r="K26" s="13"/>
      <c r="L26" s="13"/>
      <c r="M26" s="13"/>
      <c r="N26" s="13"/>
      <c r="O26" s="13"/>
      <c r="P26" s="13"/>
      <c r="Q26" s="13"/>
      <c r="R26" s="13"/>
      <c r="S26" s="13"/>
      <c r="T26" s="13"/>
      <c r="U26" s="13"/>
      <c r="V26" s="13"/>
      <c r="W26" s="13"/>
      <c r="X26" s="13"/>
      <c r="Y26" s="13"/>
      <c r="Z26" s="13"/>
    </row>
    <row r="27" spans="1:26" ht="15.75" thickBot="1" x14ac:dyDescent="0.3">
      <c r="A27" s="13"/>
      <c r="B27" s="13"/>
      <c r="C27" s="13"/>
      <c r="D27" s="13"/>
      <c r="E27" s="22"/>
      <c r="F27" s="23"/>
      <c r="G27" s="23"/>
      <c r="H27" s="23"/>
      <c r="I27" s="24"/>
      <c r="J27" s="13"/>
      <c r="K27" s="13"/>
      <c r="L27" s="13"/>
      <c r="M27" s="13"/>
      <c r="N27" s="13"/>
      <c r="O27" s="13"/>
      <c r="P27" s="13"/>
      <c r="Q27" s="13"/>
      <c r="R27" s="13"/>
      <c r="S27" s="13"/>
      <c r="T27" s="13"/>
      <c r="U27" s="13"/>
      <c r="V27" s="13"/>
      <c r="W27" s="13"/>
      <c r="X27" s="13"/>
      <c r="Y27" s="13"/>
      <c r="Z27" s="13"/>
    </row>
    <row r="28" spans="1:26" ht="15.75" thickBot="1" x14ac:dyDescent="0.3">
      <c r="A28" s="13"/>
      <c r="B28" s="13"/>
      <c r="C28" s="13"/>
      <c r="D28" s="13"/>
      <c r="E28" s="22"/>
      <c r="F28" s="23"/>
      <c r="G28" s="23"/>
      <c r="H28" s="23"/>
      <c r="I28" s="24"/>
      <c r="J28" s="13"/>
      <c r="K28" s="16" t="s">
        <v>62</v>
      </c>
      <c r="L28" s="13"/>
      <c r="M28" s="13"/>
      <c r="N28" s="13"/>
      <c r="O28" s="13"/>
      <c r="P28" s="13"/>
      <c r="Q28" s="13"/>
      <c r="R28" s="13"/>
      <c r="S28" s="13"/>
      <c r="T28" s="13"/>
      <c r="U28" s="13"/>
      <c r="V28" s="13"/>
      <c r="W28" s="13"/>
      <c r="X28" s="13"/>
      <c r="Y28" s="13"/>
      <c r="Z28" s="13"/>
    </row>
    <row r="29" spans="1:26" ht="15.75" thickBot="1" x14ac:dyDescent="0.3">
      <c r="A29" s="13"/>
      <c r="B29" s="13"/>
      <c r="C29" s="13"/>
      <c r="D29" s="13"/>
      <c r="E29" s="25"/>
      <c r="F29" s="26"/>
      <c r="G29" s="26"/>
      <c r="H29" s="26"/>
      <c r="I29" s="27"/>
      <c r="J29" s="13"/>
      <c r="K29" s="19" t="s">
        <v>63</v>
      </c>
      <c r="L29" s="20"/>
      <c r="M29" s="20"/>
      <c r="N29" s="20"/>
      <c r="O29" s="20"/>
      <c r="P29" s="20"/>
      <c r="Q29" s="20"/>
      <c r="R29" s="20"/>
      <c r="S29" s="20"/>
      <c r="T29" s="21"/>
      <c r="U29" s="13"/>
      <c r="V29" s="13"/>
      <c r="W29" s="13"/>
      <c r="X29" s="13"/>
      <c r="Y29" s="13"/>
      <c r="Z29" s="13"/>
    </row>
    <row r="30" spans="1:26" ht="15.75" thickBot="1" x14ac:dyDescent="0.3">
      <c r="A30" s="13"/>
      <c r="B30" s="13"/>
      <c r="C30" s="13"/>
      <c r="D30" s="13"/>
      <c r="E30" s="13"/>
      <c r="F30" s="13"/>
      <c r="G30" s="13"/>
      <c r="H30" s="13"/>
      <c r="I30" s="13"/>
      <c r="J30" s="13"/>
      <c r="K30" s="22"/>
      <c r="L30" s="23"/>
      <c r="M30" s="23"/>
      <c r="N30" s="23"/>
      <c r="O30" s="23"/>
      <c r="P30" s="23"/>
      <c r="Q30" s="23"/>
      <c r="R30" s="23"/>
      <c r="S30" s="23"/>
      <c r="T30" s="24"/>
      <c r="U30" s="13"/>
      <c r="V30" s="13"/>
      <c r="W30" s="13"/>
      <c r="X30" s="13"/>
      <c r="Y30" s="13"/>
      <c r="Z30" s="13"/>
    </row>
    <row r="31" spans="1:26" ht="15.75" thickBot="1" x14ac:dyDescent="0.3">
      <c r="A31" s="13"/>
      <c r="B31" s="13"/>
      <c r="C31" s="13"/>
      <c r="D31" s="13"/>
      <c r="E31" s="13"/>
      <c r="F31" s="13"/>
      <c r="G31" s="13"/>
      <c r="H31" s="13"/>
      <c r="I31" s="13"/>
      <c r="J31" s="13"/>
      <c r="K31" s="22"/>
      <c r="L31" s="23"/>
      <c r="M31" s="23"/>
      <c r="N31" s="23"/>
      <c r="O31" s="23"/>
      <c r="P31" s="23"/>
      <c r="Q31" s="23"/>
      <c r="R31" s="23"/>
      <c r="S31" s="23"/>
      <c r="T31" s="24"/>
      <c r="U31" s="13"/>
      <c r="V31" s="13"/>
      <c r="W31" s="13"/>
      <c r="X31" s="13"/>
      <c r="Y31" s="13"/>
      <c r="Z31" s="13"/>
    </row>
    <row r="32" spans="1:26" ht="15.75" thickBot="1" x14ac:dyDescent="0.3">
      <c r="A32" s="13"/>
      <c r="B32" s="13"/>
      <c r="C32" s="13"/>
      <c r="D32" s="13"/>
      <c r="E32" s="13"/>
      <c r="F32" s="13"/>
      <c r="G32" s="13"/>
      <c r="H32" s="13"/>
      <c r="I32" s="13"/>
      <c r="J32" s="13"/>
      <c r="K32" s="25"/>
      <c r="L32" s="26"/>
      <c r="M32" s="26"/>
      <c r="N32" s="26"/>
      <c r="O32" s="26"/>
      <c r="P32" s="26"/>
      <c r="Q32" s="26"/>
      <c r="R32" s="26"/>
      <c r="S32" s="26"/>
      <c r="T32" s="27"/>
      <c r="U32" s="13"/>
      <c r="V32" s="13"/>
      <c r="W32" s="13"/>
      <c r="X32" s="13"/>
      <c r="Y32" s="13"/>
      <c r="Z32" s="13"/>
    </row>
    <row r="33" spans="1:26" ht="27" thickBot="1" x14ac:dyDescent="0.3">
      <c r="A33" s="13"/>
      <c r="B33" s="13"/>
      <c r="C33" s="13"/>
      <c r="D33" s="13"/>
      <c r="E33" s="13"/>
      <c r="F33" s="13"/>
      <c r="G33" s="13"/>
      <c r="H33" s="13"/>
      <c r="I33" s="13"/>
      <c r="J33" s="13"/>
      <c r="K33" s="16" t="s">
        <v>64</v>
      </c>
      <c r="L33" s="13"/>
      <c r="M33" s="13"/>
      <c r="N33" s="13"/>
      <c r="O33" s="13"/>
      <c r="P33" s="13"/>
      <c r="Q33" s="13"/>
      <c r="R33" s="13"/>
      <c r="S33" s="13"/>
      <c r="T33" s="13"/>
      <c r="U33" s="13"/>
      <c r="V33" s="13"/>
      <c r="W33" s="13"/>
      <c r="X33" s="13"/>
      <c r="Y33" s="13"/>
      <c r="Z33" s="13"/>
    </row>
    <row r="34" spans="1:26" ht="15.75" thickBot="1" x14ac:dyDescent="0.3">
      <c r="A34" s="13"/>
      <c r="B34" s="13"/>
      <c r="C34" s="13"/>
      <c r="D34" s="13"/>
      <c r="E34" s="13"/>
      <c r="F34" s="13"/>
      <c r="G34" s="13"/>
      <c r="H34" s="13"/>
      <c r="I34" s="13"/>
      <c r="J34" s="13"/>
      <c r="K34" s="19" t="s">
        <v>65</v>
      </c>
      <c r="L34" s="20"/>
      <c r="M34" s="20"/>
      <c r="N34" s="20"/>
      <c r="O34" s="20"/>
      <c r="P34" s="20"/>
      <c r="Q34" s="20"/>
      <c r="R34" s="21"/>
      <c r="S34" s="13"/>
      <c r="T34" s="13"/>
      <c r="U34" s="13"/>
      <c r="V34" s="13"/>
      <c r="W34" s="13"/>
      <c r="X34" s="13"/>
      <c r="Y34" s="13"/>
      <c r="Z34" s="13"/>
    </row>
    <row r="35" spans="1:26" ht="15.75" thickBot="1" x14ac:dyDescent="0.3">
      <c r="A35" s="13"/>
      <c r="B35" s="13"/>
      <c r="C35" s="13"/>
      <c r="D35" s="13"/>
      <c r="E35" s="13"/>
      <c r="F35" s="13"/>
      <c r="G35" s="13"/>
      <c r="H35" s="13"/>
      <c r="I35" s="13"/>
      <c r="J35" s="13"/>
      <c r="K35" s="25"/>
      <c r="L35" s="26"/>
      <c r="M35" s="26"/>
      <c r="N35" s="26"/>
      <c r="O35" s="26"/>
      <c r="P35" s="26"/>
      <c r="Q35" s="26"/>
      <c r="R35" s="27"/>
      <c r="S35" s="13"/>
      <c r="T35" s="13"/>
      <c r="U35" s="13"/>
      <c r="V35" s="13"/>
      <c r="W35" s="13"/>
      <c r="X35" s="13"/>
      <c r="Y35" s="13"/>
      <c r="Z35" s="13"/>
    </row>
    <row r="36" spans="1:26" ht="15.75" thickBot="1"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5.75" thickBot="1"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5.75" thickBot="1"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5.75" thickBot="1"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5.75" thickBot="1"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5.75" thickBot="1"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5.75" thickBot="1"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5.75" thickBot="1"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5.75" thickBot="1"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5.75" thickBot="1"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5.75" thickBot="1"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5.75" thickBot="1"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5.75" thickBot="1"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5.75" thickBot="1"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5.75" thickBot="1"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5.75" thickBot="1"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5.75" thickBot="1"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5.75" thickBot="1"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5.75" thickBot="1"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5.75" thickBot="1"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5.75" thickBot="1"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5.75" thickBot="1"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5.75" thickBot="1"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5.75" thickBot="1"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5.75" thickBot="1"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5.75" thickBot="1"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5.75" thickBot="1"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5.75" thickBot="1"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5.75" thickBot="1"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5.75" thickBot="1"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5.75" thickBot="1"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5.75" thickBot="1"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5.75" thickBot="1"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5.75" thickBot="1"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5.75" thickBot="1"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5.75" thickBot="1"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5.75" thickBot="1" x14ac:dyDescent="0.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5.75" thickBot="1" x14ac:dyDescent="0.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5.75" thickBot="1" x14ac:dyDescent="0.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5.75" thickBot="1" x14ac:dyDescent="0.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5.75" thickBot="1" x14ac:dyDescent="0.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5.75" thickBot="1" x14ac:dyDescent="0.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5.75" thickBot="1" x14ac:dyDescent="0.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5.75" thickBot="1" x14ac:dyDescent="0.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5.75" thickBot="1" x14ac:dyDescent="0.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5.75" thickBot="1" x14ac:dyDescent="0.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5.75" thickBot="1" x14ac:dyDescent="0.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5.75" thickBot="1" x14ac:dyDescent="0.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5.75" thickBot="1" x14ac:dyDescent="0.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5.75" thickBot="1" x14ac:dyDescent="0.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5.75" thickBot="1" x14ac:dyDescent="0.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5.75" thickBot="1" x14ac:dyDescent="0.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5.75" thickBot="1" x14ac:dyDescent="0.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5.75" thickBot="1" x14ac:dyDescent="0.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5.75" thickBot="1" x14ac:dyDescent="0.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5.75" thickBot="1" x14ac:dyDescent="0.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5.75" thickBot="1" x14ac:dyDescent="0.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5.75" thickBot="1" x14ac:dyDescent="0.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5.75" thickBot="1" x14ac:dyDescent="0.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5.75" thickBot="1" x14ac:dyDescent="0.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5.75" thickBot="1" x14ac:dyDescent="0.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5.75" thickBot="1" x14ac:dyDescent="0.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5.75" thickBot="1" x14ac:dyDescent="0.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5.75" thickBot="1" x14ac:dyDescent="0.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5.75" thickBot="1" x14ac:dyDescent="0.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5.75" thickBot="1" x14ac:dyDescent="0.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5.75" thickBot="1" x14ac:dyDescent="0.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5.75" thickBot="1" x14ac:dyDescent="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5.75" thickBot="1" x14ac:dyDescent="0.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thickBot="1" x14ac:dyDescent="0.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5.75" thickBot="1" x14ac:dyDescent="0.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5.75" thickBot="1" x14ac:dyDescent="0.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5.75" thickBot="1" x14ac:dyDescent="0.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5.75" thickBot="1" x14ac:dyDescent="0.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5.75" thickBot="1" x14ac:dyDescent="0.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5.75" thickBot="1" x14ac:dyDescent="0.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5.75" thickBot="1" x14ac:dyDescent="0.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thickBot="1" x14ac:dyDescent="0.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thickBot="1" x14ac:dyDescent="0.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thickBot="1" x14ac:dyDescent="0.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thickBot="1" x14ac:dyDescent="0.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thickBot="1" x14ac:dyDescent="0.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thickBot="1" x14ac:dyDescent="0.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thickBot="1" x14ac:dyDescent="0.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thickBot="1" x14ac:dyDescent="0.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thickBot="1" x14ac:dyDescent="0.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thickBot="1" x14ac:dyDescent="0.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thickBot="1" x14ac:dyDescent="0.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thickBot="1" x14ac:dyDescent="0.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thickBot="1" x14ac:dyDescent="0.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thickBot="1" x14ac:dyDescent="0.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thickBot="1" x14ac:dyDescent="0.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thickBot="1" x14ac:dyDescent="0.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thickBot="1" x14ac:dyDescent="0.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thickBot="1" x14ac:dyDescent="0.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thickBot="1" x14ac:dyDescent="0.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thickBot="1" x14ac:dyDescent="0.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thickBot="1" x14ac:dyDescent="0.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thickBot="1" x14ac:dyDescent="0.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thickBot="1" x14ac:dyDescent="0.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thickBot="1" x14ac:dyDescent="0.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thickBot="1" x14ac:dyDescent="0.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thickBot="1" x14ac:dyDescent="0.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thickBot="1" x14ac:dyDescent="0.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thickBot="1" x14ac:dyDescent="0.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thickBot="1" x14ac:dyDescent="0.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thickBot="1" x14ac:dyDescent="0.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thickBot="1" x14ac:dyDescent="0.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thickBot="1" x14ac:dyDescent="0.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thickBot="1" x14ac:dyDescent="0.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thickBot="1" x14ac:dyDescent="0.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thickBot="1" x14ac:dyDescent="0.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thickBot="1" x14ac:dyDescent="0.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thickBot="1" x14ac:dyDescent="0.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thickBot="1" x14ac:dyDescent="0.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thickBot="1" x14ac:dyDescent="0.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thickBot="1" x14ac:dyDescent="0.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thickBot="1" x14ac:dyDescent="0.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thickBot="1" x14ac:dyDescent="0.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thickBot="1" x14ac:dyDescent="0.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thickBot="1" x14ac:dyDescent="0.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thickBot="1" x14ac:dyDescent="0.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thickBot="1" x14ac:dyDescent="0.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thickBot="1" x14ac:dyDescent="0.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thickBot="1" x14ac:dyDescent="0.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thickBot="1" x14ac:dyDescent="0.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thickBot="1" x14ac:dyDescent="0.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thickBot="1" x14ac:dyDescent="0.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thickBot="1" x14ac:dyDescent="0.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thickBot="1" x14ac:dyDescent="0.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thickBot="1" x14ac:dyDescent="0.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thickBot="1" x14ac:dyDescent="0.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thickBot="1" x14ac:dyDescent="0.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thickBot="1" x14ac:dyDescent="0.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thickBot="1" x14ac:dyDescent="0.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thickBot="1" x14ac:dyDescent="0.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thickBot="1" x14ac:dyDescent="0.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thickBot="1" x14ac:dyDescent="0.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thickBot="1" x14ac:dyDescent="0.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thickBot="1" x14ac:dyDescent="0.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thickBot="1" x14ac:dyDescent="0.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thickBot="1" x14ac:dyDescent="0.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thickBot="1" x14ac:dyDescent="0.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thickBot="1" x14ac:dyDescent="0.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thickBot="1" x14ac:dyDescent="0.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thickBot="1" x14ac:dyDescent="0.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thickBot="1" x14ac:dyDescent="0.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thickBot="1" x14ac:dyDescent="0.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thickBot="1" x14ac:dyDescent="0.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thickBot="1" x14ac:dyDescent="0.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thickBot="1" x14ac:dyDescent="0.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thickBot="1" x14ac:dyDescent="0.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thickBot="1" x14ac:dyDescent="0.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thickBot="1" x14ac:dyDescent="0.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thickBot="1" x14ac:dyDescent="0.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thickBot="1" x14ac:dyDescent="0.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thickBot="1" x14ac:dyDescent="0.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thickBot="1" x14ac:dyDescent="0.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thickBot="1" x14ac:dyDescent="0.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thickBot="1" x14ac:dyDescent="0.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thickBot="1" x14ac:dyDescent="0.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thickBot="1" x14ac:dyDescent="0.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thickBot="1" x14ac:dyDescent="0.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thickBot="1" x14ac:dyDescent="0.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thickBot="1" x14ac:dyDescent="0.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thickBot="1" x14ac:dyDescent="0.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5.75" thickBot="1" x14ac:dyDescent="0.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5.75" thickBot="1" x14ac:dyDescent="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5.75" thickBot="1" x14ac:dyDescent="0.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5.75" thickBot="1" x14ac:dyDescent="0.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5.75" thickBot="1" x14ac:dyDescent="0.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5.75" thickBot="1" x14ac:dyDescent="0.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5.75" thickBot="1" x14ac:dyDescent="0.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5.75" thickBot="1" x14ac:dyDescent="0.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5.75" thickBot="1" x14ac:dyDescent="0.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5.75" thickBot="1" x14ac:dyDescent="0.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5.75" thickBot="1" x14ac:dyDescent="0.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5.75" thickBot="1" x14ac:dyDescent="0.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5.75" thickBot="1" x14ac:dyDescent="0.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5.75" thickBot="1" x14ac:dyDescent="0.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5.75" thickBot="1" x14ac:dyDescent="0.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5.75" thickBot="1" x14ac:dyDescent="0.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5.75" thickBot="1" x14ac:dyDescent="0.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5.75" thickBot="1" x14ac:dyDescent="0.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5.75" thickBot="1" x14ac:dyDescent="0.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5.75" thickBot="1" x14ac:dyDescent="0.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5.75" thickBot="1" x14ac:dyDescent="0.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5.75" thickBot="1" x14ac:dyDescent="0.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5.75" thickBot="1" x14ac:dyDescent="0.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5.75" thickBot="1" x14ac:dyDescent="0.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5.75" thickBot="1" x14ac:dyDescent="0.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5.75" thickBot="1" x14ac:dyDescent="0.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5.75" thickBot="1" x14ac:dyDescent="0.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5.75" thickBot="1" x14ac:dyDescent="0.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5.75" thickBot="1" x14ac:dyDescent="0.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5.75" thickBot="1" x14ac:dyDescent="0.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5.75" thickBot="1" x14ac:dyDescent="0.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5.75" thickBot="1" x14ac:dyDescent="0.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5.75" thickBot="1" x14ac:dyDescent="0.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5.75" thickBot="1" x14ac:dyDescent="0.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5.75" thickBot="1" x14ac:dyDescent="0.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5.75" thickBot="1" x14ac:dyDescent="0.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5.75" thickBot="1" x14ac:dyDescent="0.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5.75" thickBot="1" x14ac:dyDescent="0.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5.75" thickBot="1" x14ac:dyDescent="0.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5.75" thickBot="1" x14ac:dyDescent="0.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5.75" thickBot="1" x14ac:dyDescent="0.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5.75" thickBot="1" x14ac:dyDescent="0.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5.75" thickBot="1" x14ac:dyDescent="0.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5.75" thickBot="1" x14ac:dyDescent="0.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5.75" thickBot="1" x14ac:dyDescent="0.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5.75" thickBot="1" x14ac:dyDescent="0.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5.75" thickBot="1" x14ac:dyDescent="0.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5.75" thickBot="1" x14ac:dyDescent="0.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5.75" thickBot="1" x14ac:dyDescent="0.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5.75" thickBot="1" x14ac:dyDescent="0.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5.75" thickBot="1" x14ac:dyDescent="0.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5.75" thickBot="1" x14ac:dyDescent="0.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5.75" thickBot="1" x14ac:dyDescent="0.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5.75" thickBot="1" x14ac:dyDescent="0.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5.75" thickBot="1" x14ac:dyDescent="0.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5.75" thickBot="1" x14ac:dyDescent="0.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5.75" thickBot="1" x14ac:dyDescent="0.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5.75" thickBot="1" x14ac:dyDescent="0.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5.75" thickBot="1" x14ac:dyDescent="0.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5.75" thickBot="1" x14ac:dyDescent="0.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5.75" thickBot="1" x14ac:dyDescent="0.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5.75" thickBot="1" x14ac:dyDescent="0.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5.75" thickBot="1" x14ac:dyDescent="0.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5.75" thickBot="1" x14ac:dyDescent="0.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5.75" thickBot="1" x14ac:dyDescent="0.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5.75" thickBot="1" x14ac:dyDescent="0.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5.75" thickBot="1" x14ac:dyDescent="0.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5.75" thickBot="1" x14ac:dyDescent="0.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5.75" thickBot="1" x14ac:dyDescent="0.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5.75" thickBot="1" x14ac:dyDescent="0.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5.75" thickBot="1" x14ac:dyDescent="0.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5.75" thickBot="1" x14ac:dyDescent="0.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5.75" thickBot="1" x14ac:dyDescent="0.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5.75" thickBot="1" x14ac:dyDescent="0.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5.75" thickBot="1" x14ac:dyDescent="0.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5.75" thickBot="1" x14ac:dyDescent="0.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5.75" thickBot="1" x14ac:dyDescent="0.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5.75" thickBot="1" x14ac:dyDescent="0.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5.75" thickBot="1" x14ac:dyDescent="0.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5.75" thickBot="1" x14ac:dyDescent="0.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5.75" thickBot="1" x14ac:dyDescent="0.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5.75" thickBot="1" x14ac:dyDescent="0.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5.75" thickBot="1" x14ac:dyDescent="0.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5.75" thickBot="1" x14ac:dyDescent="0.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5.75" thickBot="1" x14ac:dyDescent="0.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5.75" thickBot="1" x14ac:dyDescent="0.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5.75" thickBot="1" x14ac:dyDescent="0.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5.75" thickBot="1" x14ac:dyDescent="0.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5.75" thickBot="1" x14ac:dyDescent="0.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5.75" thickBot="1" x14ac:dyDescent="0.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5.75" thickBot="1" x14ac:dyDescent="0.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5.75" thickBot="1" x14ac:dyDescent="0.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5.75" thickBot="1" x14ac:dyDescent="0.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5.75" thickBot="1" x14ac:dyDescent="0.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5.75" thickBot="1" x14ac:dyDescent="0.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5.75" thickBot="1" x14ac:dyDescent="0.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5.75" thickBot="1" x14ac:dyDescent="0.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5.75" thickBot="1" x14ac:dyDescent="0.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5.75" thickBot="1" x14ac:dyDescent="0.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5.75" thickBot="1" x14ac:dyDescent="0.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5.75" thickBot="1" x14ac:dyDescent="0.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5.75" thickBot="1" x14ac:dyDescent="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5.75" thickBot="1" x14ac:dyDescent="0.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5.75" thickBot="1" x14ac:dyDescent="0.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5.75" thickBot="1" x14ac:dyDescent="0.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5.75" thickBot="1" x14ac:dyDescent="0.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5.75" thickBot="1" x14ac:dyDescent="0.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5.75" thickBot="1" x14ac:dyDescent="0.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5.75" thickBot="1" x14ac:dyDescent="0.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5.75" thickBot="1" x14ac:dyDescent="0.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5.75" thickBot="1" x14ac:dyDescent="0.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5.75" thickBot="1" x14ac:dyDescent="0.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5.75" thickBot="1" x14ac:dyDescent="0.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5.75" thickBot="1" x14ac:dyDescent="0.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5.75" thickBot="1" x14ac:dyDescent="0.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5.75" thickBot="1" x14ac:dyDescent="0.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5.75" thickBot="1" x14ac:dyDescent="0.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5.75" thickBot="1" x14ac:dyDescent="0.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5.75" thickBot="1" x14ac:dyDescent="0.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5.75" thickBot="1" x14ac:dyDescent="0.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5.75" thickBot="1" x14ac:dyDescent="0.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5.75" thickBot="1" x14ac:dyDescent="0.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5.75" thickBot="1" x14ac:dyDescent="0.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5.75" thickBot="1" x14ac:dyDescent="0.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5.75" thickBot="1" x14ac:dyDescent="0.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5.75" thickBot="1" x14ac:dyDescent="0.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5.75" thickBot="1" x14ac:dyDescent="0.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5.75" thickBot="1" x14ac:dyDescent="0.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5.75" thickBot="1" x14ac:dyDescent="0.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5.75" thickBot="1" x14ac:dyDescent="0.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5.75" thickBot="1" x14ac:dyDescent="0.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5.75" thickBot="1" x14ac:dyDescent="0.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5.75" thickBot="1" x14ac:dyDescent="0.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5.75" thickBot="1" x14ac:dyDescent="0.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5.75" thickBot="1" x14ac:dyDescent="0.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5.75" thickBot="1" x14ac:dyDescent="0.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5.75" thickBot="1" x14ac:dyDescent="0.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5.75" thickBot="1" x14ac:dyDescent="0.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5.75" thickBot="1" x14ac:dyDescent="0.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5.75" thickBot="1" x14ac:dyDescent="0.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5.75" thickBot="1" x14ac:dyDescent="0.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5.75" thickBot="1" x14ac:dyDescent="0.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5.75" thickBot="1" x14ac:dyDescent="0.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5.75" thickBot="1" x14ac:dyDescent="0.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5.75" thickBot="1" x14ac:dyDescent="0.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5.75" thickBot="1" x14ac:dyDescent="0.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5.75" thickBot="1" x14ac:dyDescent="0.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5.75" thickBot="1" x14ac:dyDescent="0.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5.75" thickBot="1" x14ac:dyDescent="0.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5.75" thickBot="1" x14ac:dyDescent="0.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5.75" thickBot="1" x14ac:dyDescent="0.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5.75" thickBot="1" x14ac:dyDescent="0.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5.75" thickBot="1" x14ac:dyDescent="0.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5.75" thickBot="1" x14ac:dyDescent="0.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5.75" thickBot="1" x14ac:dyDescent="0.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5.75" thickBot="1" x14ac:dyDescent="0.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5.75" thickBot="1" x14ac:dyDescent="0.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5.75" thickBot="1" x14ac:dyDescent="0.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5.75" thickBot="1" x14ac:dyDescent="0.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5.75" thickBot="1" x14ac:dyDescent="0.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5.75" thickBot="1" x14ac:dyDescent="0.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5.75" thickBot="1" x14ac:dyDescent="0.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5.75" thickBot="1" x14ac:dyDescent="0.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5.75" thickBot="1" x14ac:dyDescent="0.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5.75" thickBot="1" x14ac:dyDescent="0.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5.75" thickBot="1" x14ac:dyDescent="0.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5.75" thickBot="1" x14ac:dyDescent="0.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5.75" thickBot="1" x14ac:dyDescent="0.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5.75" thickBot="1" x14ac:dyDescent="0.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5.75" thickBot="1" x14ac:dyDescent="0.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5.75" thickBot="1" x14ac:dyDescent="0.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5.75" thickBot="1" x14ac:dyDescent="0.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5.75" thickBot="1" x14ac:dyDescent="0.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5.75" thickBot="1" x14ac:dyDescent="0.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5.75" thickBot="1" x14ac:dyDescent="0.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5.75" thickBot="1" x14ac:dyDescent="0.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5.75" thickBot="1" x14ac:dyDescent="0.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5.75" thickBot="1" x14ac:dyDescent="0.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5.75" thickBot="1" x14ac:dyDescent="0.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5.75" thickBot="1" x14ac:dyDescent="0.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5.75" thickBot="1" x14ac:dyDescent="0.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5.75" thickBot="1" x14ac:dyDescent="0.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5.75" thickBot="1" x14ac:dyDescent="0.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5.75" thickBot="1" x14ac:dyDescent="0.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5.75" thickBot="1" x14ac:dyDescent="0.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5.75" thickBot="1" x14ac:dyDescent="0.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5.75" thickBot="1" x14ac:dyDescent="0.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5.75" thickBot="1" x14ac:dyDescent="0.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5.75" thickBot="1" x14ac:dyDescent="0.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5.75" thickBot="1" x14ac:dyDescent="0.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5.75" thickBot="1" x14ac:dyDescent="0.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5.75" thickBot="1" x14ac:dyDescent="0.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5.75" thickBot="1" x14ac:dyDescent="0.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5.75" thickBot="1" x14ac:dyDescent="0.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5.75" thickBot="1" x14ac:dyDescent="0.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5.75" thickBot="1" x14ac:dyDescent="0.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5.75" thickBot="1" x14ac:dyDescent="0.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5.75" thickBot="1" x14ac:dyDescent="0.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5.75" thickBot="1" x14ac:dyDescent="0.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5.75" thickBot="1" x14ac:dyDescent="0.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5.75" thickBot="1" x14ac:dyDescent="0.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5.75" thickBot="1" x14ac:dyDescent="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5.75" thickBot="1" x14ac:dyDescent="0.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5.75" thickBot="1" x14ac:dyDescent="0.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5.75" thickBot="1" x14ac:dyDescent="0.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5.75" thickBot="1" x14ac:dyDescent="0.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5.75" thickBot="1" x14ac:dyDescent="0.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5.75" thickBot="1" x14ac:dyDescent="0.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5.75" thickBot="1" x14ac:dyDescent="0.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5.75" thickBot="1" x14ac:dyDescent="0.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5.75" thickBot="1" x14ac:dyDescent="0.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5.75" thickBot="1" x14ac:dyDescent="0.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5.75" thickBot="1" x14ac:dyDescent="0.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5.75" thickBot="1" x14ac:dyDescent="0.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5.75" thickBot="1" x14ac:dyDescent="0.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5.75" thickBot="1" x14ac:dyDescent="0.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5.75" thickBot="1" x14ac:dyDescent="0.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5.75" thickBot="1" x14ac:dyDescent="0.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5.75" thickBot="1" x14ac:dyDescent="0.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5.75" thickBot="1" x14ac:dyDescent="0.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5.75" thickBot="1" x14ac:dyDescent="0.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5.75" thickBot="1" x14ac:dyDescent="0.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5.75" thickBot="1" x14ac:dyDescent="0.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5.75" thickBot="1" x14ac:dyDescent="0.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5.75" thickBot="1" x14ac:dyDescent="0.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5.75" thickBot="1" x14ac:dyDescent="0.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5.75" thickBot="1" x14ac:dyDescent="0.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5.75" thickBot="1" x14ac:dyDescent="0.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5.75" thickBot="1" x14ac:dyDescent="0.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5.75" thickBot="1" x14ac:dyDescent="0.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5.75" thickBot="1" x14ac:dyDescent="0.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5.75" thickBot="1" x14ac:dyDescent="0.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5.75" thickBot="1" x14ac:dyDescent="0.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5.75" thickBot="1" x14ac:dyDescent="0.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5.75" thickBot="1" x14ac:dyDescent="0.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5.75" thickBot="1" x14ac:dyDescent="0.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5.75" thickBot="1" x14ac:dyDescent="0.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5.75" thickBot="1" x14ac:dyDescent="0.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5.75" thickBot="1" x14ac:dyDescent="0.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5.75" thickBot="1" x14ac:dyDescent="0.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5.75" thickBot="1" x14ac:dyDescent="0.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5.75" thickBot="1" x14ac:dyDescent="0.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5.75" thickBot="1" x14ac:dyDescent="0.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5.75" thickBot="1" x14ac:dyDescent="0.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5.75" thickBot="1" x14ac:dyDescent="0.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5.75" thickBot="1" x14ac:dyDescent="0.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5.75" thickBot="1" x14ac:dyDescent="0.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5.75" thickBot="1" x14ac:dyDescent="0.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5.75" thickBot="1" x14ac:dyDescent="0.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5.75" thickBot="1" x14ac:dyDescent="0.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5.75" thickBot="1" x14ac:dyDescent="0.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5.75" thickBot="1" x14ac:dyDescent="0.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5.75" thickBot="1" x14ac:dyDescent="0.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5.75" thickBot="1" x14ac:dyDescent="0.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5.75" thickBot="1" x14ac:dyDescent="0.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5.75" thickBot="1" x14ac:dyDescent="0.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5.75" thickBot="1" x14ac:dyDescent="0.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5.75" thickBot="1" x14ac:dyDescent="0.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5.75" thickBot="1" x14ac:dyDescent="0.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5.75" thickBot="1" x14ac:dyDescent="0.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5.75" thickBot="1" x14ac:dyDescent="0.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5.75" thickBot="1" x14ac:dyDescent="0.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5.75" thickBot="1" x14ac:dyDescent="0.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5.75" thickBot="1" x14ac:dyDescent="0.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5.75" thickBot="1" x14ac:dyDescent="0.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5.75" thickBot="1" x14ac:dyDescent="0.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5.75" thickBot="1" x14ac:dyDescent="0.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5.75" thickBot="1" x14ac:dyDescent="0.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5.75" thickBot="1" x14ac:dyDescent="0.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5.75" thickBot="1" x14ac:dyDescent="0.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5.75" thickBot="1" x14ac:dyDescent="0.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5.75" thickBot="1" x14ac:dyDescent="0.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5.75" thickBot="1" x14ac:dyDescent="0.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5.75" thickBot="1" x14ac:dyDescent="0.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5.75" thickBot="1" x14ac:dyDescent="0.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5.75" thickBot="1" x14ac:dyDescent="0.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5.75" thickBot="1" x14ac:dyDescent="0.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5.75" thickBot="1" x14ac:dyDescent="0.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5.75" thickBot="1" x14ac:dyDescent="0.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5.75" thickBot="1" x14ac:dyDescent="0.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5.75" thickBot="1" x14ac:dyDescent="0.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5.75" thickBot="1" x14ac:dyDescent="0.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5.75" thickBot="1" x14ac:dyDescent="0.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5.75" thickBot="1" x14ac:dyDescent="0.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5.75" thickBot="1" x14ac:dyDescent="0.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5.75" thickBot="1" x14ac:dyDescent="0.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5.75" thickBot="1" x14ac:dyDescent="0.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5.75" thickBot="1" x14ac:dyDescent="0.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5.75" thickBot="1" x14ac:dyDescent="0.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5.75" thickBot="1" x14ac:dyDescent="0.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5.75" thickBot="1" x14ac:dyDescent="0.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5.75" thickBot="1" x14ac:dyDescent="0.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5.75" thickBot="1" x14ac:dyDescent="0.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5.75" thickBot="1" x14ac:dyDescent="0.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5.75" thickBot="1" x14ac:dyDescent="0.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5.75" thickBot="1" x14ac:dyDescent="0.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5.75" thickBot="1" x14ac:dyDescent="0.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5.75" thickBot="1" x14ac:dyDescent="0.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5.75" thickBot="1" x14ac:dyDescent="0.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5.75" thickBot="1" x14ac:dyDescent="0.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5.75" thickBot="1" x14ac:dyDescent="0.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5.75" thickBot="1" x14ac:dyDescent="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5.75" thickBot="1" x14ac:dyDescent="0.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5.75" thickBot="1" x14ac:dyDescent="0.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5.75" thickBot="1" x14ac:dyDescent="0.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5.75" thickBot="1" x14ac:dyDescent="0.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5.75" thickBot="1" x14ac:dyDescent="0.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5.75" thickBot="1" x14ac:dyDescent="0.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5.75" thickBot="1" x14ac:dyDescent="0.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5.75" thickBot="1" x14ac:dyDescent="0.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5.75" thickBot="1" x14ac:dyDescent="0.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5.75" thickBot="1" x14ac:dyDescent="0.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5.75" thickBot="1" x14ac:dyDescent="0.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5.75" thickBot="1" x14ac:dyDescent="0.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5.75" thickBot="1" x14ac:dyDescent="0.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5.75" thickBot="1" x14ac:dyDescent="0.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5.75" thickBot="1" x14ac:dyDescent="0.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5.75" thickBot="1" x14ac:dyDescent="0.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5.75" thickBot="1" x14ac:dyDescent="0.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5.75" thickBot="1" x14ac:dyDescent="0.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5.75" thickBot="1" x14ac:dyDescent="0.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5.75" thickBot="1" x14ac:dyDescent="0.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5.75" thickBot="1" x14ac:dyDescent="0.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5.75" thickBot="1" x14ac:dyDescent="0.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5.75" thickBot="1" x14ac:dyDescent="0.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5.75" thickBot="1" x14ac:dyDescent="0.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5.75" thickBot="1" x14ac:dyDescent="0.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5.75" thickBot="1" x14ac:dyDescent="0.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5.75" thickBot="1" x14ac:dyDescent="0.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5.75" thickBot="1" x14ac:dyDescent="0.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5.75" thickBot="1" x14ac:dyDescent="0.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5.75" thickBot="1" x14ac:dyDescent="0.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5.75" thickBot="1" x14ac:dyDescent="0.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5.75" thickBot="1" x14ac:dyDescent="0.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5.75" thickBot="1" x14ac:dyDescent="0.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5.75" thickBot="1" x14ac:dyDescent="0.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5.75" thickBot="1" x14ac:dyDescent="0.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5.75" thickBot="1" x14ac:dyDescent="0.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5.75" thickBot="1" x14ac:dyDescent="0.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5.75" thickBot="1" x14ac:dyDescent="0.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5.75" thickBot="1" x14ac:dyDescent="0.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5.75" thickBot="1" x14ac:dyDescent="0.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5.75" thickBot="1" x14ac:dyDescent="0.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5.75" thickBot="1" x14ac:dyDescent="0.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5.75" thickBot="1" x14ac:dyDescent="0.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5.75" thickBot="1" x14ac:dyDescent="0.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5.75" thickBot="1" x14ac:dyDescent="0.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5.75" thickBot="1" x14ac:dyDescent="0.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5.75" thickBot="1" x14ac:dyDescent="0.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5.75" thickBot="1" x14ac:dyDescent="0.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5.75" thickBot="1" x14ac:dyDescent="0.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5.75" thickBot="1" x14ac:dyDescent="0.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5.75" thickBot="1" x14ac:dyDescent="0.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5.75" thickBot="1" x14ac:dyDescent="0.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5.75" thickBot="1" x14ac:dyDescent="0.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5.75" thickBot="1" x14ac:dyDescent="0.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5.75" thickBot="1" x14ac:dyDescent="0.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5.75" thickBot="1" x14ac:dyDescent="0.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5.75" thickBot="1" x14ac:dyDescent="0.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5.75" thickBot="1" x14ac:dyDescent="0.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5.75" thickBot="1" x14ac:dyDescent="0.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5.75" thickBot="1" x14ac:dyDescent="0.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5.75" thickBot="1" x14ac:dyDescent="0.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5.75" thickBot="1" x14ac:dyDescent="0.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5.75" thickBot="1" x14ac:dyDescent="0.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5.75" thickBot="1" x14ac:dyDescent="0.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5.75" thickBot="1" x14ac:dyDescent="0.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5.75" thickBot="1" x14ac:dyDescent="0.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5.75" thickBot="1" x14ac:dyDescent="0.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5.75" thickBot="1" x14ac:dyDescent="0.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5.75" thickBot="1" x14ac:dyDescent="0.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5.75" thickBot="1" x14ac:dyDescent="0.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5.75" thickBot="1" x14ac:dyDescent="0.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5.75" thickBot="1" x14ac:dyDescent="0.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5.75" thickBot="1" x14ac:dyDescent="0.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5.75" thickBot="1" x14ac:dyDescent="0.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5.75" thickBot="1" x14ac:dyDescent="0.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5.75" thickBot="1" x14ac:dyDescent="0.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5.75" thickBot="1" x14ac:dyDescent="0.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5.75" thickBot="1" x14ac:dyDescent="0.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5.75" thickBot="1" x14ac:dyDescent="0.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5.75" thickBot="1" x14ac:dyDescent="0.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5.75" thickBot="1" x14ac:dyDescent="0.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5.75" thickBot="1" x14ac:dyDescent="0.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5.75" thickBot="1" x14ac:dyDescent="0.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5.75" thickBot="1" x14ac:dyDescent="0.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5.75" thickBot="1" x14ac:dyDescent="0.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5.75" thickBot="1" x14ac:dyDescent="0.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5.75" thickBot="1" x14ac:dyDescent="0.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5.75" thickBot="1" x14ac:dyDescent="0.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5.75" thickBot="1" x14ac:dyDescent="0.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5.75" thickBot="1" x14ac:dyDescent="0.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5.75" thickBot="1" x14ac:dyDescent="0.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5.75" thickBot="1" x14ac:dyDescent="0.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5.75" thickBot="1" x14ac:dyDescent="0.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5.75" thickBot="1" x14ac:dyDescent="0.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5.75" thickBot="1" x14ac:dyDescent="0.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5.75" thickBot="1" x14ac:dyDescent="0.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5.75" thickBot="1" x14ac:dyDescent="0.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5.75" thickBot="1" x14ac:dyDescent="0.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5.75" thickBot="1" x14ac:dyDescent="0.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5.75" thickBot="1" x14ac:dyDescent="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5.75" thickBot="1" x14ac:dyDescent="0.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5.75" thickBot="1" x14ac:dyDescent="0.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5.75" thickBot="1" x14ac:dyDescent="0.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5.75" thickBot="1" x14ac:dyDescent="0.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5.75" thickBot="1" x14ac:dyDescent="0.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5.75" thickBot="1" x14ac:dyDescent="0.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5.75" thickBot="1" x14ac:dyDescent="0.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5.75" thickBot="1" x14ac:dyDescent="0.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5.75" thickBot="1" x14ac:dyDescent="0.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5.75" thickBot="1" x14ac:dyDescent="0.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5.75" thickBot="1" x14ac:dyDescent="0.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5.75" thickBot="1" x14ac:dyDescent="0.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5.75" thickBot="1" x14ac:dyDescent="0.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5.75" thickBot="1" x14ac:dyDescent="0.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5.75" thickBot="1" x14ac:dyDescent="0.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5.75" thickBot="1" x14ac:dyDescent="0.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5.75" thickBot="1" x14ac:dyDescent="0.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5.75" thickBot="1" x14ac:dyDescent="0.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5.75" thickBot="1" x14ac:dyDescent="0.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5.75" thickBot="1" x14ac:dyDescent="0.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5.75" thickBot="1" x14ac:dyDescent="0.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5.75" thickBot="1" x14ac:dyDescent="0.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5.75" thickBot="1" x14ac:dyDescent="0.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5.75" thickBot="1" x14ac:dyDescent="0.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5.75" thickBot="1" x14ac:dyDescent="0.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5.75" thickBot="1" x14ac:dyDescent="0.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5.75" thickBot="1" x14ac:dyDescent="0.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5.75" thickBot="1" x14ac:dyDescent="0.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5.75" thickBot="1" x14ac:dyDescent="0.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5.75" thickBot="1" x14ac:dyDescent="0.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5.75" thickBot="1" x14ac:dyDescent="0.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5.75" thickBot="1" x14ac:dyDescent="0.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5.75" thickBot="1" x14ac:dyDescent="0.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5.75" thickBot="1" x14ac:dyDescent="0.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5.75" thickBot="1" x14ac:dyDescent="0.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5.75" thickBot="1" x14ac:dyDescent="0.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5.75" thickBot="1" x14ac:dyDescent="0.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5.75" thickBot="1" x14ac:dyDescent="0.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5.75" thickBot="1" x14ac:dyDescent="0.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5.75" thickBot="1" x14ac:dyDescent="0.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5.75" thickBot="1" x14ac:dyDescent="0.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5.75" thickBot="1" x14ac:dyDescent="0.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5.75" thickBot="1" x14ac:dyDescent="0.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5.75" thickBot="1" x14ac:dyDescent="0.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5.75" thickBot="1" x14ac:dyDescent="0.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5.75" thickBot="1" x14ac:dyDescent="0.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5.75" thickBot="1" x14ac:dyDescent="0.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5.75" thickBot="1" x14ac:dyDescent="0.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5.75" thickBot="1" x14ac:dyDescent="0.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5.75" thickBot="1" x14ac:dyDescent="0.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5.75" thickBot="1" x14ac:dyDescent="0.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5.75" thickBot="1" x14ac:dyDescent="0.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5.75" thickBot="1" x14ac:dyDescent="0.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5.75" thickBot="1" x14ac:dyDescent="0.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5.75" thickBot="1" x14ac:dyDescent="0.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5.75" thickBot="1" x14ac:dyDescent="0.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5.75" thickBot="1" x14ac:dyDescent="0.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5.75" thickBot="1" x14ac:dyDescent="0.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5.75" thickBot="1" x14ac:dyDescent="0.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5.75" thickBot="1" x14ac:dyDescent="0.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5.75" thickBot="1" x14ac:dyDescent="0.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5.75" thickBot="1" x14ac:dyDescent="0.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5.75" thickBot="1" x14ac:dyDescent="0.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5.75" thickBot="1" x14ac:dyDescent="0.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5.75" thickBot="1" x14ac:dyDescent="0.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5.75" thickBot="1" x14ac:dyDescent="0.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5.75" thickBot="1" x14ac:dyDescent="0.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5.75" thickBot="1" x14ac:dyDescent="0.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5.75" thickBot="1" x14ac:dyDescent="0.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5.75" thickBot="1" x14ac:dyDescent="0.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5.75" thickBot="1" x14ac:dyDescent="0.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5.75" thickBot="1" x14ac:dyDescent="0.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5.75" thickBot="1" x14ac:dyDescent="0.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5.75" thickBot="1" x14ac:dyDescent="0.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5.75" thickBot="1" x14ac:dyDescent="0.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5.75" thickBot="1" x14ac:dyDescent="0.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5.75" thickBot="1" x14ac:dyDescent="0.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5.75" thickBot="1" x14ac:dyDescent="0.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5.75" thickBot="1" x14ac:dyDescent="0.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5.75" thickBot="1" x14ac:dyDescent="0.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5.75" thickBot="1" x14ac:dyDescent="0.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5.75" thickBot="1" x14ac:dyDescent="0.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5.75" thickBot="1" x14ac:dyDescent="0.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5.75" thickBot="1" x14ac:dyDescent="0.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5.75" thickBot="1" x14ac:dyDescent="0.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5.75" thickBot="1" x14ac:dyDescent="0.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5.75" thickBot="1" x14ac:dyDescent="0.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5.75" thickBot="1" x14ac:dyDescent="0.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5.75" thickBot="1" x14ac:dyDescent="0.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5.75" thickBot="1" x14ac:dyDescent="0.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5.75" thickBot="1" x14ac:dyDescent="0.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5.75" thickBot="1" x14ac:dyDescent="0.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5.75" thickBot="1" x14ac:dyDescent="0.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5.75" thickBot="1" x14ac:dyDescent="0.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5.75" thickBot="1" x14ac:dyDescent="0.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5.75" thickBot="1" x14ac:dyDescent="0.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5.75" thickBot="1" x14ac:dyDescent="0.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5.75" thickBot="1" x14ac:dyDescent="0.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5.75" thickBot="1" x14ac:dyDescent="0.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5.75" thickBot="1" x14ac:dyDescent="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5.75" thickBot="1" x14ac:dyDescent="0.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5.75" thickBot="1" x14ac:dyDescent="0.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5.75" thickBot="1" x14ac:dyDescent="0.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5.75" thickBot="1" x14ac:dyDescent="0.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5.75" thickBot="1" x14ac:dyDescent="0.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5.75" thickBot="1" x14ac:dyDescent="0.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5.75" thickBot="1" x14ac:dyDescent="0.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5.75" thickBot="1" x14ac:dyDescent="0.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5.75" thickBot="1" x14ac:dyDescent="0.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5.75" thickBot="1" x14ac:dyDescent="0.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5.75" thickBot="1" x14ac:dyDescent="0.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5.75" thickBot="1" x14ac:dyDescent="0.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5.75" thickBot="1" x14ac:dyDescent="0.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5.75" thickBot="1" x14ac:dyDescent="0.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5.75" thickBot="1" x14ac:dyDescent="0.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5.75" thickBot="1" x14ac:dyDescent="0.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5.75" thickBot="1" x14ac:dyDescent="0.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5.75" thickBot="1" x14ac:dyDescent="0.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5.75" thickBot="1" x14ac:dyDescent="0.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5.75" thickBot="1" x14ac:dyDescent="0.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5.75" thickBot="1" x14ac:dyDescent="0.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5.75" thickBot="1" x14ac:dyDescent="0.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5.75" thickBot="1" x14ac:dyDescent="0.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5.75" thickBot="1" x14ac:dyDescent="0.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5.75" thickBot="1" x14ac:dyDescent="0.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5.75" thickBot="1" x14ac:dyDescent="0.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5.75" thickBot="1" x14ac:dyDescent="0.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5.75" thickBot="1" x14ac:dyDescent="0.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5.75" thickBot="1" x14ac:dyDescent="0.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5.75" thickBot="1" x14ac:dyDescent="0.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5.75" thickBot="1" x14ac:dyDescent="0.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5.75" thickBot="1" x14ac:dyDescent="0.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5.75" thickBot="1" x14ac:dyDescent="0.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5.75" thickBot="1" x14ac:dyDescent="0.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5.75" thickBot="1" x14ac:dyDescent="0.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5.75" thickBot="1" x14ac:dyDescent="0.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5.75" thickBot="1" x14ac:dyDescent="0.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5.75" thickBot="1" x14ac:dyDescent="0.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5.75" thickBot="1" x14ac:dyDescent="0.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5.75" thickBot="1" x14ac:dyDescent="0.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5.75" thickBot="1" x14ac:dyDescent="0.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5.75" thickBot="1" x14ac:dyDescent="0.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5.75" thickBot="1" x14ac:dyDescent="0.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5.75" thickBot="1" x14ac:dyDescent="0.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5.75" thickBot="1" x14ac:dyDescent="0.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5.75" thickBot="1" x14ac:dyDescent="0.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5.75" thickBot="1" x14ac:dyDescent="0.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5.75" thickBot="1" x14ac:dyDescent="0.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5.75" thickBot="1" x14ac:dyDescent="0.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5.75" thickBot="1" x14ac:dyDescent="0.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5.75" thickBot="1" x14ac:dyDescent="0.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5.75" thickBot="1" x14ac:dyDescent="0.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5.75" thickBot="1" x14ac:dyDescent="0.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5.75" thickBot="1" x14ac:dyDescent="0.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5.75" thickBot="1" x14ac:dyDescent="0.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5.75" thickBot="1" x14ac:dyDescent="0.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5.75" thickBot="1" x14ac:dyDescent="0.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5.75" thickBot="1" x14ac:dyDescent="0.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5.75" thickBot="1" x14ac:dyDescent="0.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5.75" thickBot="1" x14ac:dyDescent="0.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5.75" thickBot="1" x14ac:dyDescent="0.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5.75" thickBot="1" x14ac:dyDescent="0.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5.75" thickBot="1" x14ac:dyDescent="0.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5.75" thickBot="1" x14ac:dyDescent="0.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5.75" thickBot="1" x14ac:dyDescent="0.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5.75" thickBot="1" x14ac:dyDescent="0.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5.75" thickBot="1" x14ac:dyDescent="0.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5.75" thickBot="1" x14ac:dyDescent="0.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5.75" thickBot="1" x14ac:dyDescent="0.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5.75" thickBot="1" x14ac:dyDescent="0.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5.75" thickBot="1" x14ac:dyDescent="0.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5.75" thickBot="1" x14ac:dyDescent="0.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5.75" thickBot="1" x14ac:dyDescent="0.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5.75" thickBot="1" x14ac:dyDescent="0.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5.75" thickBot="1" x14ac:dyDescent="0.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5.75" thickBot="1" x14ac:dyDescent="0.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5.75" thickBot="1" x14ac:dyDescent="0.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5.75" thickBot="1" x14ac:dyDescent="0.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5.75" thickBot="1" x14ac:dyDescent="0.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5.75" thickBot="1" x14ac:dyDescent="0.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5.75" thickBot="1" x14ac:dyDescent="0.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5.75" thickBot="1" x14ac:dyDescent="0.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5.75" thickBot="1" x14ac:dyDescent="0.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5.75" thickBot="1" x14ac:dyDescent="0.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5.75" thickBot="1" x14ac:dyDescent="0.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5.75" thickBot="1" x14ac:dyDescent="0.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5.75" thickBot="1" x14ac:dyDescent="0.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5.75" thickBot="1" x14ac:dyDescent="0.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5.75" thickBot="1" x14ac:dyDescent="0.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5.75" thickBot="1" x14ac:dyDescent="0.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5.75" thickBot="1" x14ac:dyDescent="0.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5.75" thickBot="1" x14ac:dyDescent="0.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5.75" thickBot="1" x14ac:dyDescent="0.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5.75" thickBot="1" x14ac:dyDescent="0.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5.75" thickBot="1" x14ac:dyDescent="0.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5.75" thickBot="1" x14ac:dyDescent="0.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5.75" thickBot="1" x14ac:dyDescent="0.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5.75" thickBot="1" x14ac:dyDescent="0.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5.75" thickBot="1" x14ac:dyDescent="0.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5.75" thickBot="1" x14ac:dyDescent="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5.75" thickBot="1" x14ac:dyDescent="0.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5.75" thickBot="1" x14ac:dyDescent="0.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5.75" thickBot="1" x14ac:dyDescent="0.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5.75" thickBot="1" x14ac:dyDescent="0.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5.75" thickBot="1" x14ac:dyDescent="0.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5.75" thickBot="1" x14ac:dyDescent="0.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5.75" thickBot="1" x14ac:dyDescent="0.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5.75" thickBot="1" x14ac:dyDescent="0.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5.75" thickBot="1" x14ac:dyDescent="0.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5.75" thickBot="1" x14ac:dyDescent="0.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5.75" thickBot="1" x14ac:dyDescent="0.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5.75" thickBot="1" x14ac:dyDescent="0.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5.75" thickBot="1" x14ac:dyDescent="0.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5.75" thickBot="1" x14ac:dyDescent="0.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5.75" thickBot="1" x14ac:dyDescent="0.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5.75" thickBot="1" x14ac:dyDescent="0.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5.75" thickBot="1" x14ac:dyDescent="0.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5.75" thickBot="1" x14ac:dyDescent="0.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5.75" thickBot="1" x14ac:dyDescent="0.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5.75" thickBot="1" x14ac:dyDescent="0.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5.75" thickBot="1" x14ac:dyDescent="0.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5.75" thickBot="1" x14ac:dyDescent="0.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5.75" thickBot="1" x14ac:dyDescent="0.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5.75" thickBot="1" x14ac:dyDescent="0.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5.75" thickBot="1" x14ac:dyDescent="0.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5.75" thickBot="1" x14ac:dyDescent="0.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5.75" thickBot="1" x14ac:dyDescent="0.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5.75" thickBot="1" x14ac:dyDescent="0.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5.75" thickBot="1" x14ac:dyDescent="0.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5.75" thickBot="1" x14ac:dyDescent="0.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5.75" thickBot="1" x14ac:dyDescent="0.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5.75" thickBot="1" x14ac:dyDescent="0.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5.75" thickBot="1" x14ac:dyDescent="0.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5.75" thickBot="1" x14ac:dyDescent="0.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5.75" thickBot="1" x14ac:dyDescent="0.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5.75" thickBot="1" x14ac:dyDescent="0.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5.75" thickBot="1" x14ac:dyDescent="0.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5.75" thickBot="1" x14ac:dyDescent="0.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5.75" thickBot="1" x14ac:dyDescent="0.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5.75" thickBot="1" x14ac:dyDescent="0.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5.75" thickBot="1" x14ac:dyDescent="0.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5.75" thickBot="1" x14ac:dyDescent="0.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5.75" thickBot="1" x14ac:dyDescent="0.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5.75" thickBot="1" x14ac:dyDescent="0.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5.75" thickBot="1" x14ac:dyDescent="0.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5.75" thickBot="1" x14ac:dyDescent="0.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5.75" thickBot="1" x14ac:dyDescent="0.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5.75" thickBot="1" x14ac:dyDescent="0.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5.75" thickBot="1" x14ac:dyDescent="0.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5.75" thickBot="1" x14ac:dyDescent="0.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5.75" thickBot="1" x14ac:dyDescent="0.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5.75" thickBot="1" x14ac:dyDescent="0.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5.75" thickBot="1" x14ac:dyDescent="0.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5.75" thickBot="1" x14ac:dyDescent="0.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5.75" thickBot="1" x14ac:dyDescent="0.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5.75" thickBot="1" x14ac:dyDescent="0.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5.75" thickBot="1" x14ac:dyDescent="0.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5.75" thickBot="1" x14ac:dyDescent="0.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5.75" thickBot="1" x14ac:dyDescent="0.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5.75" thickBot="1" x14ac:dyDescent="0.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5.75" thickBot="1" x14ac:dyDescent="0.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5.75" thickBot="1" x14ac:dyDescent="0.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5.75" thickBot="1" x14ac:dyDescent="0.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5.75" thickBot="1" x14ac:dyDescent="0.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5.75" thickBot="1" x14ac:dyDescent="0.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5.75" thickBot="1" x14ac:dyDescent="0.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5.75" thickBot="1" x14ac:dyDescent="0.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5.75" thickBot="1" x14ac:dyDescent="0.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5.75" thickBot="1" x14ac:dyDescent="0.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5.75" thickBot="1" x14ac:dyDescent="0.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5.75" thickBot="1" x14ac:dyDescent="0.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5.75" thickBot="1" x14ac:dyDescent="0.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5.75" thickBot="1" x14ac:dyDescent="0.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5.75" thickBot="1" x14ac:dyDescent="0.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5.75" thickBot="1" x14ac:dyDescent="0.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5.75" thickBot="1" x14ac:dyDescent="0.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5.75" thickBot="1" x14ac:dyDescent="0.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5.75" thickBot="1" x14ac:dyDescent="0.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5.75" thickBot="1" x14ac:dyDescent="0.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5.75" thickBot="1" x14ac:dyDescent="0.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5.75" thickBot="1" x14ac:dyDescent="0.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5.75" thickBot="1" x14ac:dyDescent="0.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5.75" thickBot="1" x14ac:dyDescent="0.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5.75" thickBot="1" x14ac:dyDescent="0.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5.75" thickBot="1" x14ac:dyDescent="0.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5.75" thickBot="1" x14ac:dyDescent="0.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5.75" thickBot="1" x14ac:dyDescent="0.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5.75" thickBot="1" x14ac:dyDescent="0.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5.75" thickBot="1" x14ac:dyDescent="0.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5.75" thickBot="1" x14ac:dyDescent="0.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5.75" thickBot="1" x14ac:dyDescent="0.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5.75" thickBot="1" x14ac:dyDescent="0.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5.75" thickBot="1" x14ac:dyDescent="0.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5.75" thickBot="1" x14ac:dyDescent="0.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5.75" thickBot="1" x14ac:dyDescent="0.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5.75" thickBot="1" x14ac:dyDescent="0.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5.75" thickBot="1" x14ac:dyDescent="0.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5.75" thickBot="1" x14ac:dyDescent="0.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5.75" thickBot="1" x14ac:dyDescent="0.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5.75" thickBot="1" x14ac:dyDescent="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5.75" thickBot="1" x14ac:dyDescent="0.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5.75" thickBot="1" x14ac:dyDescent="0.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5.75" thickBot="1" x14ac:dyDescent="0.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5.75" thickBot="1" x14ac:dyDescent="0.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5.75" thickBot="1" x14ac:dyDescent="0.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5.75" thickBot="1" x14ac:dyDescent="0.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5.75" thickBot="1" x14ac:dyDescent="0.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5.75" thickBot="1" x14ac:dyDescent="0.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5.75" thickBot="1" x14ac:dyDescent="0.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5.75" thickBot="1" x14ac:dyDescent="0.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75" thickBot="1" x14ac:dyDescent="0.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75" thickBot="1" x14ac:dyDescent="0.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75" thickBot="1" x14ac:dyDescent="0.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75" thickBot="1" x14ac:dyDescent="0.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5.75" thickBot="1" x14ac:dyDescent="0.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5.75" thickBot="1" x14ac:dyDescent="0.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5.75" thickBot="1" x14ac:dyDescent="0.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5.75" thickBot="1" x14ac:dyDescent="0.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5.75" thickBot="1" x14ac:dyDescent="0.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5.75" thickBot="1" x14ac:dyDescent="0.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5.75" thickBot="1" x14ac:dyDescent="0.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5.75" thickBot="1" x14ac:dyDescent="0.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5.75" thickBot="1" x14ac:dyDescent="0.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5.75" thickBot="1" x14ac:dyDescent="0.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5.75" thickBot="1" x14ac:dyDescent="0.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5.75" thickBot="1" x14ac:dyDescent="0.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5.75" thickBot="1" x14ac:dyDescent="0.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5.75" thickBot="1" x14ac:dyDescent="0.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5.75" thickBot="1" x14ac:dyDescent="0.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5.75" thickBot="1" x14ac:dyDescent="0.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5.75" thickBot="1" x14ac:dyDescent="0.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5.75" thickBot="1" x14ac:dyDescent="0.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5.75" thickBot="1" x14ac:dyDescent="0.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5.75" thickBot="1" x14ac:dyDescent="0.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5.75" thickBot="1" x14ac:dyDescent="0.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5.75" thickBot="1" x14ac:dyDescent="0.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5.75" thickBot="1" x14ac:dyDescent="0.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5.75" thickBot="1" x14ac:dyDescent="0.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5.75" thickBot="1" x14ac:dyDescent="0.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5.75" thickBot="1" x14ac:dyDescent="0.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5.75" thickBot="1" x14ac:dyDescent="0.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5.75" thickBot="1" x14ac:dyDescent="0.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5.75" thickBot="1" x14ac:dyDescent="0.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5.75" thickBot="1" x14ac:dyDescent="0.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5.75" thickBot="1" x14ac:dyDescent="0.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5.75" thickBot="1" x14ac:dyDescent="0.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5.75" thickBot="1" x14ac:dyDescent="0.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5.75" thickBot="1" x14ac:dyDescent="0.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5.75" thickBot="1" x14ac:dyDescent="0.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5.75" thickBot="1" x14ac:dyDescent="0.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5.75" thickBot="1" x14ac:dyDescent="0.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5.75" thickBot="1" x14ac:dyDescent="0.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5.75" thickBot="1" x14ac:dyDescent="0.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5.75" thickBot="1" x14ac:dyDescent="0.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5.75" thickBot="1" x14ac:dyDescent="0.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5.75" thickBot="1" x14ac:dyDescent="0.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5.75" thickBot="1" x14ac:dyDescent="0.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5.75" thickBot="1" x14ac:dyDescent="0.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5.75" thickBot="1" x14ac:dyDescent="0.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5.75" thickBot="1" x14ac:dyDescent="0.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5.75" thickBot="1" x14ac:dyDescent="0.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5.75" thickBot="1" x14ac:dyDescent="0.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5.75" thickBot="1" x14ac:dyDescent="0.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5.75" thickBot="1" x14ac:dyDescent="0.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5.75" thickBot="1" x14ac:dyDescent="0.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5.75" thickBot="1" x14ac:dyDescent="0.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5.75" thickBot="1" x14ac:dyDescent="0.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5.75" thickBot="1" x14ac:dyDescent="0.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5.75" thickBot="1" x14ac:dyDescent="0.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5.75" thickBot="1" x14ac:dyDescent="0.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5.75" thickBot="1" x14ac:dyDescent="0.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5.75" thickBot="1" x14ac:dyDescent="0.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5.75" thickBot="1" x14ac:dyDescent="0.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5.75" thickBot="1" x14ac:dyDescent="0.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5.75" thickBot="1" x14ac:dyDescent="0.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5.75" thickBot="1" x14ac:dyDescent="0.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5.75" thickBot="1" x14ac:dyDescent="0.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5.75" thickBot="1" x14ac:dyDescent="0.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5.75" thickBot="1" x14ac:dyDescent="0.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5.75" thickBot="1" x14ac:dyDescent="0.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5.75" thickBot="1" x14ac:dyDescent="0.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5.75" thickBot="1" x14ac:dyDescent="0.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5.75" thickBot="1" x14ac:dyDescent="0.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5.75" thickBot="1" x14ac:dyDescent="0.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5.75" thickBot="1" x14ac:dyDescent="0.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5.75" thickBot="1" x14ac:dyDescent="0.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5.75" thickBot="1" x14ac:dyDescent="0.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5.75" thickBot="1" x14ac:dyDescent="0.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5.75" thickBot="1" x14ac:dyDescent="0.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5.75" thickBot="1" x14ac:dyDescent="0.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5.75" thickBot="1" x14ac:dyDescent="0.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5.75" thickBot="1" x14ac:dyDescent="0.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5.75" thickBot="1" x14ac:dyDescent="0.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5.75" thickBot="1" x14ac:dyDescent="0.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5.75" thickBot="1" x14ac:dyDescent="0.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5.75" thickBot="1" x14ac:dyDescent="0.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5.75" thickBot="1" x14ac:dyDescent="0.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5">
    <mergeCell ref="K34:R35"/>
    <mergeCell ref="E25:I29"/>
    <mergeCell ref="M5:P6"/>
    <mergeCell ref="K16:T22"/>
    <mergeCell ref="K29:T32"/>
  </mergeCells>
  <hyperlinks>
    <hyperlink ref="J1"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F29" sqref="F29"/>
    </sheetView>
  </sheetViews>
  <sheetFormatPr defaultRowHeight="15" x14ac:dyDescent="0.25"/>
  <sheetData>
    <row r="1" spans="1:2" x14ac:dyDescent="0.25">
      <c r="A1" s="1" t="s">
        <v>66</v>
      </c>
    </row>
    <row r="4" spans="1:2" x14ac:dyDescent="0.25">
      <c r="A4" t="s">
        <v>67</v>
      </c>
      <c r="B4" t="s">
        <v>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sanity check</vt:lpstr>
      <vt:lpstr>single metric sign test</vt:lpstr>
      <vt:lpstr>multiple metric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Kudinovich</dc:creator>
  <cp:lastModifiedBy>Julia Kudinovich</cp:lastModifiedBy>
  <dcterms:created xsi:type="dcterms:W3CDTF">2017-04-04T20:45:05Z</dcterms:created>
  <dcterms:modified xsi:type="dcterms:W3CDTF">2017-04-10T19:40:19Z</dcterms:modified>
</cp:coreProperties>
</file>