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Laboratorio Medicao\"/>
    </mc:Choice>
  </mc:AlternateContent>
  <xr:revisionPtr revIDLastSave="0" documentId="13_ncr:1_{7C36EDB2-3185-407A-A52E-8077A7D60FA3}" xr6:coauthVersionLast="47" xr6:coauthVersionMax="47" xr10:uidLastSave="{00000000-0000-0000-0000-000000000000}"/>
  <bookViews>
    <workbookView xWindow="-108" yWindow="-108" windowWidth="23256" windowHeight="12456" activeTab="1" xr2:uid="{F0D60245-482E-4E2F-AF40-B405084BE82B}"/>
  </bookViews>
  <sheets>
    <sheet name="script" sheetId="2" r:id="rId1"/>
    <sheet name="primaryLanguage" sheetId="1" r:id="rId2"/>
  </sheets>
  <definedNames>
    <definedName name="_xlchart.v1.0" hidden="1">script!$I$403:$I$410</definedName>
    <definedName name="_xlchart.v1.1" hidden="1">script!$J$403:$J$410</definedName>
    <definedName name="_xlchart.v1.2" hidden="1">primaryLanguage!$A$1:$A$8</definedName>
    <definedName name="_xlchart.v1.3" hidden="1">primaryLanguage!$B$1:$B$8</definedName>
    <definedName name="_xlchart.v1.4" hidden="1">primaryLanguage!$A$1:$A$8</definedName>
    <definedName name="_xlchart.v1.5" hidden="1">primaryLanguage!$B$1:$B$8</definedName>
    <definedName name="DadosExternos_1" localSheetId="0" hidden="1">script!$A$1:$K$401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06" i="2" l="1"/>
  <c r="I404" i="2"/>
  <c r="H406" i="2"/>
  <c r="H404" i="2"/>
  <c r="F404" i="2"/>
  <c r="E406" i="2"/>
  <c r="E404" i="2"/>
  <c r="B1" i="1"/>
  <c r="B8" i="1"/>
  <c r="B7" i="1"/>
  <c r="B6" i="1"/>
  <c r="B5" i="1"/>
  <c r="B4" i="1"/>
  <c r="B3" i="1"/>
  <c r="B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2" i="2"/>
  <c r="C404" i="2" l="1"/>
  <c r="C40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EA6321-D24A-4435-9939-84D98B399195}" keepAlive="1" name="Consulta - script" description="Conexão com a consulta 'script' na pasta de trabalho." type="5" refreshedVersion="8" background="1" saveData="1">
    <dbPr connection="Provider=Microsoft.Mashup.OleDb.1;Data Source=$Workbook$;Location=script;Extended Properties=&quot;&quot;" command="SELECT * FROM [script]"/>
  </connection>
</connections>
</file>

<file path=xl/sharedStrings.xml><?xml version="1.0" encoding="utf-8"?>
<sst xmlns="http://schemas.openxmlformats.org/spreadsheetml/2006/main" count="1228" uniqueCount="74">
  <si>
    <t>nameWithOwner</t>
  </si>
  <si>
    <t>stargazerCount</t>
  </si>
  <si>
    <t>age</t>
  </si>
  <si>
    <t>pullRequests</t>
  </si>
  <si>
    <t>releases</t>
  </si>
  <si>
    <t>primaryLanguage</t>
  </si>
  <si>
    <t>issues</t>
  </si>
  <si>
    <t>closedIssues</t>
  </si>
  <si>
    <t>issuesRatio</t>
  </si>
  <si>
    <t>updatedAt</t>
  </si>
  <si>
    <t>freeCodeCamp/freeCodeCamp</t>
  </si>
  <si>
    <t>0.9907252273815222</t>
  </si>
  <si>
    <t>EbookFoundation/free-programming-books</t>
  </si>
  <si>
    <t>0.9725274725274725</t>
  </si>
  <si>
    <t>996icu/996.ICU</t>
  </si>
  <si>
    <t>N/A</t>
  </si>
  <si>
    <t>jwasham/coding-interview-university</t>
  </si>
  <si>
    <t>0.8851174934725848</t>
  </si>
  <si>
    <t>sindresorhus/awesome</t>
  </si>
  <si>
    <t>0.928125</t>
  </si>
  <si>
    <t>kamranahmedse/developer-roadmap</t>
  </si>
  <si>
    <t>0.8355408388520972</t>
  </si>
  <si>
    <t>public-apis/public-apis</t>
  </si>
  <si>
    <t>0.9369369369369369</t>
  </si>
  <si>
    <t>donnemartin/system-design-primer</t>
  </si>
  <si>
    <t>0.29098360655737704</t>
  </si>
  <si>
    <t>facebook/react</t>
  </si>
  <si>
    <t>0.9230195558501822</t>
  </si>
  <si>
    <t>vuejs/vue</t>
  </si>
  <si>
    <t>0.9637076505479039</t>
  </si>
  <si>
    <t>codecrafters-io/build-your-own-x</t>
  </si>
  <si>
    <t>0.6981481481481482</t>
  </si>
  <si>
    <t>tensorflow/tensorflow</t>
  </si>
  <si>
    <t>0.9445593035908596</t>
  </si>
  <si>
    <t>getify/You-Dont-Know-JS</t>
  </si>
  <si>
    <t>0.9085903083700441</t>
  </si>
  <si>
    <t>trekhleb/javascript-algorithms</t>
  </si>
  <si>
    <t>0.6538461538461539</t>
  </si>
  <si>
    <t>twbs/bootstrap</t>
  </si>
  <si>
    <t>0.9882088456597541</t>
  </si>
  <si>
    <t>CyC2018/CS-Notes</t>
  </si>
  <si>
    <t>0.7867383512544803</t>
  </si>
  <si>
    <t>vinta/awesome-python</t>
  </si>
  <si>
    <t>0.9637096774193549</t>
  </si>
  <si>
    <t>ohmyzsh/ohmyzsh</t>
  </si>
  <si>
    <t>0.9505131128848346</t>
  </si>
  <si>
    <t>TheAlgorithms/Python</t>
  </si>
  <si>
    <t>0.9861337683523654</t>
  </si>
  <si>
    <t>flutter/flutter</t>
  </si>
  <si>
    <t>0.8562122034668653</t>
  </si>
  <si>
    <t>TypeScript</t>
  </si>
  <si>
    <t>Astro</t>
  </si>
  <si>
    <t>Python</t>
  </si>
  <si>
    <t>JavaScript</t>
  </si>
  <si>
    <t>C++</t>
  </si>
  <si>
    <t>Shell</t>
  </si>
  <si>
    <t>Dart</t>
  </si>
  <si>
    <t>Indefinido</t>
  </si>
  <si>
    <t>Idade anos</t>
  </si>
  <si>
    <t>Média da idade em anos</t>
  </si>
  <si>
    <t>Média PR:</t>
  </si>
  <si>
    <t xml:space="preserve"> Dart</t>
  </si>
  <si>
    <t xml:space="preserve"> Indefinido</t>
  </si>
  <si>
    <t xml:space="preserve"> Shell</t>
  </si>
  <si>
    <t xml:space="preserve"> Python</t>
  </si>
  <si>
    <t xml:space="preserve"> JavaScript</t>
  </si>
  <si>
    <t xml:space="preserve"> Astro </t>
  </si>
  <si>
    <t xml:space="preserve"> C++</t>
  </si>
  <si>
    <t xml:space="preserve"> TypeScript</t>
  </si>
  <si>
    <t xml:space="preserve">Desvio Padrão </t>
  </si>
  <si>
    <t>Média de issues:</t>
  </si>
  <si>
    <t>Média de closedIssues:</t>
  </si>
  <si>
    <t>Desvio Padrão</t>
  </si>
  <si>
    <t>Média Releases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</si>
</sst>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2" fontId="0" fillId="0" borderId="0" xfId="0" applyNumberFormat="1"/>
    <xf numFmtId="1" fontId="0" fillId="0" borderId="0" xfId="0" applyNumberFormat="1"/>
    <xf numFmtId="49" fontId="0" fillId="0" borderId="0" xfId="0" applyNumberFormat="1"/>
    <xf numFmtId="1" fontId="1" fillId="0" borderId="0" xfId="0" applyNumberFormat="1" applyFont="1"/>
    <xf numFmtId="0" fontId="0" fillId="2" borderId="0" xfId="0" applyFill="1"/>
    <xf numFmtId="1" fontId="0" fillId="2" borderId="0" xfId="0" applyNumberFormat="1" applyFill="1"/>
    <xf numFmtId="0" fontId="0" fillId="3" borderId="0" xfId="0" applyFill="1"/>
    <xf numFmtId="49" fontId="0" fillId="4" borderId="0" xfId="0" applyNumberFormat="1" applyFill="1"/>
    <xf numFmtId="1" fontId="0" fillId="4" borderId="0" xfId="0" applyNumberFormat="1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1" fontId="0" fillId="2" borderId="0" xfId="0" applyNumberFormat="1" applyFill="1" applyAlignment="1">
      <alignment horizontal="center"/>
    </xf>
  </cellXfs>
  <cellStyles count="1">
    <cellStyle name="Normal" xfId="0" builtinId="0"/>
  </cellStyles>
  <dxfs count="14">
    <dxf>
      <numFmt numFmtId="27" formatCode="dd/mm/yyyy\ hh:mm"/>
    </dxf>
    <dxf>
      <numFmt numFmtId="30" formatCode="@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1" formatCode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title pos="t" align="ctr" overlay="0">
      <cx:tx>
        <cx:txData>
          <cx:v>Linguagens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Linguagens</a:t>
          </a:r>
        </a:p>
      </cx:txPr>
    </cx:title>
    <cx:plotArea>
      <cx:plotAreaRegion>
        <cx:series layoutId="clusteredColumn" uniqueId="{5605033A-F9EE-4A0A-AD63-8672E8CD6690}">
          <cx:dataId val="0"/>
          <cx:layoutPr>
            <cx:aggregation/>
          </cx:layoutPr>
          <cx:axisId val="1"/>
        </cx:series>
        <cx:series layoutId="paretoLine" ownerIdx="0" uniqueId="{732F9241-FDBB-4BDE-9A9F-B9670028222F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A76717B6-2275-4F47-B32F-BB16E7CDC7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1828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31A2DC5F-519C-4865-8623-0CC5E43BB4DC}" autoFormatId="16" applyNumberFormats="0" applyBorderFormats="0" applyFontFormats="0" applyPatternFormats="0" applyAlignmentFormats="0" applyWidthHeightFormats="0">
  <queryTableRefresh nextId="15">
    <queryTableFields count="11">
      <queryTableField id="1" name="nameWithOwner" tableColumnId="1"/>
      <queryTableField id="2" name="stargazerCount" tableColumnId="2"/>
      <queryTableField id="11" dataBound="0" tableColumnId="11"/>
      <queryTableField id="3" name="age" tableColumnId="3"/>
      <queryTableField id="13" dataBound="0" tableColumnId="13"/>
      <queryTableField id="14" dataBound="0" tableColumnId="14"/>
      <queryTableField id="12" dataBound="0" tableColumnId="12"/>
      <queryTableField id="7" name="issues" tableColumnId="7"/>
      <queryTableField id="8" name="closedIssues" tableColumnId="8"/>
      <queryTableField id="9" name="issuesRatio" tableColumnId="9"/>
      <queryTableField id="10" name="updatedAt" tableColumnId="10"/>
    </queryTableFields>
    <queryTableDeletedFields count="3">
      <deletedField name="primaryLanguage"/>
      <deletedField name="pullRequests"/>
      <deletedField name="release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16B722-3092-4FA5-BBF9-4BA773D3C396}" name="script" displayName="script" ref="A1:K402" tableType="queryTable" totalsRowCount="1">
  <autoFilter ref="A1:K401" xr:uid="{EB16B722-3092-4FA5-BBF9-4BA773D3C396}"/>
  <tableColumns count="11">
    <tableColumn id="1" xr3:uid="{513B49F6-7E1C-423B-87EF-F807A659E38E}" uniqueName="1" name="nameWithOwner" queryTableFieldId="1" dataDxfId="13"/>
    <tableColumn id="2" xr3:uid="{CE50C1B9-AADA-44B7-8C65-96DE69F484DC}" uniqueName="2" name="stargazerCount" queryTableFieldId="2"/>
    <tableColumn id="11" xr3:uid="{FA515086-466B-436D-B756-4C4F84E42C87}" uniqueName="11" name="Idade anos" queryTableFieldId="11" dataDxfId="12" totalsRowDxfId="4">
      <calculatedColumnFormula>script[[#This Row],[age]]/365.25</calculatedColumnFormula>
    </tableColumn>
    <tableColumn id="3" xr3:uid="{8A6011EE-5D1A-48E9-AB85-F8F294C7CC31}" uniqueName="3" name="age" queryTableFieldId="3"/>
    <tableColumn id="13" xr3:uid="{93F40EC3-5057-48A2-95A6-2CB13090458F}" uniqueName="13" name="pullRequests" queryTableFieldId="13" dataDxfId="6" totalsRowDxfId="3"/>
    <tableColumn id="14" xr3:uid="{CF0375F4-A3DE-47D8-9DF9-5D2181B21BEC}" uniqueName="14" name="releases" queryTableFieldId="14" dataDxfId="5" totalsRowDxfId="2"/>
    <tableColumn id="12" xr3:uid="{03E3F7E0-7C62-42DA-A321-018C35D717C3}" uniqueName="12" name="primaryLanguage" queryTableFieldId="12" dataDxfId="11" totalsRowDxfId="1"/>
    <tableColumn id="7" xr3:uid="{B48F9D9E-D883-4E55-9537-85D3C3E32E14}" uniqueName="7" name="issues" queryTableFieldId="7" dataDxfId="10"/>
    <tableColumn id="8" xr3:uid="{009A9194-8DD4-48F5-9534-3E0E4EB2701B}" uniqueName="8" name="closedIssues" queryTableFieldId="8" dataDxfId="9"/>
    <tableColumn id="9" xr3:uid="{11A42A18-8916-46A8-A442-6D927BB79691}" uniqueName="9" name="issuesRatio" queryTableFieldId="9" dataDxfId="8"/>
    <tableColumn id="10" xr3:uid="{335531A3-090E-43E1-992E-895F84910050}" uniqueName="10" name="updatedAt" queryTableFieldId="10" dataDxfId="7" totalsRow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952FF-4EBD-4386-8C46-76F9A1548FAA}">
  <dimension ref="A1:K406"/>
  <sheetViews>
    <sheetView workbookViewId="0">
      <selection activeCell="I409" sqref="I409"/>
    </sheetView>
  </sheetViews>
  <sheetFormatPr defaultRowHeight="14.4" x14ac:dyDescent="0.3"/>
  <cols>
    <col min="1" max="1" width="37.109375" bestFit="1" customWidth="1"/>
    <col min="2" max="2" width="20.88671875" customWidth="1"/>
    <col min="3" max="3" width="12" style="2" customWidth="1"/>
    <col min="4" max="4" width="6.21875" bestFit="1" customWidth="1"/>
    <col min="5" max="5" width="18.21875" style="2" customWidth="1"/>
    <col min="6" max="6" width="16.109375" bestFit="1" customWidth="1"/>
    <col min="7" max="7" width="16.109375" style="2" customWidth="1"/>
    <col min="8" max="8" width="32.77734375" style="3" customWidth="1"/>
    <col min="9" max="10" width="19.5546875" customWidth="1"/>
    <col min="11" max="11" width="19.77734375" bestFit="1" customWidth="1"/>
    <col min="12" max="12" width="15.6640625" bestFit="1" customWidth="1"/>
  </cols>
  <sheetData>
    <row r="1" spans="1:11" x14ac:dyDescent="0.3">
      <c r="A1" t="s">
        <v>0</v>
      </c>
      <c r="B1" t="s">
        <v>1</v>
      </c>
      <c r="C1" s="2" t="s">
        <v>58</v>
      </c>
      <c r="D1" t="s">
        <v>2</v>
      </c>
      <c r="E1" s="2" t="s">
        <v>3</v>
      </c>
      <c r="F1" s="2" t="s">
        <v>4</v>
      </c>
      <c r="G1" s="3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 t="s">
        <v>10</v>
      </c>
      <c r="B2">
        <v>362276</v>
      </c>
      <c r="C2" s="4">
        <f>script[[#This Row],[age]]/365.25</f>
        <v>8.1834360027378512</v>
      </c>
      <c r="D2">
        <v>2989</v>
      </c>
      <c r="E2" s="2">
        <v>19281</v>
      </c>
      <c r="F2" s="2">
        <v>0</v>
      </c>
      <c r="G2" s="3" t="s">
        <v>50</v>
      </c>
      <c r="H2">
        <v>16712</v>
      </c>
      <c r="I2">
        <v>16557</v>
      </c>
      <c r="J2" t="s">
        <v>11</v>
      </c>
      <c r="K2" s="1">
        <v>44986.896620370368</v>
      </c>
    </row>
    <row r="3" spans="1:11" x14ac:dyDescent="0.3">
      <c r="A3" t="s">
        <v>12</v>
      </c>
      <c r="B3">
        <v>269266</v>
      </c>
      <c r="C3" s="4">
        <f>script[[#This Row],[age]]/365.25</f>
        <v>9.3853524982888441</v>
      </c>
      <c r="D3">
        <v>3428</v>
      </c>
      <c r="E3" s="2">
        <v>5590</v>
      </c>
      <c r="F3" s="2">
        <v>0</v>
      </c>
      <c r="G3" s="3" t="s">
        <v>57</v>
      </c>
      <c r="H3">
        <v>910</v>
      </c>
      <c r="I3">
        <v>885</v>
      </c>
      <c r="J3" t="s">
        <v>13</v>
      </c>
      <c r="K3" s="1">
        <v>44986.894479166665</v>
      </c>
    </row>
    <row r="4" spans="1:11" x14ac:dyDescent="0.3">
      <c r="A4" t="s">
        <v>14</v>
      </c>
      <c r="B4">
        <v>265192</v>
      </c>
      <c r="C4" s="4">
        <f>script[[#This Row],[age]]/365.25</f>
        <v>3.9315537303216974</v>
      </c>
      <c r="D4">
        <v>1436</v>
      </c>
      <c r="E4" s="2">
        <v>1063</v>
      </c>
      <c r="F4" s="2">
        <v>0</v>
      </c>
      <c r="G4" s="3" t="s">
        <v>57</v>
      </c>
      <c r="H4">
        <v>0</v>
      </c>
      <c r="I4">
        <v>0</v>
      </c>
      <c r="J4" t="s">
        <v>15</v>
      </c>
      <c r="K4" s="1">
        <v>44986.692939814813</v>
      </c>
    </row>
    <row r="5" spans="1:11" x14ac:dyDescent="0.3">
      <c r="A5" t="s">
        <v>16</v>
      </c>
      <c r="B5">
        <v>250060</v>
      </c>
      <c r="C5" s="4">
        <f>script[[#This Row],[age]]/365.25</f>
        <v>6.7323750855578375</v>
      </c>
      <c r="D5">
        <v>2459</v>
      </c>
      <c r="E5" s="2">
        <v>359</v>
      </c>
      <c r="F5" s="2">
        <v>0</v>
      </c>
      <c r="G5" s="3" t="s">
        <v>57</v>
      </c>
      <c r="H5">
        <v>383</v>
      </c>
      <c r="I5">
        <v>339</v>
      </c>
      <c r="J5" t="s">
        <v>17</v>
      </c>
      <c r="K5" s="1">
        <v>44986.911307870374</v>
      </c>
    </row>
    <row r="6" spans="1:11" x14ac:dyDescent="0.3">
      <c r="A6" t="s">
        <v>18</v>
      </c>
      <c r="B6">
        <v>241028</v>
      </c>
      <c r="C6" s="4">
        <f>script[[#This Row],[age]]/365.25</f>
        <v>8.6379192334017798</v>
      </c>
      <c r="D6">
        <v>3155</v>
      </c>
      <c r="E6" s="2">
        <v>607</v>
      </c>
      <c r="F6" s="2">
        <v>0</v>
      </c>
      <c r="G6" s="3" t="s">
        <v>57</v>
      </c>
      <c r="H6">
        <v>320</v>
      </c>
      <c r="I6">
        <v>297</v>
      </c>
      <c r="J6" t="s">
        <v>19</v>
      </c>
      <c r="K6" s="1">
        <v>44986.914675925924</v>
      </c>
    </row>
    <row r="7" spans="1:11" x14ac:dyDescent="0.3">
      <c r="A7" t="s">
        <v>20</v>
      </c>
      <c r="B7">
        <v>231493</v>
      </c>
      <c r="C7" s="4">
        <f>script[[#This Row],[age]]/365.25</f>
        <v>5.9603011635865846</v>
      </c>
      <c r="D7">
        <v>2177</v>
      </c>
      <c r="E7" s="2">
        <v>1454</v>
      </c>
      <c r="F7" s="2">
        <v>1</v>
      </c>
      <c r="G7" s="3" t="s">
        <v>51</v>
      </c>
      <c r="H7">
        <v>906</v>
      </c>
      <c r="I7">
        <v>757</v>
      </c>
      <c r="J7" t="s">
        <v>21</v>
      </c>
      <c r="K7" s="1">
        <v>44986.915844907409</v>
      </c>
    </row>
    <row r="8" spans="1:11" x14ac:dyDescent="0.3">
      <c r="A8" t="s">
        <v>22</v>
      </c>
      <c r="B8">
        <v>229616</v>
      </c>
      <c r="C8" s="4">
        <f>script[[#This Row],[age]]/365.25</f>
        <v>6.9431895961670085</v>
      </c>
      <c r="D8">
        <v>2536</v>
      </c>
      <c r="E8" s="2">
        <v>1871</v>
      </c>
      <c r="F8" s="2">
        <v>0</v>
      </c>
      <c r="G8" s="3" t="s">
        <v>52</v>
      </c>
      <c r="H8">
        <v>444</v>
      </c>
      <c r="I8">
        <v>416</v>
      </c>
      <c r="J8" t="s">
        <v>23</v>
      </c>
      <c r="K8" s="1">
        <v>44986.8984375</v>
      </c>
    </row>
    <row r="9" spans="1:11" x14ac:dyDescent="0.3">
      <c r="A9" t="s">
        <v>24</v>
      </c>
      <c r="B9">
        <v>212707</v>
      </c>
      <c r="C9" s="4">
        <f>script[[#This Row],[age]]/365.25</f>
        <v>6.0068446269678306</v>
      </c>
      <c r="D9">
        <v>2194</v>
      </c>
      <c r="E9" s="2">
        <v>195</v>
      </c>
      <c r="F9" s="2">
        <v>0</v>
      </c>
      <c r="G9" s="3" t="s">
        <v>52</v>
      </c>
      <c r="H9">
        <v>244</v>
      </c>
      <c r="I9">
        <v>71</v>
      </c>
      <c r="J9" t="s">
        <v>25</v>
      </c>
      <c r="K9" s="1">
        <v>44986.901180555556</v>
      </c>
    </row>
    <row r="10" spans="1:11" x14ac:dyDescent="0.3">
      <c r="A10" t="s">
        <v>26</v>
      </c>
      <c r="B10">
        <v>203091</v>
      </c>
      <c r="C10" s="4">
        <f>script[[#This Row],[age]]/365.25</f>
        <v>9.7686516084873372</v>
      </c>
      <c r="D10">
        <v>3568</v>
      </c>
      <c r="E10" s="2">
        <v>8821</v>
      </c>
      <c r="F10" s="2">
        <v>99</v>
      </c>
      <c r="G10" s="3" t="s">
        <v>53</v>
      </c>
      <c r="H10">
        <v>12068</v>
      </c>
      <c r="I10">
        <v>11139</v>
      </c>
      <c r="J10" t="s">
        <v>27</v>
      </c>
      <c r="K10" s="1">
        <v>44986.913726851853</v>
      </c>
    </row>
    <row r="11" spans="1:11" x14ac:dyDescent="0.3">
      <c r="A11" t="s">
        <v>28</v>
      </c>
      <c r="B11">
        <v>202563</v>
      </c>
      <c r="C11" s="4">
        <f>script[[#This Row],[age]]/365.25</f>
        <v>9.5879534565366189</v>
      </c>
      <c r="D11">
        <v>3502</v>
      </c>
      <c r="E11" s="2">
        <v>1118</v>
      </c>
      <c r="F11" s="2">
        <v>245</v>
      </c>
      <c r="G11" s="3" t="s">
        <v>50</v>
      </c>
      <c r="H11">
        <v>9947</v>
      </c>
      <c r="I11">
        <v>9586</v>
      </c>
      <c r="J11" t="s">
        <v>29</v>
      </c>
      <c r="K11" s="1">
        <v>44986.917928240742</v>
      </c>
    </row>
    <row r="12" spans="1:11" x14ac:dyDescent="0.3">
      <c r="A12" t="s">
        <v>30</v>
      </c>
      <c r="B12">
        <v>191639</v>
      </c>
      <c r="C12" s="4">
        <f>script[[#This Row],[age]]/365.25</f>
        <v>4.8104038329911019</v>
      </c>
      <c r="D12">
        <v>1757</v>
      </c>
      <c r="E12" s="2">
        <v>112</v>
      </c>
      <c r="F12" s="2">
        <v>0</v>
      </c>
      <c r="G12" s="3" t="s">
        <v>57</v>
      </c>
      <c r="H12">
        <v>540</v>
      </c>
      <c r="I12">
        <v>377</v>
      </c>
      <c r="J12" t="s">
        <v>31</v>
      </c>
      <c r="K12" s="1">
        <v>44986.91547453704</v>
      </c>
    </row>
    <row r="13" spans="1:11" x14ac:dyDescent="0.3">
      <c r="A13" t="s">
        <v>32</v>
      </c>
      <c r="B13">
        <v>171710</v>
      </c>
      <c r="C13" s="4">
        <f>script[[#This Row],[age]]/365.25</f>
        <v>7.312799452429843</v>
      </c>
      <c r="D13">
        <v>2671</v>
      </c>
      <c r="E13" s="2">
        <v>15748</v>
      </c>
      <c r="F13" s="2">
        <v>185</v>
      </c>
      <c r="G13" s="3" t="s">
        <v>54</v>
      </c>
      <c r="H13">
        <v>36760</v>
      </c>
      <c r="I13">
        <v>34722</v>
      </c>
      <c r="J13" t="s">
        <v>33</v>
      </c>
      <c r="K13" s="1">
        <v>44986.858437499999</v>
      </c>
    </row>
    <row r="14" spans="1:11" x14ac:dyDescent="0.3">
      <c r="A14" t="s">
        <v>34</v>
      </c>
      <c r="B14">
        <v>165379</v>
      </c>
      <c r="C14" s="4">
        <f>script[[#This Row],[age]]/365.25</f>
        <v>9.2867898699520879</v>
      </c>
      <c r="D14">
        <v>3392</v>
      </c>
      <c r="E14" s="2">
        <v>356</v>
      </c>
      <c r="F14" s="2">
        <v>0</v>
      </c>
      <c r="G14" s="3" t="s">
        <v>57</v>
      </c>
      <c r="H14">
        <v>908</v>
      </c>
      <c r="I14">
        <v>825</v>
      </c>
      <c r="J14" t="s">
        <v>35</v>
      </c>
      <c r="K14" s="1">
        <v>44986.874293981484</v>
      </c>
    </row>
    <row r="15" spans="1:11" x14ac:dyDescent="0.3">
      <c r="A15" t="s">
        <v>36</v>
      </c>
      <c r="B15">
        <v>163997</v>
      </c>
      <c r="C15" s="4">
        <f>script[[#This Row],[age]]/365.25</f>
        <v>4.9363449691991788</v>
      </c>
      <c r="D15">
        <v>1803</v>
      </c>
      <c r="E15" s="2">
        <v>280</v>
      </c>
      <c r="F15" s="2">
        <v>0</v>
      </c>
      <c r="G15" s="3" t="s">
        <v>53</v>
      </c>
      <c r="H15">
        <v>312</v>
      </c>
      <c r="I15">
        <v>204</v>
      </c>
      <c r="J15" t="s">
        <v>37</v>
      </c>
      <c r="K15" s="1">
        <v>44986.887152777781</v>
      </c>
    </row>
    <row r="16" spans="1:11" x14ac:dyDescent="0.3">
      <c r="A16" t="s">
        <v>38</v>
      </c>
      <c r="B16">
        <v>162115</v>
      </c>
      <c r="C16" s="4">
        <f>script[[#This Row],[age]]/365.25</f>
        <v>11.589322381930184</v>
      </c>
      <c r="D16">
        <v>4233</v>
      </c>
      <c r="E16" s="2">
        <v>8176</v>
      </c>
      <c r="F16" s="2">
        <v>83</v>
      </c>
      <c r="G16" s="3" t="s">
        <v>53</v>
      </c>
      <c r="H16">
        <v>21796</v>
      </c>
      <c r="I16">
        <v>21539</v>
      </c>
      <c r="J16" t="s">
        <v>39</v>
      </c>
      <c r="K16" s="1">
        <v>44986.904386574075</v>
      </c>
    </row>
    <row r="17" spans="1:11" x14ac:dyDescent="0.3">
      <c r="A17" t="s">
        <v>40</v>
      </c>
      <c r="B17">
        <v>162012</v>
      </c>
      <c r="C17" s="4">
        <f>script[[#This Row],[age]]/365.25</f>
        <v>5.0431211498973303</v>
      </c>
      <c r="D17">
        <v>1842</v>
      </c>
      <c r="E17" s="2">
        <v>375</v>
      </c>
      <c r="F17" s="2">
        <v>0</v>
      </c>
      <c r="G17" s="3" t="s">
        <v>57</v>
      </c>
      <c r="H17">
        <v>558</v>
      </c>
      <c r="I17">
        <v>439</v>
      </c>
      <c r="J17" t="s">
        <v>41</v>
      </c>
      <c r="K17" s="1">
        <v>44986.900057870371</v>
      </c>
    </row>
    <row r="18" spans="1:11" x14ac:dyDescent="0.3">
      <c r="A18" t="s">
        <v>42</v>
      </c>
      <c r="B18">
        <v>158548</v>
      </c>
      <c r="C18" s="4">
        <f>script[[#This Row],[age]]/365.25</f>
        <v>8.6762491444216288</v>
      </c>
      <c r="D18">
        <v>3169</v>
      </c>
      <c r="E18" s="2">
        <v>530</v>
      </c>
      <c r="F18" s="2">
        <v>0</v>
      </c>
      <c r="G18" s="3" t="s">
        <v>52</v>
      </c>
      <c r="H18">
        <v>496</v>
      </c>
      <c r="I18">
        <v>478</v>
      </c>
      <c r="J18" t="s">
        <v>43</v>
      </c>
      <c r="K18" s="1">
        <v>44986.903310185182</v>
      </c>
    </row>
    <row r="19" spans="1:11" x14ac:dyDescent="0.3">
      <c r="A19" t="s">
        <v>44</v>
      </c>
      <c r="B19">
        <v>155926</v>
      </c>
      <c r="C19" s="4">
        <f>script[[#This Row],[age]]/365.25</f>
        <v>13.505817932922655</v>
      </c>
      <c r="D19">
        <v>4933</v>
      </c>
      <c r="E19" s="2">
        <v>2841</v>
      </c>
      <c r="F19" s="2">
        <v>0</v>
      </c>
      <c r="G19" s="3" t="s">
        <v>55</v>
      </c>
      <c r="H19">
        <v>4385</v>
      </c>
      <c r="I19">
        <v>4168</v>
      </c>
      <c r="J19" t="s">
        <v>45</v>
      </c>
      <c r="K19" s="1">
        <v>44986.905138888891</v>
      </c>
    </row>
    <row r="20" spans="1:11" x14ac:dyDescent="0.3">
      <c r="A20" t="s">
        <v>46</v>
      </c>
      <c r="B20">
        <v>154378</v>
      </c>
      <c r="C20" s="4">
        <f>script[[#This Row],[age]]/365.25</f>
        <v>6.622861054072553</v>
      </c>
      <c r="D20">
        <v>2419</v>
      </c>
      <c r="E20" s="2">
        <v>2153</v>
      </c>
      <c r="F20" s="2">
        <v>0</v>
      </c>
      <c r="G20" s="3" t="s">
        <v>52</v>
      </c>
      <c r="H20">
        <v>1226</v>
      </c>
      <c r="I20">
        <v>1209</v>
      </c>
      <c r="J20" t="s">
        <v>47</v>
      </c>
      <c r="K20" s="1">
        <v>44986.913807870369</v>
      </c>
    </row>
    <row r="21" spans="1:11" x14ac:dyDescent="0.3">
      <c r="A21" t="s">
        <v>48</v>
      </c>
      <c r="B21">
        <v>150748</v>
      </c>
      <c r="C21" s="4">
        <f>script[[#This Row],[age]]/365.25</f>
        <v>7.9835728952772076</v>
      </c>
      <c r="D21">
        <v>2916</v>
      </c>
      <c r="E21" s="2">
        <v>29813</v>
      </c>
      <c r="F21" s="2">
        <v>0</v>
      </c>
      <c r="G21" s="3" t="s">
        <v>56</v>
      </c>
      <c r="H21">
        <v>79207</v>
      </c>
      <c r="I21">
        <v>67818</v>
      </c>
      <c r="J21" t="s">
        <v>49</v>
      </c>
      <c r="K21" s="1">
        <v>44986.918287037035</v>
      </c>
    </row>
    <row r="22" spans="1:11" x14ac:dyDescent="0.3">
      <c r="A22" t="s">
        <v>10</v>
      </c>
      <c r="B22">
        <v>362276</v>
      </c>
      <c r="C22" s="4">
        <f>script[[#This Row],[age]]/365.25</f>
        <v>8.1834360027378512</v>
      </c>
      <c r="D22">
        <v>2989</v>
      </c>
      <c r="E22" s="2">
        <v>19281</v>
      </c>
      <c r="F22" s="2">
        <v>0</v>
      </c>
      <c r="G22" s="3" t="s">
        <v>50</v>
      </c>
      <c r="H22">
        <v>16712</v>
      </c>
      <c r="I22">
        <v>16557</v>
      </c>
      <c r="J22" t="s">
        <v>11</v>
      </c>
      <c r="K22" s="1">
        <v>44986.896620370368</v>
      </c>
    </row>
    <row r="23" spans="1:11" x14ac:dyDescent="0.3">
      <c r="A23" t="s">
        <v>12</v>
      </c>
      <c r="B23">
        <v>269266</v>
      </c>
      <c r="C23" s="4">
        <f>script[[#This Row],[age]]/365.25</f>
        <v>9.3853524982888441</v>
      </c>
      <c r="D23">
        <v>3428</v>
      </c>
      <c r="E23" s="2">
        <v>5590</v>
      </c>
      <c r="F23" s="2">
        <v>0</v>
      </c>
      <c r="G23" s="3" t="s">
        <v>57</v>
      </c>
      <c r="H23">
        <v>910</v>
      </c>
      <c r="I23">
        <v>885</v>
      </c>
      <c r="J23" t="s">
        <v>13</v>
      </c>
      <c r="K23" s="1">
        <v>44986.894479166665</v>
      </c>
    </row>
    <row r="24" spans="1:11" x14ac:dyDescent="0.3">
      <c r="A24" t="s">
        <v>14</v>
      </c>
      <c r="B24">
        <v>265192</v>
      </c>
      <c r="C24" s="4">
        <f>script[[#This Row],[age]]/365.25</f>
        <v>3.9315537303216974</v>
      </c>
      <c r="D24">
        <v>1436</v>
      </c>
      <c r="E24" s="2">
        <v>1063</v>
      </c>
      <c r="F24" s="2">
        <v>0</v>
      </c>
      <c r="G24" s="3" t="s">
        <v>57</v>
      </c>
      <c r="H24">
        <v>0</v>
      </c>
      <c r="I24">
        <v>0</v>
      </c>
      <c r="J24" t="s">
        <v>15</v>
      </c>
      <c r="K24" s="1">
        <v>44986.692939814813</v>
      </c>
    </row>
    <row r="25" spans="1:11" x14ac:dyDescent="0.3">
      <c r="A25" t="s">
        <v>16</v>
      </c>
      <c r="B25">
        <v>250060</v>
      </c>
      <c r="C25" s="4">
        <f>script[[#This Row],[age]]/365.25</f>
        <v>6.7323750855578375</v>
      </c>
      <c r="D25">
        <v>2459</v>
      </c>
      <c r="E25" s="2">
        <v>359</v>
      </c>
      <c r="F25" s="2">
        <v>0</v>
      </c>
      <c r="G25" s="3" t="s">
        <v>57</v>
      </c>
      <c r="H25">
        <v>383</v>
      </c>
      <c r="I25">
        <v>339</v>
      </c>
      <c r="J25" t="s">
        <v>17</v>
      </c>
      <c r="K25" s="1">
        <v>44986.911307870374</v>
      </c>
    </row>
    <row r="26" spans="1:11" x14ac:dyDescent="0.3">
      <c r="A26" t="s">
        <v>18</v>
      </c>
      <c r="B26">
        <v>241028</v>
      </c>
      <c r="C26" s="4">
        <f>script[[#This Row],[age]]/365.25</f>
        <v>8.6379192334017798</v>
      </c>
      <c r="D26">
        <v>3155</v>
      </c>
      <c r="E26" s="2">
        <v>607</v>
      </c>
      <c r="F26" s="2">
        <v>0</v>
      </c>
      <c r="G26" s="3" t="s">
        <v>57</v>
      </c>
      <c r="H26">
        <v>320</v>
      </c>
      <c r="I26">
        <v>297</v>
      </c>
      <c r="J26" t="s">
        <v>19</v>
      </c>
      <c r="K26" s="1">
        <v>44986.914675925924</v>
      </c>
    </row>
    <row r="27" spans="1:11" x14ac:dyDescent="0.3">
      <c r="A27" t="s">
        <v>20</v>
      </c>
      <c r="B27">
        <v>231493</v>
      </c>
      <c r="C27" s="4">
        <f>script[[#This Row],[age]]/365.25</f>
        <v>5.9603011635865846</v>
      </c>
      <c r="D27">
        <v>2177</v>
      </c>
      <c r="E27" s="2">
        <v>1454</v>
      </c>
      <c r="F27" s="2">
        <v>1</v>
      </c>
      <c r="G27" s="3" t="s">
        <v>51</v>
      </c>
      <c r="H27">
        <v>906</v>
      </c>
      <c r="I27">
        <v>757</v>
      </c>
      <c r="J27" t="s">
        <v>21</v>
      </c>
      <c r="K27" s="1">
        <v>44986.915844907409</v>
      </c>
    </row>
    <row r="28" spans="1:11" x14ac:dyDescent="0.3">
      <c r="A28" t="s">
        <v>22</v>
      </c>
      <c r="B28">
        <v>229616</v>
      </c>
      <c r="C28" s="4">
        <f>script[[#This Row],[age]]/365.25</f>
        <v>6.9431895961670085</v>
      </c>
      <c r="D28">
        <v>2536</v>
      </c>
      <c r="E28" s="2">
        <v>1871</v>
      </c>
      <c r="F28" s="2">
        <v>0</v>
      </c>
      <c r="G28" s="3" t="s">
        <v>52</v>
      </c>
      <c r="H28">
        <v>444</v>
      </c>
      <c r="I28">
        <v>416</v>
      </c>
      <c r="J28" t="s">
        <v>23</v>
      </c>
      <c r="K28" s="1">
        <v>44986.8984375</v>
      </c>
    </row>
    <row r="29" spans="1:11" x14ac:dyDescent="0.3">
      <c r="A29" t="s">
        <v>24</v>
      </c>
      <c r="B29">
        <v>212707</v>
      </c>
      <c r="C29" s="4">
        <f>script[[#This Row],[age]]/365.25</f>
        <v>6.0068446269678306</v>
      </c>
      <c r="D29">
        <v>2194</v>
      </c>
      <c r="E29" s="2">
        <v>195</v>
      </c>
      <c r="F29" s="2">
        <v>0</v>
      </c>
      <c r="G29" s="3" t="s">
        <v>52</v>
      </c>
      <c r="H29">
        <v>244</v>
      </c>
      <c r="I29">
        <v>71</v>
      </c>
      <c r="J29" t="s">
        <v>25</v>
      </c>
      <c r="K29" s="1">
        <v>44986.901180555556</v>
      </c>
    </row>
    <row r="30" spans="1:11" x14ac:dyDescent="0.3">
      <c r="A30" t="s">
        <v>26</v>
      </c>
      <c r="B30">
        <v>203091</v>
      </c>
      <c r="C30" s="4">
        <f>script[[#This Row],[age]]/365.25</f>
        <v>9.7686516084873372</v>
      </c>
      <c r="D30">
        <v>3568</v>
      </c>
      <c r="E30" s="2">
        <v>8821</v>
      </c>
      <c r="F30" s="2">
        <v>99</v>
      </c>
      <c r="G30" s="3" t="s">
        <v>53</v>
      </c>
      <c r="H30">
        <v>12068</v>
      </c>
      <c r="I30">
        <v>11139</v>
      </c>
      <c r="J30" t="s">
        <v>27</v>
      </c>
      <c r="K30" s="1">
        <v>44986.913726851853</v>
      </c>
    </row>
    <row r="31" spans="1:11" x14ac:dyDescent="0.3">
      <c r="A31" t="s">
        <v>28</v>
      </c>
      <c r="B31">
        <v>202563</v>
      </c>
      <c r="C31" s="4">
        <f>script[[#This Row],[age]]/365.25</f>
        <v>9.5879534565366189</v>
      </c>
      <c r="D31">
        <v>3502</v>
      </c>
      <c r="E31" s="2">
        <v>1118</v>
      </c>
      <c r="F31" s="2">
        <v>245</v>
      </c>
      <c r="G31" s="3" t="s">
        <v>50</v>
      </c>
      <c r="H31">
        <v>9947</v>
      </c>
      <c r="I31">
        <v>9586</v>
      </c>
      <c r="J31" t="s">
        <v>29</v>
      </c>
      <c r="K31" s="1">
        <v>44986.917928240742</v>
      </c>
    </row>
    <row r="32" spans="1:11" x14ac:dyDescent="0.3">
      <c r="A32" t="s">
        <v>30</v>
      </c>
      <c r="B32">
        <v>191639</v>
      </c>
      <c r="C32" s="4">
        <f>script[[#This Row],[age]]/365.25</f>
        <v>4.8104038329911019</v>
      </c>
      <c r="D32">
        <v>1757</v>
      </c>
      <c r="E32" s="2">
        <v>112</v>
      </c>
      <c r="F32" s="2">
        <v>0</v>
      </c>
      <c r="G32" s="3" t="s">
        <v>57</v>
      </c>
      <c r="H32">
        <v>540</v>
      </c>
      <c r="I32">
        <v>377</v>
      </c>
      <c r="J32" t="s">
        <v>31</v>
      </c>
      <c r="K32" s="1">
        <v>44986.91547453704</v>
      </c>
    </row>
    <row r="33" spans="1:11" x14ac:dyDescent="0.3">
      <c r="A33" t="s">
        <v>32</v>
      </c>
      <c r="B33">
        <v>171710</v>
      </c>
      <c r="C33" s="4">
        <f>script[[#This Row],[age]]/365.25</f>
        <v>7.312799452429843</v>
      </c>
      <c r="D33">
        <v>2671</v>
      </c>
      <c r="E33" s="2">
        <v>15748</v>
      </c>
      <c r="F33" s="2">
        <v>185</v>
      </c>
      <c r="G33" s="3" t="s">
        <v>54</v>
      </c>
      <c r="H33">
        <v>36760</v>
      </c>
      <c r="I33">
        <v>34722</v>
      </c>
      <c r="J33" t="s">
        <v>33</v>
      </c>
      <c r="K33" s="1">
        <v>44986.858437499999</v>
      </c>
    </row>
    <row r="34" spans="1:11" x14ac:dyDescent="0.3">
      <c r="A34" t="s">
        <v>34</v>
      </c>
      <c r="B34">
        <v>165379</v>
      </c>
      <c r="C34" s="4">
        <f>script[[#This Row],[age]]/365.25</f>
        <v>9.2867898699520879</v>
      </c>
      <c r="D34">
        <v>3392</v>
      </c>
      <c r="E34" s="2">
        <v>356</v>
      </c>
      <c r="F34" s="2">
        <v>0</v>
      </c>
      <c r="G34" s="3" t="s">
        <v>57</v>
      </c>
      <c r="H34">
        <v>908</v>
      </c>
      <c r="I34">
        <v>825</v>
      </c>
      <c r="J34" t="s">
        <v>35</v>
      </c>
      <c r="K34" s="1">
        <v>44986.874293981484</v>
      </c>
    </row>
    <row r="35" spans="1:11" x14ac:dyDescent="0.3">
      <c r="A35" t="s">
        <v>36</v>
      </c>
      <c r="B35">
        <v>163997</v>
      </c>
      <c r="C35" s="4">
        <f>script[[#This Row],[age]]/365.25</f>
        <v>4.9363449691991788</v>
      </c>
      <c r="D35">
        <v>1803</v>
      </c>
      <c r="E35" s="2">
        <v>280</v>
      </c>
      <c r="F35" s="2">
        <v>0</v>
      </c>
      <c r="G35" s="3" t="s">
        <v>53</v>
      </c>
      <c r="H35">
        <v>312</v>
      </c>
      <c r="I35">
        <v>204</v>
      </c>
      <c r="J35" t="s">
        <v>37</v>
      </c>
      <c r="K35" s="1">
        <v>44986.887152777781</v>
      </c>
    </row>
    <row r="36" spans="1:11" x14ac:dyDescent="0.3">
      <c r="A36" t="s">
        <v>38</v>
      </c>
      <c r="B36">
        <v>162115</v>
      </c>
      <c r="C36" s="4">
        <f>script[[#This Row],[age]]/365.25</f>
        <v>11.589322381930184</v>
      </c>
      <c r="D36">
        <v>4233</v>
      </c>
      <c r="E36" s="2">
        <v>8176</v>
      </c>
      <c r="F36" s="2">
        <v>83</v>
      </c>
      <c r="G36" s="3" t="s">
        <v>53</v>
      </c>
      <c r="H36">
        <v>21796</v>
      </c>
      <c r="I36">
        <v>21539</v>
      </c>
      <c r="J36" t="s">
        <v>39</v>
      </c>
      <c r="K36" s="1">
        <v>44986.904386574075</v>
      </c>
    </row>
    <row r="37" spans="1:11" x14ac:dyDescent="0.3">
      <c r="A37" t="s">
        <v>40</v>
      </c>
      <c r="B37">
        <v>162012</v>
      </c>
      <c r="C37" s="4">
        <f>script[[#This Row],[age]]/365.25</f>
        <v>5.0431211498973303</v>
      </c>
      <c r="D37">
        <v>1842</v>
      </c>
      <c r="E37" s="2">
        <v>375</v>
      </c>
      <c r="F37" s="2">
        <v>0</v>
      </c>
      <c r="G37" s="3" t="s">
        <v>57</v>
      </c>
      <c r="H37">
        <v>558</v>
      </c>
      <c r="I37">
        <v>439</v>
      </c>
      <c r="J37" t="s">
        <v>41</v>
      </c>
      <c r="K37" s="1">
        <v>44986.900057870371</v>
      </c>
    </row>
    <row r="38" spans="1:11" x14ac:dyDescent="0.3">
      <c r="A38" t="s">
        <v>42</v>
      </c>
      <c r="B38">
        <v>158548</v>
      </c>
      <c r="C38" s="4">
        <f>script[[#This Row],[age]]/365.25</f>
        <v>8.6762491444216288</v>
      </c>
      <c r="D38">
        <v>3169</v>
      </c>
      <c r="E38" s="2">
        <v>530</v>
      </c>
      <c r="F38" s="2">
        <v>0</v>
      </c>
      <c r="G38" s="3" t="s">
        <v>52</v>
      </c>
      <c r="H38">
        <v>496</v>
      </c>
      <c r="I38">
        <v>478</v>
      </c>
      <c r="J38" t="s">
        <v>43</v>
      </c>
      <c r="K38" s="1">
        <v>44986.903310185182</v>
      </c>
    </row>
    <row r="39" spans="1:11" x14ac:dyDescent="0.3">
      <c r="A39" t="s">
        <v>44</v>
      </c>
      <c r="B39">
        <v>155926</v>
      </c>
      <c r="C39" s="4">
        <f>script[[#This Row],[age]]/365.25</f>
        <v>13.505817932922655</v>
      </c>
      <c r="D39">
        <v>4933</v>
      </c>
      <c r="E39" s="2">
        <v>2841</v>
      </c>
      <c r="F39" s="2">
        <v>0</v>
      </c>
      <c r="G39" s="3" t="s">
        <v>55</v>
      </c>
      <c r="H39">
        <v>4385</v>
      </c>
      <c r="I39">
        <v>4168</v>
      </c>
      <c r="J39" t="s">
        <v>45</v>
      </c>
      <c r="K39" s="1">
        <v>44986.905138888891</v>
      </c>
    </row>
    <row r="40" spans="1:11" x14ac:dyDescent="0.3">
      <c r="A40" t="s">
        <v>46</v>
      </c>
      <c r="B40">
        <v>154378</v>
      </c>
      <c r="C40" s="4">
        <f>script[[#This Row],[age]]/365.25</f>
        <v>6.622861054072553</v>
      </c>
      <c r="D40">
        <v>2419</v>
      </c>
      <c r="E40" s="2">
        <v>2153</v>
      </c>
      <c r="F40" s="2">
        <v>0</v>
      </c>
      <c r="G40" s="3" t="s">
        <v>52</v>
      </c>
      <c r="H40">
        <v>1226</v>
      </c>
      <c r="I40">
        <v>1209</v>
      </c>
      <c r="J40" t="s">
        <v>47</v>
      </c>
      <c r="K40" s="1">
        <v>44986.913807870369</v>
      </c>
    </row>
    <row r="41" spans="1:11" x14ac:dyDescent="0.3">
      <c r="A41" t="s">
        <v>48</v>
      </c>
      <c r="B41">
        <v>150748</v>
      </c>
      <c r="C41" s="4">
        <f>script[[#This Row],[age]]/365.25</f>
        <v>7.9835728952772076</v>
      </c>
      <c r="D41">
        <v>2916</v>
      </c>
      <c r="E41" s="2">
        <v>29813</v>
      </c>
      <c r="F41" s="2">
        <v>0</v>
      </c>
      <c r="G41" s="3" t="s">
        <v>56</v>
      </c>
      <c r="H41">
        <v>79207</v>
      </c>
      <c r="I41">
        <v>67818</v>
      </c>
      <c r="J41" t="s">
        <v>49</v>
      </c>
      <c r="K41" s="1">
        <v>44986.918287037035</v>
      </c>
    </row>
    <row r="42" spans="1:11" x14ac:dyDescent="0.3">
      <c r="A42" t="s">
        <v>10</v>
      </c>
      <c r="B42">
        <v>362276</v>
      </c>
      <c r="C42" s="4">
        <f>script[[#This Row],[age]]/365.25</f>
        <v>8.1834360027378512</v>
      </c>
      <c r="D42">
        <v>2989</v>
      </c>
      <c r="E42" s="2">
        <v>19281</v>
      </c>
      <c r="F42" s="2">
        <v>0</v>
      </c>
      <c r="G42" s="3" t="s">
        <v>50</v>
      </c>
      <c r="H42">
        <v>16712</v>
      </c>
      <c r="I42">
        <v>16557</v>
      </c>
      <c r="J42" t="s">
        <v>11</v>
      </c>
      <c r="K42" s="1">
        <v>44986.896620370368</v>
      </c>
    </row>
    <row r="43" spans="1:11" x14ac:dyDescent="0.3">
      <c r="A43" t="s">
        <v>12</v>
      </c>
      <c r="B43">
        <v>269266</v>
      </c>
      <c r="C43" s="4">
        <f>script[[#This Row],[age]]/365.25</f>
        <v>9.3853524982888441</v>
      </c>
      <c r="D43">
        <v>3428</v>
      </c>
      <c r="E43" s="2">
        <v>5590</v>
      </c>
      <c r="F43" s="2">
        <v>0</v>
      </c>
      <c r="G43" s="3" t="s">
        <v>57</v>
      </c>
      <c r="H43">
        <v>910</v>
      </c>
      <c r="I43">
        <v>885</v>
      </c>
      <c r="J43" t="s">
        <v>13</v>
      </c>
      <c r="K43" s="1">
        <v>44986.894479166665</v>
      </c>
    </row>
    <row r="44" spans="1:11" x14ac:dyDescent="0.3">
      <c r="A44" t="s">
        <v>14</v>
      </c>
      <c r="B44">
        <v>265192</v>
      </c>
      <c r="C44" s="4">
        <f>script[[#This Row],[age]]/365.25</f>
        <v>3.9315537303216974</v>
      </c>
      <c r="D44">
        <v>1436</v>
      </c>
      <c r="E44" s="2">
        <v>1063</v>
      </c>
      <c r="F44" s="2">
        <v>0</v>
      </c>
      <c r="G44" s="3" t="s">
        <v>57</v>
      </c>
      <c r="H44">
        <v>0</v>
      </c>
      <c r="I44">
        <v>0</v>
      </c>
      <c r="J44" t="s">
        <v>15</v>
      </c>
      <c r="K44" s="1">
        <v>44986.692939814813</v>
      </c>
    </row>
    <row r="45" spans="1:11" x14ac:dyDescent="0.3">
      <c r="A45" t="s">
        <v>16</v>
      </c>
      <c r="B45">
        <v>250060</v>
      </c>
      <c r="C45" s="4">
        <f>script[[#This Row],[age]]/365.25</f>
        <v>6.7323750855578375</v>
      </c>
      <c r="D45">
        <v>2459</v>
      </c>
      <c r="E45" s="2">
        <v>359</v>
      </c>
      <c r="F45" s="2">
        <v>0</v>
      </c>
      <c r="G45" s="3" t="s">
        <v>57</v>
      </c>
      <c r="H45">
        <v>383</v>
      </c>
      <c r="I45">
        <v>339</v>
      </c>
      <c r="J45" t="s">
        <v>17</v>
      </c>
      <c r="K45" s="1">
        <v>44986.911307870374</v>
      </c>
    </row>
    <row r="46" spans="1:11" x14ac:dyDescent="0.3">
      <c r="A46" t="s">
        <v>18</v>
      </c>
      <c r="B46">
        <v>241028</v>
      </c>
      <c r="C46" s="4">
        <f>script[[#This Row],[age]]/365.25</f>
        <v>8.6379192334017798</v>
      </c>
      <c r="D46">
        <v>3155</v>
      </c>
      <c r="E46" s="2">
        <v>607</v>
      </c>
      <c r="F46" s="2">
        <v>0</v>
      </c>
      <c r="G46" s="3" t="s">
        <v>57</v>
      </c>
      <c r="H46">
        <v>320</v>
      </c>
      <c r="I46">
        <v>297</v>
      </c>
      <c r="J46" t="s">
        <v>19</v>
      </c>
      <c r="K46" s="1">
        <v>44986.914675925924</v>
      </c>
    </row>
    <row r="47" spans="1:11" x14ac:dyDescent="0.3">
      <c r="A47" t="s">
        <v>20</v>
      </c>
      <c r="B47">
        <v>231493</v>
      </c>
      <c r="C47" s="4">
        <f>script[[#This Row],[age]]/365.25</f>
        <v>5.9603011635865846</v>
      </c>
      <c r="D47">
        <v>2177</v>
      </c>
      <c r="E47" s="2">
        <v>1454</v>
      </c>
      <c r="F47" s="2">
        <v>1</v>
      </c>
      <c r="G47" s="3" t="s">
        <v>51</v>
      </c>
      <c r="H47">
        <v>906</v>
      </c>
      <c r="I47">
        <v>757</v>
      </c>
      <c r="J47" t="s">
        <v>21</v>
      </c>
      <c r="K47" s="1">
        <v>44986.915844907409</v>
      </c>
    </row>
    <row r="48" spans="1:11" x14ac:dyDescent="0.3">
      <c r="A48" t="s">
        <v>22</v>
      </c>
      <c r="B48">
        <v>229616</v>
      </c>
      <c r="C48" s="4">
        <f>script[[#This Row],[age]]/365.25</f>
        <v>6.9431895961670085</v>
      </c>
      <c r="D48">
        <v>2536</v>
      </c>
      <c r="E48" s="2">
        <v>1871</v>
      </c>
      <c r="F48" s="2">
        <v>0</v>
      </c>
      <c r="G48" s="3" t="s">
        <v>52</v>
      </c>
      <c r="H48">
        <v>444</v>
      </c>
      <c r="I48">
        <v>416</v>
      </c>
      <c r="J48" t="s">
        <v>23</v>
      </c>
      <c r="K48" s="1">
        <v>44986.8984375</v>
      </c>
    </row>
    <row r="49" spans="1:11" x14ac:dyDescent="0.3">
      <c r="A49" t="s">
        <v>24</v>
      </c>
      <c r="B49">
        <v>212707</v>
      </c>
      <c r="C49" s="4">
        <f>script[[#This Row],[age]]/365.25</f>
        <v>6.0068446269678306</v>
      </c>
      <c r="D49">
        <v>2194</v>
      </c>
      <c r="E49" s="2">
        <v>195</v>
      </c>
      <c r="F49" s="2">
        <v>0</v>
      </c>
      <c r="G49" s="3" t="s">
        <v>52</v>
      </c>
      <c r="H49">
        <v>244</v>
      </c>
      <c r="I49">
        <v>71</v>
      </c>
      <c r="J49" t="s">
        <v>25</v>
      </c>
      <c r="K49" s="1">
        <v>44986.901180555556</v>
      </c>
    </row>
    <row r="50" spans="1:11" x14ac:dyDescent="0.3">
      <c r="A50" t="s">
        <v>26</v>
      </c>
      <c r="B50">
        <v>203091</v>
      </c>
      <c r="C50" s="4">
        <f>script[[#This Row],[age]]/365.25</f>
        <v>9.7686516084873372</v>
      </c>
      <c r="D50">
        <v>3568</v>
      </c>
      <c r="E50" s="2">
        <v>8821</v>
      </c>
      <c r="F50" s="2">
        <v>99</v>
      </c>
      <c r="G50" s="3" t="s">
        <v>53</v>
      </c>
      <c r="H50">
        <v>12068</v>
      </c>
      <c r="I50">
        <v>11139</v>
      </c>
      <c r="J50" t="s">
        <v>27</v>
      </c>
      <c r="K50" s="1">
        <v>44986.913726851853</v>
      </c>
    </row>
    <row r="51" spans="1:11" x14ac:dyDescent="0.3">
      <c r="A51" t="s">
        <v>28</v>
      </c>
      <c r="B51">
        <v>202563</v>
      </c>
      <c r="C51" s="4">
        <f>script[[#This Row],[age]]/365.25</f>
        <v>9.5879534565366189</v>
      </c>
      <c r="D51">
        <v>3502</v>
      </c>
      <c r="E51" s="2">
        <v>1118</v>
      </c>
      <c r="F51" s="2">
        <v>245</v>
      </c>
      <c r="G51" s="3" t="s">
        <v>50</v>
      </c>
      <c r="H51">
        <v>9947</v>
      </c>
      <c r="I51">
        <v>9586</v>
      </c>
      <c r="J51" t="s">
        <v>29</v>
      </c>
      <c r="K51" s="1">
        <v>44986.917928240742</v>
      </c>
    </row>
    <row r="52" spans="1:11" x14ac:dyDescent="0.3">
      <c r="A52" t="s">
        <v>30</v>
      </c>
      <c r="B52">
        <v>191639</v>
      </c>
      <c r="C52" s="4">
        <f>script[[#This Row],[age]]/365.25</f>
        <v>4.8104038329911019</v>
      </c>
      <c r="D52">
        <v>1757</v>
      </c>
      <c r="E52" s="2">
        <v>112</v>
      </c>
      <c r="F52" s="2">
        <v>0</v>
      </c>
      <c r="G52" s="3" t="s">
        <v>57</v>
      </c>
      <c r="H52">
        <v>540</v>
      </c>
      <c r="I52">
        <v>377</v>
      </c>
      <c r="J52" t="s">
        <v>31</v>
      </c>
      <c r="K52" s="1">
        <v>44986.91547453704</v>
      </c>
    </row>
    <row r="53" spans="1:11" x14ac:dyDescent="0.3">
      <c r="A53" t="s">
        <v>32</v>
      </c>
      <c r="B53">
        <v>171710</v>
      </c>
      <c r="C53" s="4">
        <f>script[[#This Row],[age]]/365.25</f>
        <v>7.312799452429843</v>
      </c>
      <c r="D53">
        <v>2671</v>
      </c>
      <c r="E53" s="2">
        <v>15748</v>
      </c>
      <c r="F53" s="2">
        <v>185</v>
      </c>
      <c r="G53" s="3" t="s">
        <v>54</v>
      </c>
      <c r="H53">
        <v>36760</v>
      </c>
      <c r="I53">
        <v>34722</v>
      </c>
      <c r="J53" t="s">
        <v>33</v>
      </c>
      <c r="K53" s="1">
        <v>44986.858437499999</v>
      </c>
    </row>
    <row r="54" spans="1:11" x14ac:dyDescent="0.3">
      <c r="A54" t="s">
        <v>34</v>
      </c>
      <c r="B54">
        <v>165379</v>
      </c>
      <c r="C54" s="4">
        <f>script[[#This Row],[age]]/365.25</f>
        <v>9.2867898699520879</v>
      </c>
      <c r="D54">
        <v>3392</v>
      </c>
      <c r="E54" s="2">
        <v>356</v>
      </c>
      <c r="F54" s="2">
        <v>0</v>
      </c>
      <c r="G54" s="3" t="s">
        <v>57</v>
      </c>
      <c r="H54">
        <v>908</v>
      </c>
      <c r="I54">
        <v>825</v>
      </c>
      <c r="J54" t="s">
        <v>35</v>
      </c>
      <c r="K54" s="1">
        <v>44986.874293981484</v>
      </c>
    </row>
    <row r="55" spans="1:11" x14ac:dyDescent="0.3">
      <c r="A55" t="s">
        <v>36</v>
      </c>
      <c r="B55">
        <v>163997</v>
      </c>
      <c r="C55" s="4">
        <f>script[[#This Row],[age]]/365.25</f>
        <v>4.9363449691991788</v>
      </c>
      <c r="D55">
        <v>1803</v>
      </c>
      <c r="E55" s="2">
        <v>280</v>
      </c>
      <c r="F55" s="2">
        <v>0</v>
      </c>
      <c r="G55" s="3" t="s">
        <v>53</v>
      </c>
      <c r="H55">
        <v>312</v>
      </c>
      <c r="I55">
        <v>204</v>
      </c>
      <c r="J55" t="s">
        <v>37</v>
      </c>
      <c r="K55" s="1">
        <v>44986.887152777781</v>
      </c>
    </row>
    <row r="56" spans="1:11" x14ac:dyDescent="0.3">
      <c r="A56" t="s">
        <v>38</v>
      </c>
      <c r="B56">
        <v>162115</v>
      </c>
      <c r="C56" s="4">
        <f>script[[#This Row],[age]]/365.25</f>
        <v>11.589322381930184</v>
      </c>
      <c r="D56">
        <v>4233</v>
      </c>
      <c r="E56" s="2">
        <v>8176</v>
      </c>
      <c r="F56" s="2">
        <v>83</v>
      </c>
      <c r="G56" s="3" t="s">
        <v>53</v>
      </c>
      <c r="H56">
        <v>21796</v>
      </c>
      <c r="I56">
        <v>21539</v>
      </c>
      <c r="J56" t="s">
        <v>39</v>
      </c>
      <c r="K56" s="1">
        <v>44986.904386574075</v>
      </c>
    </row>
    <row r="57" spans="1:11" x14ac:dyDescent="0.3">
      <c r="A57" t="s">
        <v>40</v>
      </c>
      <c r="B57">
        <v>162012</v>
      </c>
      <c r="C57" s="4">
        <f>script[[#This Row],[age]]/365.25</f>
        <v>5.0431211498973303</v>
      </c>
      <c r="D57">
        <v>1842</v>
      </c>
      <c r="E57" s="2">
        <v>375</v>
      </c>
      <c r="F57" s="2">
        <v>0</v>
      </c>
      <c r="G57" s="3" t="s">
        <v>57</v>
      </c>
      <c r="H57">
        <v>558</v>
      </c>
      <c r="I57">
        <v>439</v>
      </c>
      <c r="J57" t="s">
        <v>41</v>
      </c>
      <c r="K57" s="1">
        <v>44986.900057870371</v>
      </c>
    </row>
    <row r="58" spans="1:11" x14ac:dyDescent="0.3">
      <c r="A58" t="s">
        <v>42</v>
      </c>
      <c r="B58">
        <v>158548</v>
      </c>
      <c r="C58" s="4">
        <f>script[[#This Row],[age]]/365.25</f>
        <v>8.6762491444216288</v>
      </c>
      <c r="D58">
        <v>3169</v>
      </c>
      <c r="E58" s="2">
        <v>530</v>
      </c>
      <c r="F58" s="2">
        <v>0</v>
      </c>
      <c r="G58" s="3" t="s">
        <v>52</v>
      </c>
      <c r="H58">
        <v>496</v>
      </c>
      <c r="I58">
        <v>478</v>
      </c>
      <c r="J58" t="s">
        <v>43</v>
      </c>
      <c r="K58" s="1">
        <v>44986.903310185182</v>
      </c>
    </row>
    <row r="59" spans="1:11" x14ac:dyDescent="0.3">
      <c r="A59" t="s">
        <v>44</v>
      </c>
      <c r="B59">
        <v>155926</v>
      </c>
      <c r="C59" s="4">
        <f>script[[#This Row],[age]]/365.25</f>
        <v>13.505817932922655</v>
      </c>
      <c r="D59">
        <v>4933</v>
      </c>
      <c r="E59" s="2">
        <v>2841</v>
      </c>
      <c r="F59" s="2">
        <v>0</v>
      </c>
      <c r="G59" s="3" t="s">
        <v>55</v>
      </c>
      <c r="H59">
        <v>4385</v>
      </c>
      <c r="I59">
        <v>4168</v>
      </c>
      <c r="J59" t="s">
        <v>45</v>
      </c>
      <c r="K59" s="1">
        <v>44986.905138888891</v>
      </c>
    </row>
    <row r="60" spans="1:11" x14ac:dyDescent="0.3">
      <c r="A60" t="s">
        <v>46</v>
      </c>
      <c r="B60">
        <v>154378</v>
      </c>
      <c r="C60" s="4">
        <f>script[[#This Row],[age]]/365.25</f>
        <v>6.622861054072553</v>
      </c>
      <c r="D60">
        <v>2419</v>
      </c>
      <c r="E60" s="2">
        <v>2153</v>
      </c>
      <c r="F60" s="2">
        <v>0</v>
      </c>
      <c r="G60" s="3" t="s">
        <v>52</v>
      </c>
      <c r="H60">
        <v>1226</v>
      </c>
      <c r="I60">
        <v>1209</v>
      </c>
      <c r="J60" t="s">
        <v>47</v>
      </c>
      <c r="K60" s="1">
        <v>44986.913807870369</v>
      </c>
    </row>
    <row r="61" spans="1:11" x14ac:dyDescent="0.3">
      <c r="A61" t="s">
        <v>48</v>
      </c>
      <c r="B61">
        <v>150748</v>
      </c>
      <c r="C61" s="4">
        <f>script[[#This Row],[age]]/365.25</f>
        <v>7.9835728952772076</v>
      </c>
      <c r="D61">
        <v>2916</v>
      </c>
      <c r="E61" s="2">
        <v>29813</v>
      </c>
      <c r="F61" s="2">
        <v>0</v>
      </c>
      <c r="G61" s="3" t="s">
        <v>56</v>
      </c>
      <c r="H61">
        <v>79207</v>
      </c>
      <c r="I61">
        <v>67818</v>
      </c>
      <c r="J61" t="s">
        <v>49</v>
      </c>
      <c r="K61" s="1">
        <v>44986.918287037035</v>
      </c>
    </row>
    <row r="62" spans="1:11" x14ac:dyDescent="0.3">
      <c r="A62" t="s">
        <v>10</v>
      </c>
      <c r="B62">
        <v>362276</v>
      </c>
      <c r="C62" s="4">
        <f>script[[#This Row],[age]]/365.25</f>
        <v>8.1834360027378512</v>
      </c>
      <c r="D62">
        <v>2989</v>
      </c>
      <c r="E62" s="2">
        <v>19281</v>
      </c>
      <c r="F62" s="2">
        <v>0</v>
      </c>
      <c r="G62" s="3" t="s">
        <v>50</v>
      </c>
      <c r="H62">
        <v>16712</v>
      </c>
      <c r="I62">
        <v>16557</v>
      </c>
      <c r="J62" t="s">
        <v>11</v>
      </c>
      <c r="K62" s="1">
        <v>44986.896620370368</v>
      </c>
    </row>
    <row r="63" spans="1:11" x14ac:dyDescent="0.3">
      <c r="A63" t="s">
        <v>12</v>
      </c>
      <c r="B63">
        <v>269266</v>
      </c>
      <c r="C63" s="4">
        <f>script[[#This Row],[age]]/365.25</f>
        <v>9.3853524982888441</v>
      </c>
      <c r="D63">
        <v>3428</v>
      </c>
      <c r="E63" s="2">
        <v>5590</v>
      </c>
      <c r="F63" s="2">
        <v>0</v>
      </c>
      <c r="G63" s="3" t="s">
        <v>57</v>
      </c>
      <c r="H63">
        <v>910</v>
      </c>
      <c r="I63">
        <v>885</v>
      </c>
      <c r="J63" t="s">
        <v>13</v>
      </c>
      <c r="K63" s="1">
        <v>44986.894479166665</v>
      </c>
    </row>
    <row r="64" spans="1:11" x14ac:dyDescent="0.3">
      <c r="A64" t="s">
        <v>14</v>
      </c>
      <c r="B64">
        <v>265192</v>
      </c>
      <c r="C64" s="4">
        <f>script[[#This Row],[age]]/365.25</f>
        <v>3.9315537303216974</v>
      </c>
      <c r="D64">
        <v>1436</v>
      </c>
      <c r="E64" s="2">
        <v>1063</v>
      </c>
      <c r="F64" s="2">
        <v>0</v>
      </c>
      <c r="G64" s="3" t="s">
        <v>57</v>
      </c>
      <c r="H64">
        <v>0</v>
      </c>
      <c r="I64">
        <v>0</v>
      </c>
      <c r="J64" t="s">
        <v>15</v>
      </c>
      <c r="K64" s="1">
        <v>44986.692939814813</v>
      </c>
    </row>
    <row r="65" spans="1:11" x14ac:dyDescent="0.3">
      <c r="A65" t="s">
        <v>16</v>
      </c>
      <c r="B65">
        <v>250060</v>
      </c>
      <c r="C65" s="4">
        <f>script[[#This Row],[age]]/365.25</f>
        <v>6.7323750855578375</v>
      </c>
      <c r="D65">
        <v>2459</v>
      </c>
      <c r="E65" s="2">
        <v>359</v>
      </c>
      <c r="F65" s="2">
        <v>0</v>
      </c>
      <c r="G65" s="3" t="s">
        <v>57</v>
      </c>
      <c r="H65">
        <v>383</v>
      </c>
      <c r="I65">
        <v>339</v>
      </c>
      <c r="J65" t="s">
        <v>17</v>
      </c>
      <c r="K65" s="1">
        <v>44986.911307870374</v>
      </c>
    </row>
    <row r="66" spans="1:11" x14ac:dyDescent="0.3">
      <c r="A66" t="s">
        <v>18</v>
      </c>
      <c r="B66">
        <v>241028</v>
      </c>
      <c r="C66" s="4">
        <f>script[[#This Row],[age]]/365.25</f>
        <v>8.6379192334017798</v>
      </c>
      <c r="D66">
        <v>3155</v>
      </c>
      <c r="E66" s="2">
        <v>607</v>
      </c>
      <c r="F66" s="2">
        <v>0</v>
      </c>
      <c r="G66" s="3" t="s">
        <v>57</v>
      </c>
      <c r="H66">
        <v>320</v>
      </c>
      <c r="I66">
        <v>297</v>
      </c>
      <c r="J66" t="s">
        <v>19</v>
      </c>
      <c r="K66" s="1">
        <v>44986.914675925924</v>
      </c>
    </row>
    <row r="67" spans="1:11" x14ac:dyDescent="0.3">
      <c r="A67" t="s">
        <v>20</v>
      </c>
      <c r="B67">
        <v>231493</v>
      </c>
      <c r="C67" s="4">
        <f>script[[#This Row],[age]]/365.25</f>
        <v>5.9603011635865846</v>
      </c>
      <c r="D67">
        <v>2177</v>
      </c>
      <c r="E67" s="2">
        <v>1454</v>
      </c>
      <c r="F67" s="2">
        <v>1</v>
      </c>
      <c r="G67" s="3" t="s">
        <v>51</v>
      </c>
      <c r="H67">
        <v>906</v>
      </c>
      <c r="I67">
        <v>757</v>
      </c>
      <c r="J67" t="s">
        <v>21</v>
      </c>
      <c r="K67" s="1">
        <v>44986.915844907409</v>
      </c>
    </row>
    <row r="68" spans="1:11" x14ac:dyDescent="0.3">
      <c r="A68" t="s">
        <v>22</v>
      </c>
      <c r="B68">
        <v>229616</v>
      </c>
      <c r="C68" s="4">
        <f>script[[#This Row],[age]]/365.25</f>
        <v>6.9431895961670085</v>
      </c>
      <c r="D68">
        <v>2536</v>
      </c>
      <c r="E68" s="2">
        <v>1871</v>
      </c>
      <c r="F68" s="2">
        <v>0</v>
      </c>
      <c r="G68" s="3" t="s">
        <v>52</v>
      </c>
      <c r="H68">
        <v>444</v>
      </c>
      <c r="I68">
        <v>416</v>
      </c>
      <c r="J68" t="s">
        <v>23</v>
      </c>
      <c r="K68" s="1">
        <v>44986.8984375</v>
      </c>
    </row>
    <row r="69" spans="1:11" x14ac:dyDescent="0.3">
      <c r="A69" t="s">
        <v>24</v>
      </c>
      <c r="B69">
        <v>212707</v>
      </c>
      <c r="C69" s="4">
        <f>script[[#This Row],[age]]/365.25</f>
        <v>6.0068446269678306</v>
      </c>
      <c r="D69">
        <v>2194</v>
      </c>
      <c r="E69" s="2">
        <v>195</v>
      </c>
      <c r="F69" s="2">
        <v>0</v>
      </c>
      <c r="G69" s="3" t="s">
        <v>52</v>
      </c>
      <c r="H69">
        <v>244</v>
      </c>
      <c r="I69">
        <v>71</v>
      </c>
      <c r="J69" t="s">
        <v>25</v>
      </c>
      <c r="K69" s="1">
        <v>44986.901180555556</v>
      </c>
    </row>
    <row r="70" spans="1:11" x14ac:dyDescent="0.3">
      <c r="A70" t="s">
        <v>26</v>
      </c>
      <c r="B70">
        <v>203091</v>
      </c>
      <c r="C70" s="4">
        <f>script[[#This Row],[age]]/365.25</f>
        <v>9.7686516084873372</v>
      </c>
      <c r="D70">
        <v>3568</v>
      </c>
      <c r="E70" s="2">
        <v>8821</v>
      </c>
      <c r="F70" s="2">
        <v>99</v>
      </c>
      <c r="G70" s="3" t="s">
        <v>53</v>
      </c>
      <c r="H70">
        <v>12068</v>
      </c>
      <c r="I70">
        <v>11139</v>
      </c>
      <c r="J70" t="s">
        <v>27</v>
      </c>
      <c r="K70" s="1">
        <v>44986.913726851853</v>
      </c>
    </row>
    <row r="71" spans="1:11" x14ac:dyDescent="0.3">
      <c r="A71" t="s">
        <v>28</v>
      </c>
      <c r="B71">
        <v>202563</v>
      </c>
      <c r="C71" s="4">
        <f>script[[#This Row],[age]]/365.25</f>
        <v>9.5879534565366189</v>
      </c>
      <c r="D71">
        <v>3502</v>
      </c>
      <c r="E71" s="2">
        <v>1118</v>
      </c>
      <c r="F71" s="2">
        <v>245</v>
      </c>
      <c r="G71" s="3" t="s">
        <v>50</v>
      </c>
      <c r="H71">
        <v>9947</v>
      </c>
      <c r="I71">
        <v>9586</v>
      </c>
      <c r="J71" t="s">
        <v>29</v>
      </c>
      <c r="K71" s="1">
        <v>44986.917928240742</v>
      </c>
    </row>
    <row r="72" spans="1:11" x14ac:dyDescent="0.3">
      <c r="A72" t="s">
        <v>30</v>
      </c>
      <c r="B72">
        <v>191639</v>
      </c>
      <c r="C72" s="4">
        <f>script[[#This Row],[age]]/365.25</f>
        <v>4.8104038329911019</v>
      </c>
      <c r="D72">
        <v>1757</v>
      </c>
      <c r="E72" s="2">
        <v>112</v>
      </c>
      <c r="F72" s="2">
        <v>0</v>
      </c>
      <c r="G72" s="3" t="s">
        <v>57</v>
      </c>
      <c r="H72">
        <v>540</v>
      </c>
      <c r="I72">
        <v>377</v>
      </c>
      <c r="J72" t="s">
        <v>31</v>
      </c>
      <c r="K72" s="1">
        <v>44986.91547453704</v>
      </c>
    </row>
    <row r="73" spans="1:11" x14ac:dyDescent="0.3">
      <c r="A73" t="s">
        <v>32</v>
      </c>
      <c r="B73">
        <v>171710</v>
      </c>
      <c r="C73" s="4">
        <f>script[[#This Row],[age]]/365.25</f>
        <v>7.312799452429843</v>
      </c>
      <c r="D73">
        <v>2671</v>
      </c>
      <c r="E73" s="2">
        <v>15748</v>
      </c>
      <c r="F73" s="2">
        <v>185</v>
      </c>
      <c r="G73" s="3" t="s">
        <v>54</v>
      </c>
      <c r="H73">
        <v>36760</v>
      </c>
      <c r="I73">
        <v>34722</v>
      </c>
      <c r="J73" t="s">
        <v>33</v>
      </c>
      <c r="K73" s="1">
        <v>44986.858437499999</v>
      </c>
    </row>
    <row r="74" spans="1:11" x14ac:dyDescent="0.3">
      <c r="A74" t="s">
        <v>34</v>
      </c>
      <c r="B74">
        <v>165379</v>
      </c>
      <c r="C74" s="4">
        <f>script[[#This Row],[age]]/365.25</f>
        <v>9.2867898699520879</v>
      </c>
      <c r="D74">
        <v>3392</v>
      </c>
      <c r="E74" s="2">
        <v>356</v>
      </c>
      <c r="F74" s="2">
        <v>0</v>
      </c>
      <c r="G74" s="3" t="s">
        <v>57</v>
      </c>
      <c r="H74">
        <v>908</v>
      </c>
      <c r="I74">
        <v>825</v>
      </c>
      <c r="J74" t="s">
        <v>35</v>
      </c>
      <c r="K74" s="1">
        <v>44986.874293981484</v>
      </c>
    </row>
    <row r="75" spans="1:11" x14ac:dyDescent="0.3">
      <c r="A75" t="s">
        <v>36</v>
      </c>
      <c r="B75">
        <v>163997</v>
      </c>
      <c r="C75" s="4">
        <f>script[[#This Row],[age]]/365.25</f>
        <v>4.9363449691991788</v>
      </c>
      <c r="D75">
        <v>1803</v>
      </c>
      <c r="E75" s="2">
        <v>280</v>
      </c>
      <c r="F75" s="2">
        <v>0</v>
      </c>
      <c r="G75" s="3" t="s">
        <v>53</v>
      </c>
      <c r="H75">
        <v>312</v>
      </c>
      <c r="I75">
        <v>204</v>
      </c>
      <c r="J75" t="s">
        <v>37</v>
      </c>
      <c r="K75" s="1">
        <v>44986.887152777781</v>
      </c>
    </row>
    <row r="76" spans="1:11" x14ac:dyDescent="0.3">
      <c r="A76" t="s">
        <v>38</v>
      </c>
      <c r="B76">
        <v>162115</v>
      </c>
      <c r="C76" s="4">
        <f>script[[#This Row],[age]]/365.25</f>
        <v>11.589322381930184</v>
      </c>
      <c r="D76">
        <v>4233</v>
      </c>
      <c r="E76" s="2">
        <v>8176</v>
      </c>
      <c r="F76" s="2">
        <v>83</v>
      </c>
      <c r="G76" s="3" t="s">
        <v>53</v>
      </c>
      <c r="H76">
        <v>21796</v>
      </c>
      <c r="I76">
        <v>21539</v>
      </c>
      <c r="J76" t="s">
        <v>39</v>
      </c>
      <c r="K76" s="1">
        <v>44986.904386574075</v>
      </c>
    </row>
    <row r="77" spans="1:11" x14ac:dyDescent="0.3">
      <c r="A77" t="s">
        <v>40</v>
      </c>
      <c r="B77">
        <v>162012</v>
      </c>
      <c r="C77" s="4">
        <f>script[[#This Row],[age]]/365.25</f>
        <v>5.0431211498973303</v>
      </c>
      <c r="D77">
        <v>1842</v>
      </c>
      <c r="E77" s="2">
        <v>375</v>
      </c>
      <c r="F77" s="2">
        <v>0</v>
      </c>
      <c r="G77" s="3" t="s">
        <v>57</v>
      </c>
      <c r="H77">
        <v>558</v>
      </c>
      <c r="I77">
        <v>439</v>
      </c>
      <c r="J77" t="s">
        <v>41</v>
      </c>
      <c r="K77" s="1">
        <v>44986.900057870371</v>
      </c>
    </row>
    <row r="78" spans="1:11" x14ac:dyDescent="0.3">
      <c r="A78" t="s">
        <v>42</v>
      </c>
      <c r="B78">
        <v>158548</v>
      </c>
      <c r="C78" s="4">
        <f>script[[#This Row],[age]]/365.25</f>
        <v>8.6762491444216288</v>
      </c>
      <c r="D78">
        <v>3169</v>
      </c>
      <c r="E78" s="2">
        <v>530</v>
      </c>
      <c r="F78" s="2">
        <v>0</v>
      </c>
      <c r="G78" s="3" t="s">
        <v>52</v>
      </c>
      <c r="H78">
        <v>496</v>
      </c>
      <c r="I78">
        <v>478</v>
      </c>
      <c r="J78" t="s">
        <v>43</v>
      </c>
      <c r="K78" s="1">
        <v>44986.903310185182</v>
      </c>
    </row>
    <row r="79" spans="1:11" x14ac:dyDescent="0.3">
      <c r="A79" t="s">
        <v>44</v>
      </c>
      <c r="B79">
        <v>155926</v>
      </c>
      <c r="C79" s="4">
        <f>script[[#This Row],[age]]/365.25</f>
        <v>13.505817932922655</v>
      </c>
      <c r="D79">
        <v>4933</v>
      </c>
      <c r="E79" s="2">
        <v>2841</v>
      </c>
      <c r="F79" s="2">
        <v>0</v>
      </c>
      <c r="G79" s="3" t="s">
        <v>55</v>
      </c>
      <c r="H79">
        <v>4385</v>
      </c>
      <c r="I79">
        <v>4168</v>
      </c>
      <c r="J79" t="s">
        <v>45</v>
      </c>
      <c r="K79" s="1">
        <v>44986.905138888891</v>
      </c>
    </row>
    <row r="80" spans="1:11" x14ac:dyDescent="0.3">
      <c r="A80" t="s">
        <v>46</v>
      </c>
      <c r="B80">
        <v>154378</v>
      </c>
      <c r="C80" s="4">
        <f>script[[#This Row],[age]]/365.25</f>
        <v>6.622861054072553</v>
      </c>
      <c r="D80">
        <v>2419</v>
      </c>
      <c r="E80" s="2">
        <v>2153</v>
      </c>
      <c r="F80" s="2">
        <v>0</v>
      </c>
      <c r="G80" s="3" t="s">
        <v>52</v>
      </c>
      <c r="H80">
        <v>1226</v>
      </c>
      <c r="I80">
        <v>1209</v>
      </c>
      <c r="J80" t="s">
        <v>47</v>
      </c>
      <c r="K80" s="1">
        <v>44986.913807870369</v>
      </c>
    </row>
    <row r="81" spans="1:11" x14ac:dyDescent="0.3">
      <c r="A81" t="s">
        <v>48</v>
      </c>
      <c r="B81">
        <v>150748</v>
      </c>
      <c r="C81" s="4">
        <f>script[[#This Row],[age]]/365.25</f>
        <v>7.9835728952772076</v>
      </c>
      <c r="D81">
        <v>2916</v>
      </c>
      <c r="E81" s="2">
        <v>29813</v>
      </c>
      <c r="F81" s="2">
        <v>0</v>
      </c>
      <c r="G81" s="3" t="s">
        <v>56</v>
      </c>
      <c r="H81">
        <v>79207</v>
      </c>
      <c r="I81">
        <v>67818</v>
      </c>
      <c r="J81" t="s">
        <v>49</v>
      </c>
      <c r="K81" s="1">
        <v>44986.918287037035</v>
      </c>
    </row>
    <row r="82" spans="1:11" x14ac:dyDescent="0.3">
      <c r="A82" t="s">
        <v>10</v>
      </c>
      <c r="B82">
        <v>362276</v>
      </c>
      <c r="C82" s="4">
        <f>script[[#This Row],[age]]/365.25</f>
        <v>8.1834360027378512</v>
      </c>
      <c r="D82">
        <v>2989</v>
      </c>
      <c r="E82" s="2">
        <v>19281</v>
      </c>
      <c r="F82" s="2">
        <v>0</v>
      </c>
      <c r="G82" s="3" t="s">
        <v>50</v>
      </c>
      <c r="H82">
        <v>16712</v>
      </c>
      <c r="I82">
        <v>16557</v>
      </c>
      <c r="J82" t="s">
        <v>11</v>
      </c>
      <c r="K82" s="1">
        <v>44986.896620370368</v>
      </c>
    </row>
    <row r="83" spans="1:11" x14ac:dyDescent="0.3">
      <c r="A83" t="s">
        <v>12</v>
      </c>
      <c r="B83">
        <v>269266</v>
      </c>
      <c r="C83" s="4">
        <f>script[[#This Row],[age]]/365.25</f>
        <v>9.3853524982888441</v>
      </c>
      <c r="D83">
        <v>3428</v>
      </c>
      <c r="E83" s="2">
        <v>5590</v>
      </c>
      <c r="F83" s="2">
        <v>0</v>
      </c>
      <c r="G83" s="3" t="s">
        <v>57</v>
      </c>
      <c r="H83">
        <v>910</v>
      </c>
      <c r="I83">
        <v>885</v>
      </c>
      <c r="J83" t="s">
        <v>13</v>
      </c>
      <c r="K83" s="1">
        <v>44986.894479166665</v>
      </c>
    </row>
    <row r="84" spans="1:11" x14ac:dyDescent="0.3">
      <c r="A84" t="s">
        <v>14</v>
      </c>
      <c r="B84">
        <v>265192</v>
      </c>
      <c r="C84" s="4">
        <f>script[[#This Row],[age]]/365.25</f>
        <v>3.9315537303216974</v>
      </c>
      <c r="D84">
        <v>1436</v>
      </c>
      <c r="E84" s="2">
        <v>1063</v>
      </c>
      <c r="F84" s="2">
        <v>0</v>
      </c>
      <c r="G84" s="3" t="s">
        <v>57</v>
      </c>
      <c r="H84">
        <v>0</v>
      </c>
      <c r="I84">
        <v>0</v>
      </c>
      <c r="J84" t="s">
        <v>15</v>
      </c>
      <c r="K84" s="1">
        <v>44986.692939814813</v>
      </c>
    </row>
    <row r="85" spans="1:11" x14ac:dyDescent="0.3">
      <c r="A85" t="s">
        <v>16</v>
      </c>
      <c r="B85">
        <v>250060</v>
      </c>
      <c r="C85" s="4">
        <f>script[[#This Row],[age]]/365.25</f>
        <v>6.7323750855578375</v>
      </c>
      <c r="D85">
        <v>2459</v>
      </c>
      <c r="E85" s="2">
        <v>359</v>
      </c>
      <c r="F85" s="2">
        <v>0</v>
      </c>
      <c r="G85" s="3" t="s">
        <v>57</v>
      </c>
      <c r="H85">
        <v>383</v>
      </c>
      <c r="I85">
        <v>339</v>
      </c>
      <c r="J85" t="s">
        <v>17</v>
      </c>
      <c r="K85" s="1">
        <v>44986.911307870374</v>
      </c>
    </row>
    <row r="86" spans="1:11" x14ac:dyDescent="0.3">
      <c r="A86" t="s">
        <v>18</v>
      </c>
      <c r="B86">
        <v>241028</v>
      </c>
      <c r="C86" s="4">
        <f>script[[#This Row],[age]]/365.25</f>
        <v>8.6379192334017798</v>
      </c>
      <c r="D86">
        <v>3155</v>
      </c>
      <c r="E86" s="2">
        <v>607</v>
      </c>
      <c r="F86" s="2">
        <v>0</v>
      </c>
      <c r="G86" s="3" t="s">
        <v>57</v>
      </c>
      <c r="H86">
        <v>320</v>
      </c>
      <c r="I86">
        <v>297</v>
      </c>
      <c r="J86" t="s">
        <v>19</v>
      </c>
      <c r="K86" s="1">
        <v>44986.914675925924</v>
      </c>
    </row>
    <row r="87" spans="1:11" x14ac:dyDescent="0.3">
      <c r="A87" t="s">
        <v>20</v>
      </c>
      <c r="B87">
        <v>231493</v>
      </c>
      <c r="C87" s="4">
        <f>script[[#This Row],[age]]/365.25</f>
        <v>5.9603011635865846</v>
      </c>
      <c r="D87">
        <v>2177</v>
      </c>
      <c r="E87" s="2">
        <v>1454</v>
      </c>
      <c r="F87" s="2">
        <v>1</v>
      </c>
      <c r="G87" s="3" t="s">
        <v>51</v>
      </c>
      <c r="H87">
        <v>906</v>
      </c>
      <c r="I87">
        <v>757</v>
      </c>
      <c r="J87" t="s">
        <v>21</v>
      </c>
      <c r="K87" s="1">
        <v>44986.915844907409</v>
      </c>
    </row>
    <row r="88" spans="1:11" x14ac:dyDescent="0.3">
      <c r="A88" t="s">
        <v>22</v>
      </c>
      <c r="B88">
        <v>229616</v>
      </c>
      <c r="C88" s="4">
        <f>script[[#This Row],[age]]/365.25</f>
        <v>6.9431895961670085</v>
      </c>
      <c r="D88">
        <v>2536</v>
      </c>
      <c r="E88" s="2">
        <v>1871</v>
      </c>
      <c r="F88" s="2">
        <v>0</v>
      </c>
      <c r="G88" s="3" t="s">
        <v>52</v>
      </c>
      <c r="H88">
        <v>444</v>
      </c>
      <c r="I88">
        <v>416</v>
      </c>
      <c r="J88" t="s">
        <v>23</v>
      </c>
      <c r="K88" s="1">
        <v>44986.8984375</v>
      </c>
    </row>
    <row r="89" spans="1:11" x14ac:dyDescent="0.3">
      <c r="A89" t="s">
        <v>24</v>
      </c>
      <c r="B89">
        <v>212707</v>
      </c>
      <c r="C89" s="4">
        <f>script[[#This Row],[age]]/365.25</f>
        <v>6.0068446269678306</v>
      </c>
      <c r="D89">
        <v>2194</v>
      </c>
      <c r="E89" s="2">
        <v>195</v>
      </c>
      <c r="F89" s="2">
        <v>0</v>
      </c>
      <c r="G89" s="3" t="s">
        <v>52</v>
      </c>
      <c r="H89">
        <v>244</v>
      </c>
      <c r="I89">
        <v>71</v>
      </c>
      <c r="J89" t="s">
        <v>25</v>
      </c>
      <c r="K89" s="1">
        <v>44986.901180555556</v>
      </c>
    </row>
    <row r="90" spans="1:11" x14ac:dyDescent="0.3">
      <c r="A90" t="s">
        <v>26</v>
      </c>
      <c r="B90">
        <v>203091</v>
      </c>
      <c r="C90" s="4">
        <f>script[[#This Row],[age]]/365.25</f>
        <v>9.7686516084873372</v>
      </c>
      <c r="D90">
        <v>3568</v>
      </c>
      <c r="E90" s="2">
        <v>8821</v>
      </c>
      <c r="F90" s="2">
        <v>99</v>
      </c>
      <c r="G90" s="3" t="s">
        <v>53</v>
      </c>
      <c r="H90">
        <v>12068</v>
      </c>
      <c r="I90">
        <v>11139</v>
      </c>
      <c r="J90" t="s">
        <v>27</v>
      </c>
      <c r="K90" s="1">
        <v>44986.913726851853</v>
      </c>
    </row>
    <row r="91" spans="1:11" x14ac:dyDescent="0.3">
      <c r="A91" t="s">
        <v>28</v>
      </c>
      <c r="B91">
        <v>202563</v>
      </c>
      <c r="C91" s="4">
        <f>script[[#This Row],[age]]/365.25</f>
        <v>9.5879534565366189</v>
      </c>
      <c r="D91">
        <v>3502</v>
      </c>
      <c r="E91" s="2">
        <v>1118</v>
      </c>
      <c r="F91" s="2">
        <v>245</v>
      </c>
      <c r="G91" s="3" t="s">
        <v>50</v>
      </c>
      <c r="H91">
        <v>9947</v>
      </c>
      <c r="I91">
        <v>9586</v>
      </c>
      <c r="J91" t="s">
        <v>29</v>
      </c>
      <c r="K91" s="1">
        <v>44986.917928240742</v>
      </c>
    </row>
    <row r="92" spans="1:11" x14ac:dyDescent="0.3">
      <c r="A92" t="s">
        <v>30</v>
      </c>
      <c r="B92">
        <v>191639</v>
      </c>
      <c r="C92" s="4">
        <f>script[[#This Row],[age]]/365.25</f>
        <v>4.8104038329911019</v>
      </c>
      <c r="D92">
        <v>1757</v>
      </c>
      <c r="E92" s="2">
        <v>112</v>
      </c>
      <c r="F92" s="2">
        <v>0</v>
      </c>
      <c r="G92" s="3" t="s">
        <v>57</v>
      </c>
      <c r="H92">
        <v>540</v>
      </c>
      <c r="I92">
        <v>377</v>
      </c>
      <c r="J92" t="s">
        <v>31</v>
      </c>
      <c r="K92" s="1">
        <v>44986.91547453704</v>
      </c>
    </row>
    <row r="93" spans="1:11" x14ac:dyDescent="0.3">
      <c r="A93" t="s">
        <v>32</v>
      </c>
      <c r="B93">
        <v>171710</v>
      </c>
      <c r="C93" s="4">
        <f>script[[#This Row],[age]]/365.25</f>
        <v>7.312799452429843</v>
      </c>
      <c r="D93">
        <v>2671</v>
      </c>
      <c r="E93" s="2">
        <v>15748</v>
      </c>
      <c r="F93" s="2">
        <v>185</v>
      </c>
      <c r="G93" s="3" t="s">
        <v>54</v>
      </c>
      <c r="H93">
        <v>36760</v>
      </c>
      <c r="I93">
        <v>34722</v>
      </c>
      <c r="J93" t="s">
        <v>33</v>
      </c>
      <c r="K93" s="1">
        <v>44986.858437499999</v>
      </c>
    </row>
    <row r="94" spans="1:11" x14ac:dyDescent="0.3">
      <c r="A94" t="s">
        <v>34</v>
      </c>
      <c r="B94">
        <v>165379</v>
      </c>
      <c r="C94" s="4">
        <f>script[[#This Row],[age]]/365.25</f>
        <v>9.2867898699520879</v>
      </c>
      <c r="D94">
        <v>3392</v>
      </c>
      <c r="E94" s="2">
        <v>356</v>
      </c>
      <c r="F94" s="2">
        <v>0</v>
      </c>
      <c r="G94" s="3" t="s">
        <v>57</v>
      </c>
      <c r="H94">
        <v>908</v>
      </c>
      <c r="I94">
        <v>825</v>
      </c>
      <c r="J94" t="s">
        <v>35</v>
      </c>
      <c r="K94" s="1">
        <v>44986.874293981484</v>
      </c>
    </row>
    <row r="95" spans="1:11" x14ac:dyDescent="0.3">
      <c r="A95" t="s">
        <v>36</v>
      </c>
      <c r="B95">
        <v>163997</v>
      </c>
      <c r="C95" s="4">
        <f>script[[#This Row],[age]]/365.25</f>
        <v>4.9363449691991788</v>
      </c>
      <c r="D95">
        <v>1803</v>
      </c>
      <c r="E95" s="2">
        <v>280</v>
      </c>
      <c r="F95" s="2">
        <v>0</v>
      </c>
      <c r="G95" s="3" t="s">
        <v>53</v>
      </c>
      <c r="H95">
        <v>312</v>
      </c>
      <c r="I95">
        <v>204</v>
      </c>
      <c r="J95" t="s">
        <v>37</v>
      </c>
      <c r="K95" s="1">
        <v>44986.887152777781</v>
      </c>
    </row>
    <row r="96" spans="1:11" x14ac:dyDescent="0.3">
      <c r="A96" t="s">
        <v>38</v>
      </c>
      <c r="B96">
        <v>162115</v>
      </c>
      <c r="C96" s="4">
        <f>script[[#This Row],[age]]/365.25</f>
        <v>11.589322381930184</v>
      </c>
      <c r="D96">
        <v>4233</v>
      </c>
      <c r="E96" s="2">
        <v>8176</v>
      </c>
      <c r="F96" s="2">
        <v>83</v>
      </c>
      <c r="G96" s="3" t="s">
        <v>53</v>
      </c>
      <c r="H96">
        <v>21796</v>
      </c>
      <c r="I96">
        <v>21539</v>
      </c>
      <c r="J96" t="s">
        <v>39</v>
      </c>
      <c r="K96" s="1">
        <v>44986.904386574075</v>
      </c>
    </row>
    <row r="97" spans="1:11" x14ac:dyDescent="0.3">
      <c r="A97" t="s">
        <v>40</v>
      </c>
      <c r="B97">
        <v>162012</v>
      </c>
      <c r="C97" s="4">
        <f>script[[#This Row],[age]]/365.25</f>
        <v>5.0431211498973303</v>
      </c>
      <c r="D97">
        <v>1842</v>
      </c>
      <c r="E97" s="2">
        <v>375</v>
      </c>
      <c r="F97" s="2">
        <v>0</v>
      </c>
      <c r="G97" s="3" t="s">
        <v>57</v>
      </c>
      <c r="H97">
        <v>558</v>
      </c>
      <c r="I97">
        <v>439</v>
      </c>
      <c r="J97" t="s">
        <v>41</v>
      </c>
      <c r="K97" s="1">
        <v>44986.900057870371</v>
      </c>
    </row>
    <row r="98" spans="1:11" x14ac:dyDescent="0.3">
      <c r="A98" t="s">
        <v>42</v>
      </c>
      <c r="B98">
        <v>158548</v>
      </c>
      <c r="C98" s="4">
        <f>script[[#This Row],[age]]/365.25</f>
        <v>8.6762491444216288</v>
      </c>
      <c r="D98">
        <v>3169</v>
      </c>
      <c r="E98" s="2">
        <v>530</v>
      </c>
      <c r="F98" s="2">
        <v>0</v>
      </c>
      <c r="G98" s="3" t="s">
        <v>52</v>
      </c>
      <c r="H98">
        <v>496</v>
      </c>
      <c r="I98">
        <v>478</v>
      </c>
      <c r="J98" t="s">
        <v>43</v>
      </c>
      <c r="K98" s="1">
        <v>44986.903310185182</v>
      </c>
    </row>
    <row r="99" spans="1:11" x14ac:dyDescent="0.3">
      <c r="A99" t="s">
        <v>44</v>
      </c>
      <c r="B99">
        <v>155926</v>
      </c>
      <c r="C99" s="4">
        <f>script[[#This Row],[age]]/365.25</f>
        <v>13.505817932922655</v>
      </c>
      <c r="D99">
        <v>4933</v>
      </c>
      <c r="E99" s="2">
        <v>2841</v>
      </c>
      <c r="F99" s="2">
        <v>0</v>
      </c>
      <c r="G99" s="3" t="s">
        <v>55</v>
      </c>
      <c r="H99">
        <v>4385</v>
      </c>
      <c r="I99">
        <v>4168</v>
      </c>
      <c r="J99" t="s">
        <v>45</v>
      </c>
      <c r="K99" s="1">
        <v>44986.905138888891</v>
      </c>
    </row>
    <row r="100" spans="1:11" x14ac:dyDescent="0.3">
      <c r="A100" t="s">
        <v>46</v>
      </c>
      <c r="B100">
        <v>154378</v>
      </c>
      <c r="C100" s="4">
        <f>script[[#This Row],[age]]/365.25</f>
        <v>6.622861054072553</v>
      </c>
      <c r="D100">
        <v>2419</v>
      </c>
      <c r="E100" s="2">
        <v>2153</v>
      </c>
      <c r="F100" s="2">
        <v>0</v>
      </c>
      <c r="G100" s="3" t="s">
        <v>52</v>
      </c>
      <c r="H100">
        <v>1226</v>
      </c>
      <c r="I100">
        <v>1209</v>
      </c>
      <c r="J100" t="s">
        <v>47</v>
      </c>
      <c r="K100" s="1">
        <v>44986.913807870369</v>
      </c>
    </row>
    <row r="101" spans="1:11" x14ac:dyDescent="0.3">
      <c r="A101" t="s">
        <v>48</v>
      </c>
      <c r="B101">
        <v>150748</v>
      </c>
      <c r="C101" s="4">
        <f>script[[#This Row],[age]]/365.25</f>
        <v>7.9835728952772076</v>
      </c>
      <c r="D101">
        <v>2916</v>
      </c>
      <c r="E101" s="2">
        <v>29813</v>
      </c>
      <c r="F101" s="2">
        <v>0</v>
      </c>
      <c r="G101" s="3" t="s">
        <v>56</v>
      </c>
      <c r="H101">
        <v>79207</v>
      </c>
      <c r="I101">
        <v>67818</v>
      </c>
      <c r="J101" t="s">
        <v>49</v>
      </c>
      <c r="K101" s="1">
        <v>44986.918287037035</v>
      </c>
    </row>
    <row r="102" spans="1:11" x14ac:dyDescent="0.3">
      <c r="A102" t="s">
        <v>10</v>
      </c>
      <c r="B102">
        <v>362276</v>
      </c>
      <c r="C102" s="4">
        <f>script[[#This Row],[age]]/365.25</f>
        <v>8.1834360027378512</v>
      </c>
      <c r="D102">
        <v>2989</v>
      </c>
      <c r="E102" s="2">
        <v>19281</v>
      </c>
      <c r="F102" s="2">
        <v>0</v>
      </c>
      <c r="G102" s="3" t="s">
        <v>50</v>
      </c>
      <c r="H102">
        <v>16712</v>
      </c>
      <c r="I102">
        <v>16557</v>
      </c>
      <c r="J102" t="s">
        <v>11</v>
      </c>
      <c r="K102" s="1">
        <v>44986.896620370368</v>
      </c>
    </row>
    <row r="103" spans="1:11" x14ac:dyDescent="0.3">
      <c r="A103" t="s">
        <v>12</v>
      </c>
      <c r="B103">
        <v>269266</v>
      </c>
      <c r="C103" s="4">
        <f>script[[#This Row],[age]]/365.25</f>
        <v>9.3853524982888441</v>
      </c>
      <c r="D103">
        <v>3428</v>
      </c>
      <c r="E103" s="2">
        <v>5590</v>
      </c>
      <c r="F103" s="2">
        <v>0</v>
      </c>
      <c r="G103" s="3" t="s">
        <v>57</v>
      </c>
      <c r="H103">
        <v>910</v>
      </c>
      <c r="I103">
        <v>885</v>
      </c>
      <c r="J103" t="s">
        <v>13</v>
      </c>
      <c r="K103" s="1">
        <v>44986.894479166665</v>
      </c>
    </row>
    <row r="104" spans="1:11" x14ac:dyDescent="0.3">
      <c r="A104" t="s">
        <v>14</v>
      </c>
      <c r="B104">
        <v>265192</v>
      </c>
      <c r="C104" s="4">
        <f>script[[#This Row],[age]]/365.25</f>
        <v>3.9315537303216974</v>
      </c>
      <c r="D104">
        <v>1436</v>
      </c>
      <c r="E104" s="2">
        <v>1063</v>
      </c>
      <c r="F104" s="2">
        <v>0</v>
      </c>
      <c r="G104" s="3" t="s">
        <v>57</v>
      </c>
      <c r="H104">
        <v>0</v>
      </c>
      <c r="I104">
        <v>0</v>
      </c>
      <c r="J104" t="s">
        <v>15</v>
      </c>
      <c r="K104" s="1">
        <v>44986.692939814813</v>
      </c>
    </row>
    <row r="105" spans="1:11" x14ac:dyDescent="0.3">
      <c r="A105" t="s">
        <v>16</v>
      </c>
      <c r="B105">
        <v>250060</v>
      </c>
      <c r="C105" s="4">
        <f>script[[#This Row],[age]]/365.25</f>
        <v>6.7323750855578375</v>
      </c>
      <c r="D105">
        <v>2459</v>
      </c>
      <c r="E105" s="2">
        <v>359</v>
      </c>
      <c r="F105" s="2">
        <v>0</v>
      </c>
      <c r="G105" s="3" t="s">
        <v>57</v>
      </c>
      <c r="H105">
        <v>383</v>
      </c>
      <c r="I105">
        <v>339</v>
      </c>
      <c r="J105" t="s">
        <v>17</v>
      </c>
      <c r="K105" s="1">
        <v>44986.911307870374</v>
      </c>
    </row>
    <row r="106" spans="1:11" x14ac:dyDescent="0.3">
      <c r="A106" t="s">
        <v>18</v>
      </c>
      <c r="B106">
        <v>241028</v>
      </c>
      <c r="C106" s="4">
        <f>script[[#This Row],[age]]/365.25</f>
        <v>8.6379192334017798</v>
      </c>
      <c r="D106">
        <v>3155</v>
      </c>
      <c r="E106" s="2">
        <v>607</v>
      </c>
      <c r="F106" s="2">
        <v>0</v>
      </c>
      <c r="G106" s="3" t="s">
        <v>57</v>
      </c>
      <c r="H106">
        <v>320</v>
      </c>
      <c r="I106">
        <v>297</v>
      </c>
      <c r="J106" t="s">
        <v>19</v>
      </c>
      <c r="K106" s="1">
        <v>44986.914675925924</v>
      </c>
    </row>
    <row r="107" spans="1:11" x14ac:dyDescent="0.3">
      <c r="A107" t="s">
        <v>20</v>
      </c>
      <c r="B107">
        <v>231493</v>
      </c>
      <c r="C107" s="4">
        <f>script[[#This Row],[age]]/365.25</f>
        <v>5.9603011635865846</v>
      </c>
      <c r="D107">
        <v>2177</v>
      </c>
      <c r="E107" s="2">
        <v>1454</v>
      </c>
      <c r="F107" s="2">
        <v>1</v>
      </c>
      <c r="G107" s="3" t="s">
        <v>51</v>
      </c>
      <c r="H107">
        <v>906</v>
      </c>
      <c r="I107">
        <v>757</v>
      </c>
      <c r="J107" t="s">
        <v>21</v>
      </c>
      <c r="K107" s="1">
        <v>44986.915844907409</v>
      </c>
    </row>
    <row r="108" spans="1:11" x14ac:dyDescent="0.3">
      <c r="A108" t="s">
        <v>22</v>
      </c>
      <c r="B108">
        <v>229616</v>
      </c>
      <c r="C108" s="4">
        <f>script[[#This Row],[age]]/365.25</f>
        <v>6.9431895961670085</v>
      </c>
      <c r="D108">
        <v>2536</v>
      </c>
      <c r="E108" s="2">
        <v>1871</v>
      </c>
      <c r="F108" s="2">
        <v>0</v>
      </c>
      <c r="G108" s="3" t="s">
        <v>52</v>
      </c>
      <c r="H108">
        <v>444</v>
      </c>
      <c r="I108">
        <v>416</v>
      </c>
      <c r="J108" t="s">
        <v>23</v>
      </c>
      <c r="K108" s="1">
        <v>44986.8984375</v>
      </c>
    </row>
    <row r="109" spans="1:11" x14ac:dyDescent="0.3">
      <c r="A109" t="s">
        <v>24</v>
      </c>
      <c r="B109">
        <v>212707</v>
      </c>
      <c r="C109" s="4">
        <f>script[[#This Row],[age]]/365.25</f>
        <v>6.0068446269678306</v>
      </c>
      <c r="D109">
        <v>2194</v>
      </c>
      <c r="E109" s="2">
        <v>195</v>
      </c>
      <c r="F109" s="2">
        <v>0</v>
      </c>
      <c r="G109" s="3" t="s">
        <v>52</v>
      </c>
      <c r="H109">
        <v>244</v>
      </c>
      <c r="I109">
        <v>71</v>
      </c>
      <c r="J109" t="s">
        <v>25</v>
      </c>
      <c r="K109" s="1">
        <v>44986.901180555556</v>
      </c>
    </row>
    <row r="110" spans="1:11" x14ac:dyDescent="0.3">
      <c r="A110" t="s">
        <v>26</v>
      </c>
      <c r="B110">
        <v>203091</v>
      </c>
      <c r="C110" s="4">
        <f>script[[#This Row],[age]]/365.25</f>
        <v>9.7686516084873372</v>
      </c>
      <c r="D110">
        <v>3568</v>
      </c>
      <c r="E110" s="2">
        <v>8821</v>
      </c>
      <c r="F110" s="2">
        <v>99</v>
      </c>
      <c r="G110" s="3" t="s">
        <v>53</v>
      </c>
      <c r="H110">
        <v>12068</v>
      </c>
      <c r="I110">
        <v>11139</v>
      </c>
      <c r="J110" t="s">
        <v>27</v>
      </c>
      <c r="K110" s="1">
        <v>44986.913726851853</v>
      </c>
    </row>
    <row r="111" spans="1:11" x14ac:dyDescent="0.3">
      <c r="A111" t="s">
        <v>28</v>
      </c>
      <c r="B111">
        <v>202563</v>
      </c>
      <c r="C111" s="4">
        <f>script[[#This Row],[age]]/365.25</f>
        <v>9.5879534565366189</v>
      </c>
      <c r="D111">
        <v>3502</v>
      </c>
      <c r="E111" s="2">
        <v>1118</v>
      </c>
      <c r="F111" s="2">
        <v>245</v>
      </c>
      <c r="G111" s="3" t="s">
        <v>50</v>
      </c>
      <c r="H111">
        <v>9947</v>
      </c>
      <c r="I111">
        <v>9586</v>
      </c>
      <c r="J111" t="s">
        <v>29</v>
      </c>
      <c r="K111" s="1">
        <v>44986.917928240742</v>
      </c>
    </row>
    <row r="112" spans="1:11" x14ac:dyDescent="0.3">
      <c r="A112" t="s">
        <v>30</v>
      </c>
      <c r="B112">
        <v>191639</v>
      </c>
      <c r="C112" s="4">
        <f>script[[#This Row],[age]]/365.25</f>
        <v>4.8104038329911019</v>
      </c>
      <c r="D112">
        <v>1757</v>
      </c>
      <c r="E112" s="2">
        <v>112</v>
      </c>
      <c r="F112" s="2">
        <v>0</v>
      </c>
      <c r="G112" s="3" t="s">
        <v>57</v>
      </c>
      <c r="H112">
        <v>540</v>
      </c>
      <c r="I112">
        <v>377</v>
      </c>
      <c r="J112" t="s">
        <v>31</v>
      </c>
      <c r="K112" s="1">
        <v>44986.91547453704</v>
      </c>
    </row>
    <row r="113" spans="1:11" x14ac:dyDescent="0.3">
      <c r="A113" t="s">
        <v>32</v>
      </c>
      <c r="B113">
        <v>171710</v>
      </c>
      <c r="C113" s="4">
        <f>script[[#This Row],[age]]/365.25</f>
        <v>7.312799452429843</v>
      </c>
      <c r="D113">
        <v>2671</v>
      </c>
      <c r="E113" s="2">
        <v>15748</v>
      </c>
      <c r="F113" s="2">
        <v>185</v>
      </c>
      <c r="G113" s="3" t="s">
        <v>54</v>
      </c>
      <c r="H113">
        <v>36760</v>
      </c>
      <c r="I113">
        <v>34722</v>
      </c>
      <c r="J113" t="s">
        <v>33</v>
      </c>
      <c r="K113" s="1">
        <v>44986.858437499999</v>
      </c>
    </row>
    <row r="114" spans="1:11" x14ac:dyDescent="0.3">
      <c r="A114" t="s">
        <v>34</v>
      </c>
      <c r="B114">
        <v>165379</v>
      </c>
      <c r="C114" s="4">
        <f>script[[#This Row],[age]]/365.25</f>
        <v>9.2867898699520879</v>
      </c>
      <c r="D114">
        <v>3392</v>
      </c>
      <c r="E114" s="2">
        <v>356</v>
      </c>
      <c r="F114" s="2">
        <v>0</v>
      </c>
      <c r="G114" s="3" t="s">
        <v>57</v>
      </c>
      <c r="H114">
        <v>908</v>
      </c>
      <c r="I114">
        <v>825</v>
      </c>
      <c r="J114" t="s">
        <v>35</v>
      </c>
      <c r="K114" s="1">
        <v>44986.874293981484</v>
      </c>
    </row>
    <row r="115" spans="1:11" x14ac:dyDescent="0.3">
      <c r="A115" t="s">
        <v>36</v>
      </c>
      <c r="B115">
        <v>163997</v>
      </c>
      <c r="C115" s="4">
        <f>script[[#This Row],[age]]/365.25</f>
        <v>4.9363449691991788</v>
      </c>
      <c r="D115">
        <v>1803</v>
      </c>
      <c r="E115" s="2">
        <v>280</v>
      </c>
      <c r="F115" s="2">
        <v>0</v>
      </c>
      <c r="G115" s="3" t="s">
        <v>53</v>
      </c>
      <c r="H115">
        <v>312</v>
      </c>
      <c r="I115">
        <v>204</v>
      </c>
      <c r="J115" t="s">
        <v>37</v>
      </c>
      <c r="K115" s="1">
        <v>44986.887152777781</v>
      </c>
    </row>
    <row r="116" spans="1:11" x14ac:dyDescent="0.3">
      <c r="A116" t="s">
        <v>38</v>
      </c>
      <c r="B116">
        <v>162115</v>
      </c>
      <c r="C116" s="4">
        <f>script[[#This Row],[age]]/365.25</f>
        <v>11.589322381930184</v>
      </c>
      <c r="D116">
        <v>4233</v>
      </c>
      <c r="E116" s="2">
        <v>8176</v>
      </c>
      <c r="F116" s="2">
        <v>83</v>
      </c>
      <c r="G116" s="3" t="s">
        <v>53</v>
      </c>
      <c r="H116">
        <v>21796</v>
      </c>
      <c r="I116">
        <v>21539</v>
      </c>
      <c r="J116" t="s">
        <v>39</v>
      </c>
      <c r="K116" s="1">
        <v>44986.904386574075</v>
      </c>
    </row>
    <row r="117" spans="1:11" x14ac:dyDescent="0.3">
      <c r="A117" t="s">
        <v>40</v>
      </c>
      <c r="B117">
        <v>162012</v>
      </c>
      <c r="C117" s="4">
        <f>script[[#This Row],[age]]/365.25</f>
        <v>5.0431211498973303</v>
      </c>
      <c r="D117">
        <v>1842</v>
      </c>
      <c r="E117" s="2">
        <v>375</v>
      </c>
      <c r="F117" s="2">
        <v>0</v>
      </c>
      <c r="G117" s="3" t="s">
        <v>57</v>
      </c>
      <c r="H117">
        <v>558</v>
      </c>
      <c r="I117">
        <v>439</v>
      </c>
      <c r="J117" t="s">
        <v>41</v>
      </c>
      <c r="K117" s="1">
        <v>44986.900057870371</v>
      </c>
    </row>
    <row r="118" spans="1:11" x14ac:dyDescent="0.3">
      <c r="A118" t="s">
        <v>42</v>
      </c>
      <c r="B118">
        <v>158548</v>
      </c>
      <c r="C118" s="4">
        <f>script[[#This Row],[age]]/365.25</f>
        <v>8.6762491444216288</v>
      </c>
      <c r="D118">
        <v>3169</v>
      </c>
      <c r="E118" s="2">
        <v>530</v>
      </c>
      <c r="F118" s="2">
        <v>0</v>
      </c>
      <c r="G118" s="3" t="s">
        <v>52</v>
      </c>
      <c r="H118">
        <v>496</v>
      </c>
      <c r="I118">
        <v>478</v>
      </c>
      <c r="J118" t="s">
        <v>43</v>
      </c>
      <c r="K118" s="1">
        <v>44986.903310185182</v>
      </c>
    </row>
    <row r="119" spans="1:11" x14ac:dyDescent="0.3">
      <c r="A119" t="s">
        <v>44</v>
      </c>
      <c r="B119">
        <v>155926</v>
      </c>
      <c r="C119" s="4">
        <f>script[[#This Row],[age]]/365.25</f>
        <v>13.505817932922655</v>
      </c>
      <c r="D119">
        <v>4933</v>
      </c>
      <c r="E119" s="2">
        <v>2841</v>
      </c>
      <c r="F119" s="2">
        <v>0</v>
      </c>
      <c r="G119" s="3" t="s">
        <v>55</v>
      </c>
      <c r="H119">
        <v>4385</v>
      </c>
      <c r="I119">
        <v>4168</v>
      </c>
      <c r="J119" t="s">
        <v>45</v>
      </c>
      <c r="K119" s="1">
        <v>44986.905138888891</v>
      </c>
    </row>
    <row r="120" spans="1:11" x14ac:dyDescent="0.3">
      <c r="A120" t="s">
        <v>46</v>
      </c>
      <c r="B120">
        <v>154378</v>
      </c>
      <c r="C120" s="4">
        <f>script[[#This Row],[age]]/365.25</f>
        <v>6.622861054072553</v>
      </c>
      <c r="D120">
        <v>2419</v>
      </c>
      <c r="E120" s="2">
        <v>2153</v>
      </c>
      <c r="F120" s="2">
        <v>0</v>
      </c>
      <c r="G120" s="3" t="s">
        <v>52</v>
      </c>
      <c r="H120">
        <v>1226</v>
      </c>
      <c r="I120">
        <v>1209</v>
      </c>
      <c r="J120" t="s">
        <v>47</v>
      </c>
      <c r="K120" s="1">
        <v>44986.913807870369</v>
      </c>
    </row>
    <row r="121" spans="1:11" x14ac:dyDescent="0.3">
      <c r="A121" t="s">
        <v>48</v>
      </c>
      <c r="B121">
        <v>150748</v>
      </c>
      <c r="C121" s="4">
        <f>script[[#This Row],[age]]/365.25</f>
        <v>7.9835728952772076</v>
      </c>
      <c r="D121">
        <v>2916</v>
      </c>
      <c r="E121" s="2">
        <v>29813</v>
      </c>
      <c r="F121" s="2">
        <v>0</v>
      </c>
      <c r="G121" s="3" t="s">
        <v>56</v>
      </c>
      <c r="H121">
        <v>79207</v>
      </c>
      <c r="I121">
        <v>67818</v>
      </c>
      <c r="J121" t="s">
        <v>49</v>
      </c>
      <c r="K121" s="1">
        <v>44986.918287037035</v>
      </c>
    </row>
    <row r="122" spans="1:11" x14ac:dyDescent="0.3">
      <c r="A122" t="s">
        <v>10</v>
      </c>
      <c r="B122">
        <v>362276</v>
      </c>
      <c r="C122" s="4">
        <f>script[[#This Row],[age]]/365.25</f>
        <v>8.1834360027378512</v>
      </c>
      <c r="D122">
        <v>2989</v>
      </c>
      <c r="E122" s="2">
        <v>19281</v>
      </c>
      <c r="F122" s="2">
        <v>0</v>
      </c>
      <c r="G122" s="3" t="s">
        <v>50</v>
      </c>
      <c r="H122">
        <v>16712</v>
      </c>
      <c r="I122">
        <v>16557</v>
      </c>
      <c r="J122" t="s">
        <v>11</v>
      </c>
      <c r="K122" s="1">
        <v>44986.896620370368</v>
      </c>
    </row>
    <row r="123" spans="1:11" x14ac:dyDescent="0.3">
      <c r="A123" t="s">
        <v>12</v>
      </c>
      <c r="B123">
        <v>269266</v>
      </c>
      <c r="C123" s="4">
        <f>script[[#This Row],[age]]/365.25</f>
        <v>9.3853524982888441</v>
      </c>
      <c r="D123">
        <v>3428</v>
      </c>
      <c r="E123" s="2">
        <v>5590</v>
      </c>
      <c r="F123" s="2">
        <v>0</v>
      </c>
      <c r="G123" s="3" t="s">
        <v>57</v>
      </c>
      <c r="H123">
        <v>910</v>
      </c>
      <c r="I123">
        <v>885</v>
      </c>
      <c r="J123" t="s">
        <v>13</v>
      </c>
      <c r="K123" s="1">
        <v>44986.894479166665</v>
      </c>
    </row>
    <row r="124" spans="1:11" x14ac:dyDescent="0.3">
      <c r="A124" t="s">
        <v>14</v>
      </c>
      <c r="B124">
        <v>265192</v>
      </c>
      <c r="C124" s="4">
        <f>script[[#This Row],[age]]/365.25</f>
        <v>3.9315537303216974</v>
      </c>
      <c r="D124">
        <v>1436</v>
      </c>
      <c r="E124" s="2">
        <v>1063</v>
      </c>
      <c r="F124" s="2">
        <v>0</v>
      </c>
      <c r="G124" s="3" t="s">
        <v>57</v>
      </c>
      <c r="H124">
        <v>0</v>
      </c>
      <c r="I124">
        <v>0</v>
      </c>
      <c r="J124" t="s">
        <v>15</v>
      </c>
      <c r="K124" s="1">
        <v>44986.692939814813</v>
      </c>
    </row>
    <row r="125" spans="1:11" x14ac:dyDescent="0.3">
      <c r="A125" t="s">
        <v>16</v>
      </c>
      <c r="B125">
        <v>250060</v>
      </c>
      <c r="C125" s="4">
        <f>script[[#This Row],[age]]/365.25</f>
        <v>6.7323750855578375</v>
      </c>
      <c r="D125">
        <v>2459</v>
      </c>
      <c r="E125" s="2">
        <v>359</v>
      </c>
      <c r="F125" s="2">
        <v>0</v>
      </c>
      <c r="G125" s="3" t="s">
        <v>57</v>
      </c>
      <c r="H125">
        <v>383</v>
      </c>
      <c r="I125">
        <v>339</v>
      </c>
      <c r="J125" t="s">
        <v>17</v>
      </c>
      <c r="K125" s="1">
        <v>44986.911307870374</v>
      </c>
    </row>
    <row r="126" spans="1:11" x14ac:dyDescent="0.3">
      <c r="A126" t="s">
        <v>18</v>
      </c>
      <c r="B126">
        <v>241028</v>
      </c>
      <c r="C126" s="4">
        <f>script[[#This Row],[age]]/365.25</f>
        <v>8.6379192334017798</v>
      </c>
      <c r="D126">
        <v>3155</v>
      </c>
      <c r="E126" s="2">
        <v>607</v>
      </c>
      <c r="F126" s="2">
        <v>0</v>
      </c>
      <c r="G126" s="3" t="s">
        <v>57</v>
      </c>
      <c r="H126">
        <v>320</v>
      </c>
      <c r="I126">
        <v>297</v>
      </c>
      <c r="J126" t="s">
        <v>19</v>
      </c>
      <c r="K126" s="1">
        <v>44986.914675925924</v>
      </c>
    </row>
    <row r="127" spans="1:11" x14ac:dyDescent="0.3">
      <c r="A127" t="s">
        <v>20</v>
      </c>
      <c r="B127">
        <v>231493</v>
      </c>
      <c r="C127" s="4">
        <f>script[[#This Row],[age]]/365.25</f>
        <v>5.9603011635865846</v>
      </c>
      <c r="D127">
        <v>2177</v>
      </c>
      <c r="E127" s="2">
        <v>1454</v>
      </c>
      <c r="F127" s="2">
        <v>1</v>
      </c>
      <c r="G127" s="3" t="s">
        <v>51</v>
      </c>
      <c r="H127">
        <v>906</v>
      </c>
      <c r="I127">
        <v>757</v>
      </c>
      <c r="J127" t="s">
        <v>21</v>
      </c>
      <c r="K127" s="1">
        <v>44986.915844907409</v>
      </c>
    </row>
    <row r="128" spans="1:11" x14ac:dyDescent="0.3">
      <c r="A128" t="s">
        <v>22</v>
      </c>
      <c r="B128">
        <v>229616</v>
      </c>
      <c r="C128" s="4">
        <f>script[[#This Row],[age]]/365.25</f>
        <v>6.9431895961670085</v>
      </c>
      <c r="D128">
        <v>2536</v>
      </c>
      <c r="E128" s="2">
        <v>1871</v>
      </c>
      <c r="F128" s="2">
        <v>0</v>
      </c>
      <c r="G128" s="3" t="s">
        <v>52</v>
      </c>
      <c r="H128">
        <v>444</v>
      </c>
      <c r="I128">
        <v>416</v>
      </c>
      <c r="J128" t="s">
        <v>23</v>
      </c>
      <c r="K128" s="1">
        <v>44986.8984375</v>
      </c>
    </row>
    <row r="129" spans="1:11" x14ac:dyDescent="0.3">
      <c r="A129" t="s">
        <v>24</v>
      </c>
      <c r="B129">
        <v>212707</v>
      </c>
      <c r="C129" s="4">
        <f>script[[#This Row],[age]]/365.25</f>
        <v>6.0068446269678306</v>
      </c>
      <c r="D129">
        <v>2194</v>
      </c>
      <c r="E129" s="2">
        <v>195</v>
      </c>
      <c r="F129" s="2">
        <v>0</v>
      </c>
      <c r="G129" s="3" t="s">
        <v>52</v>
      </c>
      <c r="H129">
        <v>244</v>
      </c>
      <c r="I129">
        <v>71</v>
      </c>
      <c r="J129" t="s">
        <v>25</v>
      </c>
      <c r="K129" s="1">
        <v>44986.901180555556</v>
      </c>
    </row>
    <row r="130" spans="1:11" x14ac:dyDescent="0.3">
      <c r="A130" t="s">
        <v>26</v>
      </c>
      <c r="B130">
        <v>203091</v>
      </c>
      <c r="C130" s="4">
        <f>script[[#This Row],[age]]/365.25</f>
        <v>9.7686516084873372</v>
      </c>
      <c r="D130">
        <v>3568</v>
      </c>
      <c r="E130" s="2">
        <v>8821</v>
      </c>
      <c r="F130" s="2">
        <v>99</v>
      </c>
      <c r="G130" s="3" t="s">
        <v>53</v>
      </c>
      <c r="H130">
        <v>12068</v>
      </c>
      <c r="I130">
        <v>11139</v>
      </c>
      <c r="J130" t="s">
        <v>27</v>
      </c>
      <c r="K130" s="1">
        <v>44986.913726851853</v>
      </c>
    </row>
    <row r="131" spans="1:11" x14ac:dyDescent="0.3">
      <c r="A131" t="s">
        <v>28</v>
      </c>
      <c r="B131">
        <v>202563</v>
      </c>
      <c r="C131" s="4">
        <f>script[[#This Row],[age]]/365.25</f>
        <v>9.5879534565366189</v>
      </c>
      <c r="D131">
        <v>3502</v>
      </c>
      <c r="E131" s="2">
        <v>1118</v>
      </c>
      <c r="F131" s="2">
        <v>245</v>
      </c>
      <c r="G131" s="3" t="s">
        <v>50</v>
      </c>
      <c r="H131">
        <v>9947</v>
      </c>
      <c r="I131">
        <v>9586</v>
      </c>
      <c r="J131" t="s">
        <v>29</v>
      </c>
      <c r="K131" s="1">
        <v>44986.917928240742</v>
      </c>
    </row>
    <row r="132" spans="1:11" x14ac:dyDescent="0.3">
      <c r="A132" t="s">
        <v>30</v>
      </c>
      <c r="B132">
        <v>191639</v>
      </c>
      <c r="C132" s="4">
        <f>script[[#This Row],[age]]/365.25</f>
        <v>4.8104038329911019</v>
      </c>
      <c r="D132">
        <v>1757</v>
      </c>
      <c r="E132" s="2">
        <v>112</v>
      </c>
      <c r="F132" s="2">
        <v>0</v>
      </c>
      <c r="G132" s="3" t="s">
        <v>57</v>
      </c>
      <c r="H132">
        <v>540</v>
      </c>
      <c r="I132">
        <v>377</v>
      </c>
      <c r="J132" t="s">
        <v>31</v>
      </c>
      <c r="K132" s="1">
        <v>44986.91547453704</v>
      </c>
    </row>
    <row r="133" spans="1:11" x14ac:dyDescent="0.3">
      <c r="A133" t="s">
        <v>32</v>
      </c>
      <c r="B133">
        <v>171710</v>
      </c>
      <c r="C133" s="4">
        <f>script[[#This Row],[age]]/365.25</f>
        <v>7.312799452429843</v>
      </c>
      <c r="D133">
        <v>2671</v>
      </c>
      <c r="E133" s="2">
        <v>15748</v>
      </c>
      <c r="F133" s="2">
        <v>185</v>
      </c>
      <c r="G133" s="3" t="s">
        <v>54</v>
      </c>
      <c r="H133">
        <v>36760</v>
      </c>
      <c r="I133">
        <v>34722</v>
      </c>
      <c r="J133" t="s">
        <v>33</v>
      </c>
      <c r="K133" s="1">
        <v>44986.858437499999</v>
      </c>
    </row>
    <row r="134" spans="1:11" x14ac:dyDescent="0.3">
      <c r="A134" t="s">
        <v>34</v>
      </c>
      <c r="B134">
        <v>165379</v>
      </c>
      <c r="C134" s="4">
        <f>script[[#This Row],[age]]/365.25</f>
        <v>9.2867898699520879</v>
      </c>
      <c r="D134">
        <v>3392</v>
      </c>
      <c r="E134" s="2">
        <v>356</v>
      </c>
      <c r="F134" s="2">
        <v>0</v>
      </c>
      <c r="G134" s="3" t="s">
        <v>57</v>
      </c>
      <c r="H134">
        <v>908</v>
      </c>
      <c r="I134">
        <v>825</v>
      </c>
      <c r="J134" t="s">
        <v>35</v>
      </c>
      <c r="K134" s="1">
        <v>44986.874293981484</v>
      </c>
    </row>
    <row r="135" spans="1:11" x14ac:dyDescent="0.3">
      <c r="A135" t="s">
        <v>36</v>
      </c>
      <c r="B135">
        <v>163997</v>
      </c>
      <c r="C135" s="4">
        <f>script[[#This Row],[age]]/365.25</f>
        <v>4.9363449691991788</v>
      </c>
      <c r="D135">
        <v>1803</v>
      </c>
      <c r="E135" s="2">
        <v>280</v>
      </c>
      <c r="F135" s="2">
        <v>0</v>
      </c>
      <c r="G135" s="3" t="s">
        <v>53</v>
      </c>
      <c r="H135">
        <v>312</v>
      </c>
      <c r="I135">
        <v>204</v>
      </c>
      <c r="J135" t="s">
        <v>37</v>
      </c>
      <c r="K135" s="1">
        <v>44986.887152777781</v>
      </c>
    </row>
    <row r="136" spans="1:11" x14ac:dyDescent="0.3">
      <c r="A136" t="s">
        <v>38</v>
      </c>
      <c r="B136">
        <v>162115</v>
      </c>
      <c r="C136" s="4">
        <f>script[[#This Row],[age]]/365.25</f>
        <v>11.589322381930184</v>
      </c>
      <c r="D136">
        <v>4233</v>
      </c>
      <c r="E136" s="2">
        <v>8176</v>
      </c>
      <c r="F136" s="2">
        <v>83</v>
      </c>
      <c r="G136" s="3" t="s">
        <v>53</v>
      </c>
      <c r="H136">
        <v>21796</v>
      </c>
      <c r="I136">
        <v>21539</v>
      </c>
      <c r="J136" t="s">
        <v>39</v>
      </c>
      <c r="K136" s="1">
        <v>44986.904386574075</v>
      </c>
    </row>
    <row r="137" spans="1:11" x14ac:dyDescent="0.3">
      <c r="A137" t="s">
        <v>40</v>
      </c>
      <c r="B137">
        <v>162012</v>
      </c>
      <c r="C137" s="4">
        <f>script[[#This Row],[age]]/365.25</f>
        <v>5.0431211498973303</v>
      </c>
      <c r="D137">
        <v>1842</v>
      </c>
      <c r="E137" s="2">
        <v>375</v>
      </c>
      <c r="F137" s="2">
        <v>0</v>
      </c>
      <c r="G137" s="3" t="s">
        <v>57</v>
      </c>
      <c r="H137">
        <v>558</v>
      </c>
      <c r="I137">
        <v>439</v>
      </c>
      <c r="J137" t="s">
        <v>41</v>
      </c>
      <c r="K137" s="1">
        <v>44986.900057870371</v>
      </c>
    </row>
    <row r="138" spans="1:11" x14ac:dyDescent="0.3">
      <c r="A138" t="s">
        <v>42</v>
      </c>
      <c r="B138">
        <v>158548</v>
      </c>
      <c r="C138" s="4">
        <f>script[[#This Row],[age]]/365.25</f>
        <v>8.6762491444216288</v>
      </c>
      <c r="D138">
        <v>3169</v>
      </c>
      <c r="E138" s="2">
        <v>530</v>
      </c>
      <c r="F138" s="2">
        <v>0</v>
      </c>
      <c r="G138" s="3" t="s">
        <v>52</v>
      </c>
      <c r="H138">
        <v>496</v>
      </c>
      <c r="I138">
        <v>478</v>
      </c>
      <c r="J138" t="s">
        <v>43</v>
      </c>
      <c r="K138" s="1">
        <v>44986.903310185182</v>
      </c>
    </row>
    <row r="139" spans="1:11" x14ac:dyDescent="0.3">
      <c r="A139" t="s">
        <v>44</v>
      </c>
      <c r="B139">
        <v>155926</v>
      </c>
      <c r="C139" s="4">
        <f>script[[#This Row],[age]]/365.25</f>
        <v>13.505817932922655</v>
      </c>
      <c r="D139">
        <v>4933</v>
      </c>
      <c r="E139" s="2">
        <v>2841</v>
      </c>
      <c r="F139" s="2">
        <v>0</v>
      </c>
      <c r="G139" s="3" t="s">
        <v>55</v>
      </c>
      <c r="H139">
        <v>4385</v>
      </c>
      <c r="I139">
        <v>4168</v>
      </c>
      <c r="J139" t="s">
        <v>45</v>
      </c>
      <c r="K139" s="1">
        <v>44986.905138888891</v>
      </c>
    </row>
    <row r="140" spans="1:11" x14ac:dyDescent="0.3">
      <c r="A140" t="s">
        <v>46</v>
      </c>
      <c r="B140">
        <v>154378</v>
      </c>
      <c r="C140" s="4">
        <f>script[[#This Row],[age]]/365.25</f>
        <v>6.622861054072553</v>
      </c>
      <c r="D140">
        <v>2419</v>
      </c>
      <c r="E140" s="2">
        <v>2153</v>
      </c>
      <c r="F140" s="2">
        <v>0</v>
      </c>
      <c r="G140" s="3" t="s">
        <v>52</v>
      </c>
      <c r="H140">
        <v>1226</v>
      </c>
      <c r="I140">
        <v>1209</v>
      </c>
      <c r="J140" t="s">
        <v>47</v>
      </c>
      <c r="K140" s="1">
        <v>44986.913807870369</v>
      </c>
    </row>
    <row r="141" spans="1:11" x14ac:dyDescent="0.3">
      <c r="A141" t="s">
        <v>48</v>
      </c>
      <c r="B141">
        <v>150748</v>
      </c>
      <c r="C141" s="4">
        <f>script[[#This Row],[age]]/365.25</f>
        <v>7.9835728952772076</v>
      </c>
      <c r="D141">
        <v>2916</v>
      </c>
      <c r="E141" s="2">
        <v>29813</v>
      </c>
      <c r="F141" s="2">
        <v>0</v>
      </c>
      <c r="G141" s="3" t="s">
        <v>56</v>
      </c>
      <c r="H141">
        <v>79207</v>
      </c>
      <c r="I141">
        <v>67818</v>
      </c>
      <c r="J141" t="s">
        <v>49</v>
      </c>
      <c r="K141" s="1">
        <v>44986.918287037035</v>
      </c>
    </row>
    <row r="142" spans="1:11" x14ac:dyDescent="0.3">
      <c r="A142" t="s">
        <v>10</v>
      </c>
      <c r="B142">
        <v>362276</v>
      </c>
      <c r="C142" s="4">
        <f>script[[#This Row],[age]]/365.25</f>
        <v>8.1834360027378512</v>
      </c>
      <c r="D142">
        <v>2989</v>
      </c>
      <c r="E142" s="2">
        <v>19281</v>
      </c>
      <c r="F142" s="2">
        <v>0</v>
      </c>
      <c r="G142" s="3" t="s">
        <v>50</v>
      </c>
      <c r="H142">
        <v>16712</v>
      </c>
      <c r="I142">
        <v>16557</v>
      </c>
      <c r="J142" t="s">
        <v>11</v>
      </c>
      <c r="K142" s="1">
        <v>44986.896620370368</v>
      </c>
    </row>
    <row r="143" spans="1:11" x14ac:dyDescent="0.3">
      <c r="A143" t="s">
        <v>12</v>
      </c>
      <c r="B143">
        <v>269266</v>
      </c>
      <c r="C143" s="4">
        <f>script[[#This Row],[age]]/365.25</f>
        <v>9.3853524982888441</v>
      </c>
      <c r="D143">
        <v>3428</v>
      </c>
      <c r="E143" s="2">
        <v>5590</v>
      </c>
      <c r="F143" s="2">
        <v>0</v>
      </c>
      <c r="G143" s="3" t="s">
        <v>57</v>
      </c>
      <c r="H143">
        <v>910</v>
      </c>
      <c r="I143">
        <v>885</v>
      </c>
      <c r="J143" t="s">
        <v>13</v>
      </c>
      <c r="K143" s="1">
        <v>44986.894479166665</v>
      </c>
    </row>
    <row r="144" spans="1:11" x14ac:dyDescent="0.3">
      <c r="A144" t="s">
        <v>14</v>
      </c>
      <c r="B144">
        <v>265192</v>
      </c>
      <c r="C144" s="4">
        <f>script[[#This Row],[age]]/365.25</f>
        <v>3.9315537303216974</v>
      </c>
      <c r="D144">
        <v>1436</v>
      </c>
      <c r="E144" s="2">
        <v>1063</v>
      </c>
      <c r="F144" s="2">
        <v>0</v>
      </c>
      <c r="G144" s="3" t="s">
        <v>57</v>
      </c>
      <c r="H144">
        <v>0</v>
      </c>
      <c r="I144">
        <v>0</v>
      </c>
      <c r="J144" t="s">
        <v>15</v>
      </c>
      <c r="K144" s="1">
        <v>44986.692939814813</v>
      </c>
    </row>
    <row r="145" spans="1:11" x14ac:dyDescent="0.3">
      <c r="A145" t="s">
        <v>16</v>
      </c>
      <c r="B145">
        <v>250060</v>
      </c>
      <c r="C145" s="4">
        <f>script[[#This Row],[age]]/365.25</f>
        <v>6.7323750855578375</v>
      </c>
      <c r="D145">
        <v>2459</v>
      </c>
      <c r="E145" s="2">
        <v>359</v>
      </c>
      <c r="F145" s="2">
        <v>0</v>
      </c>
      <c r="G145" s="3" t="s">
        <v>57</v>
      </c>
      <c r="H145">
        <v>383</v>
      </c>
      <c r="I145">
        <v>339</v>
      </c>
      <c r="J145" t="s">
        <v>17</v>
      </c>
      <c r="K145" s="1">
        <v>44986.911307870374</v>
      </c>
    </row>
    <row r="146" spans="1:11" x14ac:dyDescent="0.3">
      <c r="A146" t="s">
        <v>18</v>
      </c>
      <c r="B146">
        <v>241028</v>
      </c>
      <c r="C146" s="4">
        <f>script[[#This Row],[age]]/365.25</f>
        <v>8.6379192334017798</v>
      </c>
      <c r="D146">
        <v>3155</v>
      </c>
      <c r="E146" s="2">
        <v>607</v>
      </c>
      <c r="F146" s="2">
        <v>0</v>
      </c>
      <c r="G146" s="3" t="s">
        <v>57</v>
      </c>
      <c r="H146">
        <v>320</v>
      </c>
      <c r="I146">
        <v>297</v>
      </c>
      <c r="J146" t="s">
        <v>19</v>
      </c>
      <c r="K146" s="1">
        <v>44986.914675925924</v>
      </c>
    </row>
    <row r="147" spans="1:11" x14ac:dyDescent="0.3">
      <c r="A147" t="s">
        <v>20</v>
      </c>
      <c r="B147">
        <v>231493</v>
      </c>
      <c r="C147" s="4">
        <f>script[[#This Row],[age]]/365.25</f>
        <v>5.9603011635865846</v>
      </c>
      <c r="D147">
        <v>2177</v>
      </c>
      <c r="E147" s="2">
        <v>1454</v>
      </c>
      <c r="F147" s="2">
        <v>1</v>
      </c>
      <c r="G147" s="3" t="s">
        <v>51</v>
      </c>
      <c r="H147">
        <v>906</v>
      </c>
      <c r="I147">
        <v>757</v>
      </c>
      <c r="J147" t="s">
        <v>21</v>
      </c>
      <c r="K147" s="1">
        <v>44986.915844907409</v>
      </c>
    </row>
    <row r="148" spans="1:11" x14ac:dyDescent="0.3">
      <c r="A148" t="s">
        <v>22</v>
      </c>
      <c r="B148">
        <v>229616</v>
      </c>
      <c r="C148" s="4">
        <f>script[[#This Row],[age]]/365.25</f>
        <v>6.9431895961670085</v>
      </c>
      <c r="D148">
        <v>2536</v>
      </c>
      <c r="E148" s="2">
        <v>1871</v>
      </c>
      <c r="F148" s="2">
        <v>0</v>
      </c>
      <c r="G148" s="3" t="s">
        <v>52</v>
      </c>
      <c r="H148">
        <v>444</v>
      </c>
      <c r="I148">
        <v>416</v>
      </c>
      <c r="J148" t="s">
        <v>23</v>
      </c>
      <c r="K148" s="1">
        <v>44986.8984375</v>
      </c>
    </row>
    <row r="149" spans="1:11" x14ac:dyDescent="0.3">
      <c r="A149" t="s">
        <v>24</v>
      </c>
      <c r="B149">
        <v>212707</v>
      </c>
      <c r="C149" s="4">
        <f>script[[#This Row],[age]]/365.25</f>
        <v>6.0068446269678306</v>
      </c>
      <c r="D149">
        <v>2194</v>
      </c>
      <c r="E149" s="2">
        <v>195</v>
      </c>
      <c r="F149" s="2">
        <v>0</v>
      </c>
      <c r="G149" s="3" t="s">
        <v>52</v>
      </c>
      <c r="H149">
        <v>244</v>
      </c>
      <c r="I149">
        <v>71</v>
      </c>
      <c r="J149" t="s">
        <v>25</v>
      </c>
      <c r="K149" s="1">
        <v>44986.901180555556</v>
      </c>
    </row>
    <row r="150" spans="1:11" x14ac:dyDescent="0.3">
      <c r="A150" t="s">
        <v>26</v>
      </c>
      <c r="B150">
        <v>203091</v>
      </c>
      <c r="C150" s="4">
        <f>script[[#This Row],[age]]/365.25</f>
        <v>9.7686516084873372</v>
      </c>
      <c r="D150">
        <v>3568</v>
      </c>
      <c r="E150" s="2">
        <v>8821</v>
      </c>
      <c r="F150" s="2">
        <v>99</v>
      </c>
      <c r="G150" s="3" t="s">
        <v>53</v>
      </c>
      <c r="H150">
        <v>12068</v>
      </c>
      <c r="I150">
        <v>11139</v>
      </c>
      <c r="J150" t="s">
        <v>27</v>
      </c>
      <c r="K150" s="1">
        <v>44986.913726851853</v>
      </c>
    </row>
    <row r="151" spans="1:11" x14ac:dyDescent="0.3">
      <c r="A151" t="s">
        <v>28</v>
      </c>
      <c r="B151">
        <v>202563</v>
      </c>
      <c r="C151" s="4">
        <f>script[[#This Row],[age]]/365.25</f>
        <v>9.5879534565366189</v>
      </c>
      <c r="D151">
        <v>3502</v>
      </c>
      <c r="E151" s="2">
        <v>1118</v>
      </c>
      <c r="F151" s="2">
        <v>245</v>
      </c>
      <c r="G151" s="3" t="s">
        <v>50</v>
      </c>
      <c r="H151">
        <v>9947</v>
      </c>
      <c r="I151">
        <v>9586</v>
      </c>
      <c r="J151" t="s">
        <v>29</v>
      </c>
      <c r="K151" s="1">
        <v>44986.917928240742</v>
      </c>
    </row>
    <row r="152" spans="1:11" x14ac:dyDescent="0.3">
      <c r="A152" t="s">
        <v>30</v>
      </c>
      <c r="B152">
        <v>191639</v>
      </c>
      <c r="C152" s="4">
        <f>script[[#This Row],[age]]/365.25</f>
        <v>4.8104038329911019</v>
      </c>
      <c r="D152">
        <v>1757</v>
      </c>
      <c r="E152" s="2">
        <v>112</v>
      </c>
      <c r="F152" s="2">
        <v>0</v>
      </c>
      <c r="G152" s="3" t="s">
        <v>57</v>
      </c>
      <c r="H152">
        <v>540</v>
      </c>
      <c r="I152">
        <v>377</v>
      </c>
      <c r="J152" t="s">
        <v>31</v>
      </c>
      <c r="K152" s="1">
        <v>44986.91547453704</v>
      </c>
    </row>
    <row r="153" spans="1:11" x14ac:dyDescent="0.3">
      <c r="A153" t="s">
        <v>32</v>
      </c>
      <c r="B153">
        <v>171710</v>
      </c>
      <c r="C153" s="4">
        <f>script[[#This Row],[age]]/365.25</f>
        <v>7.312799452429843</v>
      </c>
      <c r="D153">
        <v>2671</v>
      </c>
      <c r="E153" s="2">
        <v>15748</v>
      </c>
      <c r="F153" s="2">
        <v>185</v>
      </c>
      <c r="G153" s="3" t="s">
        <v>54</v>
      </c>
      <c r="H153">
        <v>36760</v>
      </c>
      <c r="I153">
        <v>34722</v>
      </c>
      <c r="J153" t="s">
        <v>33</v>
      </c>
      <c r="K153" s="1">
        <v>44986.858437499999</v>
      </c>
    </row>
    <row r="154" spans="1:11" x14ac:dyDescent="0.3">
      <c r="A154" t="s">
        <v>34</v>
      </c>
      <c r="B154">
        <v>165379</v>
      </c>
      <c r="C154" s="4">
        <f>script[[#This Row],[age]]/365.25</f>
        <v>9.2867898699520879</v>
      </c>
      <c r="D154">
        <v>3392</v>
      </c>
      <c r="E154" s="2">
        <v>356</v>
      </c>
      <c r="F154" s="2">
        <v>0</v>
      </c>
      <c r="G154" s="3" t="s">
        <v>57</v>
      </c>
      <c r="H154">
        <v>908</v>
      </c>
      <c r="I154">
        <v>825</v>
      </c>
      <c r="J154" t="s">
        <v>35</v>
      </c>
      <c r="K154" s="1">
        <v>44986.874293981484</v>
      </c>
    </row>
    <row r="155" spans="1:11" x14ac:dyDescent="0.3">
      <c r="A155" t="s">
        <v>36</v>
      </c>
      <c r="B155">
        <v>163997</v>
      </c>
      <c r="C155" s="4">
        <f>script[[#This Row],[age]]/365.25</f>
        <v>4.9363449691991788</v>
      </c>
      <c r="D155">
        <v>1803</v>
      </c>
      <c r="E155" s="2">
        <v>280</v>
      </c>
      <c r="F155" s="2">
        <v>0</v>
      </c>
      <c r="G155" s="3" t="s">
        <v>53</v>
      </c>
      <c r="H155">
        <v>312</v>
      </c>
      <c r="I155">
        <v>204</v>
      </c>
      <c r="J155" t="s">
        <v>37</v>
      </c>
      <c r="K155" s="1">
        <v>44986.887152777781</v>
      </c>
    </row>
    <row r="156" spans="1:11" x14ac:dyDescent="0.3">
      <c r="A156" t="s">
        <v>38</v>
      </c>
      <c r="B156">
        <v>162115</v>
      </c>
      <c r="C156" s="4">
        <f>script[[#This Row],[age]]/365.25</f>
        <v>11.589322381930184</v>
      </c>
      <c r="D156">
        <v>4233</v>
      </c>
      <c r="E156" s="2">
        <v>8176</v>
      </c>
      <c r="F156" s="2">
        <v>83</v>
      </c>
      <c r="G156" s="3" t="s">
        <v>53</v>
      </c>
      <c r="H156">
        <v>21796</v>
      </c>
      <c r="I156">
        <v>21539</v>
      </c>
      <c r="J156" t="s">
        <v>39</v>
      </c>
      <c r="K156" s="1">
        <v>44986.904386574075</v>
      </c>
    </row>
    <row r="157" spans="1:11" x14ac:dyDescent="0.3">
      <c r="A157" t="s">
        <v>40</v>
      </c>
      <c r="B157">
        <v>162012</v>
      </c>
      <c r="C157" s="4">
        <f>script[[#This Row],[age]]/365.25</f>
        <v>5.0431211498973303</v>
      </c>
      <c r="D157">
        <v>1842</v>
      </c>
      <c r="E157" s="2">
        <v>375</v>
      </c>
      <c r="F157" s="2">
        <v>0</v>
      </c>
      <c r="G157" s="3" t="s">
        <v>57</v>
      </c>
      <c r="H157">
        <v>558</v>
      </c>
      <c r="I157">
        <v>439</v>
      </c>
      <c r="J157" t="s">
        <v>41</v>
      </c>
      <c r="K157" s="1">
        <v>44986.900057870371</v>
      </c>
    </row>
    <row r="158" spans="1:11" x14ac:dyDescent="0.3">
      <c r="A158" t="s">
        <v>42</v>
      </c>
      <c r="B158">
        <v>158548</v>
      </c>
      <c r="C158" s="4">
        <f>script[[#This Row],[age]]/365.25</f>
        <v>8.6762491444216288</v>
      </c>
      <c r="D158">
        <v>3169</v>
      </c>
      <c r="E158" s="2">
        <v>530</v>
      </c>
      <c r="F158" s="2">
        <v>0</v>
      </c>
      <c r="G158" s="3" t="s">
        <v>52</v>
      </c>
      <c r="H158">
        <v>496</v>
      </c>
      <c r="I158">
        <v>478</v>
      </c>
      <c r="J158" t="s">
        <v>43</v>
      </c>
      <c r="K158" s="1">
        <v>44986.903310185182</v>
      </c>
    </row>
    <row r="159" spans="1:11" x14ac:dyDescent="0.3">
      <c r="A159" t="s">
        <v>44</v>
      </c>
      <c r="B159">
        <v>155926</v>
      </c>
      <c r="C159" s="4">
        <f>script[[#This Row],[age]]/365.25</f>
        <v>13.505817932922655</v>
      </c>
      <c r="D159">
        <v>4933</v>
      </c>
      <c r="E159" s="2">
        <v>2841</v>
      </c>
      <c r="F159" s="2">
        <v>0</v>
      </c>
      <c r="G159" s="3" t="s">
        <v>55</v>
      </c>
      <c r="H159">
        <v>4385</v>
      </c>
      <c r="I159">
        <v>4168</v>
      </c>
      <c r="J159" t="s">
        <v>45</v>
      </c>
      <c r="K159" s="1">
        <v>44986.905138888891</v>
      </c>
    </row>
    <row r="160" spans="1:11" x14ac:dyDescent="0.3">
      <c r="A160" t="s">
        <v>46</v>
      </c>
      <c r="B160">
        <v>154378</v>
      </c>
      <c r="C160" s="4">
        <f>script[[#This Row],[age]]/365.25</f>
        <v>6.622861054072553</v>
      </c>
      <c r="D160">
        <v>2419</v>
      </c>
      <c r="E160" s="2">
        <v>2153</v>
      </c>
      <c r="F160" s="2">
        <v>0</v>
      </c>
      <c r="G160" s="3" t="s">
        <v>52</v>
      </c>
      <c r="H160">
        <v>1226</v>
      </c>
      <c r="I160">
        <v>1209</v>
      </c>
      <c r="J160" t="s">
        <v>47</v>
      </c>
      <c r="K160" s="1">
        <v>44986.913807870369</v>
      </c>
    </row>
    <row r="161" spans="1:11" x14ac:dyDescent="0.3">
      <c r="A161" t="s">
        <v>48</v>
      </c>
      <c r="B161">
        <v>150748</v>
      </c>
      <c r="C161" s="4">
        <f>script[[#This Row],[age]]/365.25</f>
        <v>7.9835728952772076</v>
      </c>
      <c r="D161">
        <v>2916</v>
      </c>
      <c r="E161" s="2">
        <v>29813</v>
      </c>
      <c r="F161" s="2">
        <v>0</v>
      </c>
      <c r="G161" s="3" t="s">
        <v>56</v>
      </c>
      <c r="H161">
        <v>79207</v>
      </c>
      <c r="I161">
        <v>67818</v>
      </c>
      <c r="J161" t="s">
        <v>49</v>
      </c>
      <c r="K161" s="1">
        <v>44986.918287037035</v>
      </c>
    </row>
    <row r="162" spans="1:11" x14ac:dyDescent="0.3">
      <c r="A162" t="s">
        <v>10</v>
      </c>
      <c r="B162">
        <v>362276</v>
      </c>
      <c r="C162" s="4">
        <f>script[[#This Row],[age]]/365.25</f>
        <v>8.1834360027378512</v>
      </c>
      <c r="D162">
        <v>2989</v>
      </c>
      <c r="E162" s="2">
        <v>19281</v>
      </c>
      <c r="F162" s="2">
        <v>0</v>
      </c>
      <c r="G162" s="3" t="s">
        <v>50</v>
      </c>
      <c r="H162">
        <v>16712</v>
      </c>
      <c r="I162">
        <v>16557</v>
      </c>
      <c r="J162" t="s">
        <v>11</v>
      </c>
      <c r="K162" s="1">
        <v>44986.896620370368</v>
      </c>
    </row>
    <row r="163" spans="1:11" x14ac:dyDescent="0.3">
      <c r="A163" t="s">
        <v>12</v>
      </c>
      <c r="B163">
        <v>269266</v>
      </c>
      <c r="C163" s="4">
        <f>script[[#This Row],[age]]/365.25</f>
        <v>9.3853524982888441</v>
      </c>
      <c r="D163">
        <v>3428</v>
      </c>
      <c r="E163" s="2">
        <v>5590</v>
      </c>
      <c r="F163" s="2">
        <v>0</v>
      </c>
      <c r="G163" s="3" t="s">
        <v>57</v>
      </c>
      <c r="H163">
        <v>910</v>
      </c>
      <c r="I163">
        <v>885</v>
      </c>
      <c r="J163" t="s">
        <v>13</v>
      </c>
      <c r="K163" s="1">
        <v>44986.894479166665</v>
      </c>
    </row>
    <row r="164" spans="1:11" x14ac:dyDescent="0.3">
      <c r="A164" t="s">
        <v>14</v>
      </c>
      <c r="B164">
        <v>265192</v>
      </c>
      <c r="C164" s="4">
        <f>script[[#This Row],[age]]/365.25</f>
        <v>3.9315537303216974</v>
      </c>
      <c r="D164">
        <v>1436</v>
      </c>
      <c r="E164" s="2">
        <v>1063</v>
      </c>
      <c r="F164" s="2">
        <v>0</v>
      </c>
      <c r="G164" s="3" t="s">
        <v>57</v>
      </c>
      <c r="H164">
        <v>0</v>
      </c>
      <c r="I164">
        <v>0</v>
      </c>
      <c r="J164" t="s">
        <v>15</v>
      </c>
      <c r="K164" s="1">
        <v>44986.692939814813</v>
      </c>
    </row>
    <row r="165" spans="1:11" x14ac:dyDescent="0.3">
      <c r="A165" t="s">
        <v>16</v>
      </c>
      <c r="B165">
        <v>250060</v>
      </c>
      <c r="C165" s="4">
        <f>script[[#This Row],[age]]/365.25</f>
        <v>6.7323750855578375</v>
      </c>
      <c r="D165">
        <v>2459</v>
      </c>
      <c r="E165" s="2">
        <v>359</v>
      </c>
      <c r="F165" s="2">
        <v>0</v>
      </c>
      <c r="G165" s="3" t="s">
        <v>57</v>
      </c>
      <c r="H165">
        <v>383</v>
      </c>
      <c r="I165">
        <v>339</v>
      </c>
      <c r="J165" t="s">
        <v>17</v>
      </c>
      <c r="K165" s="1">
        <v>44986.911307870374</v>
      </c>
    </row>
    <row r="166" spans="1:11" x14ac:dyDescent="0.3">
      <c r="A166" t="s">
        <v>18</v>
      </c>
      <c r="B166">
        <v>241028</v>
      </c>
      <c r="C166" s="4">
        <f>script[[#This Row],[age]]/365.25</f>
        <v>8.6379192334017798</v>
      </c>
      <c r="D166">
        <v>3155</v>
      </c>
      <c r="E166" s="2">
        <v>607</v>
      </c>
      <c r="F166" s="2">
        <v>0</v>
      </c>
      <c r="G166" s="3" t="s">
        <v>57</v>
      </c>
      <c r="H166">
        <v>320</v>
      </c>
      <c r="I166">
        <v>297</v>
      </c>
      <c r="J166" t="s">
        <v>19</v>
      </c>
      <c r="K166" s="1">
        <v>44986.914675925924</v>
      </c>
    </row>
    <row r="167" spans="1:11" x14ac:dyDescent="0.3">
      <c r="A167" t="s">
        <v>20</v>
      </c>
      <c r="B167">
        <v>231493</v>
      </c>
      <c r="C167" s="4">
        <f>script[[#This Row],[age]]/365.25</f>
        <v>5.9603011635865846</v>
      </c>
      <c r="D167">
        <v>2177</v>
      </c>
      <c r="E167" s="2">
        <v>1454</v>
      </c>
      <c r="F167" s="2">
        <v>1</v>
      </c>
      <c r="G167" s="3" t="s">
        <v>51</v>
      </c>
      <c r="H167">
        <v>906</v>
      </c>
      <c r="I167">
        <v>757</v>
      </c>
      <c r="J167" t="s">
        <v>21</v>
      </c>
      <c r="K167" s="1">
        <v>44986.915844907409</v>
      </c>
    </row>
    <row r="168" spans="1:11" x14ac:dyDescent="0.3">
      <c r="A168" t="s">
        <v>22</v>
      </c>
      <c r="B168">
        <v>229616</v>
      </c>
      <c r="C168" s="4">
        <f>script[[#This Row],[age]]/365.25</f>
        <v>6.9431895961670085</v>
      </c>
      <c r="D168">
        <v>2536</v>
      </c>
      <c r="E168" s="2">
        <v>1871</v>
      </c>
      <c r="F168" s="2">
        <v>0</v>
      </c>
      <c r="G168" s="3" t="s">
        <v>52</v>
      </c>
      <c r="H168">
        <v>444</v>
      </c>
      <c r="I168">
        <v>416</v>
      </c>
      <c r="J168" t="s">
        <v>23</v>
      </c>
      <c r="K168" s="1">
        <v>44986.8984375</v>
      </c>
    </row>
    <row r="169" spans="1:11" x14ac:dyDescent="0.3">
      <c r="A169" t="s">
        <v>24</v>
      </c>
      <c r="B169">
        <v>212707</v>
      </c>
      <c r="C169" s="4">
        <f>script[[#This Row],[age]]/365.25</f>
        <v>6.0068446269678306</v>
      </c>
      <c r="D169">
        <v>2194</v>
      </c>
      <c r="E169" s="2">
        <v>195</v>
      </c>
      <c r="F169" s="2">
        <v>0</v>
      </c>
      <c r="G169" s="3" t="s">
        <v>52</v>
      </c>
      <c r="H169">
        <v>244</v>
      </c>
      <c r="I169">
        <v>71</v>
      </c>
      <c r="J169" t="s">
        <v>25</v>
      </c>
      <c r="K169" s="1">
        <v>44986.901180555556</v>
      </c>
    </row>
    <row r="170" spans="1:11" x14ac:dyDescent="0.3">
      <c r="A170" t="s">
        <v>26</v>
      </c>
      <c r="B170">
        <v>203091</v>
      </c>
      <c r="C170" s="4">
        <f>script[[#This Row],[age]]/365.25</f>
        <v>9.7686516084873372</v>
      </c>
      <c r="D170">
        <v>3568</v>
      </c>
      <c r="E170" s="2">
        <v>8821</v>
      </c>
      <c r="F170" s="2">
        <v>99</v>
      </c>
      <c r="G170" s="3" t="s">
        <v>53</v>
      </c>
      <c r="H170">
        <v>12068</v>
      </c>
      <c r="I170">
        <v>11139</v>
      </c>
      <c r="J170" t="s">
        <v>27</v>
      </c>
      <c r="K170" s="1">
        <v>44986.913726851853</v>
      </c>
    </row>
    <row r="171" spans="1:11" x14ac:dyDescent="0.3">
      <c r="A171" t="s">
        <v>28</v>
      </c>
      <c r="B171">
        <v>202563</v>
      </c>
      <c r="C171" s="4">
        <f>script[[#This Row],[age]]/365.25</f>
        <v>9.5879534565366189</v>
      </c>
      <c r="D171">
        <v>3502</v>
      </c>
      <c r="E171" s="2">
        <v>1118</v>
      </c>
      <c r="F171" s="2">
        <v>245</v>
      </c>
      <c r="G171" s="3" t="s">
        <v>50</v>
      </c>
      <c r="H171">
        <v>9947</v>
      </c>
      <c r="I171">
        <v>9586</v>
      </c>
      <c r="J171" t="s">
        <v>29</v>
      </c>
      <c r="K171" s="1">
        <v>44986.917928240742</v>
      </c>
    </row>
    <row r="172" spans="1:11" x14ac:dyDescent="0.3">
      <c r="A172" t="s">
        <v>30</v>
      </c>
      <c r="B172">
        <v>191639</v>
      </c>
      <c r="C172" s="4">
        <f>script[[#This Row],[age]]/365.25</f>
        <v>4.8104038329911019</v>
      </c>
      <c r="D172">
        <v>1757</v>
      </c>
      <c r="E172" s="2">
        <v>112</v>
      </c>
      <c r="F172" s="2">
        <v>0</v>
      </c>
      <c r="G172" s="3" t="s">
        <v>57</v>
      </c>
      <c r="H172">
        <v>540</v>
      </c>
      <c r="I172">
        <v>377</v>
      </c>
      <c r="J172" t="s">
        <v>31</v>
      </c>
      <c r="K172" s="1">
        <v>44986.91547453704</v>
      </c>
    </row>
    <row r="173" spans="1:11" x14ac:dyDescent="0.3">
      <c r="A173" t="s">
        <v>32</v>
      </c>
      <c r="B173">
        <v>171710</v>
      </c>
      <c r="C173" s="4">
        <f>script[[#This Row],[age]]/365.25</f>
        <v>7.312799452429843</v>
      </c>
      <c r="D173">
        <v>2671</v>
      </c>
      <c r="E173" s="2">
        <v>15748</v>
      </c>
      <c r="F173" s="2">
        <v>185</v>
      </c>
      <c r="G173" s="3" t="s">
        <v>54</v>
      </c>
      <c r="H173">
        <v>36760</v>
      </c>
      <c r="I173">
        <v>34722</v>
      </c>
      <c r="J173" t="s">
        <v>33</v>
      </c>
      <c r="K173" s="1">
        <v>44986.858437499999</v>
      </c>
    </row>
    <row r="174" spans="1:11" x14ac:dyDescent="0.3">
      <c r="A174" t="s">
        <v>34</v>
      </c>
      <c r="B174">
        <v>165379</v>
      </c>
      <c r="C174" s="4">
        <f>script[[#This Row],[age]]/365.25</f>
        <v>9.2867898699520879</v>
      </c>
      <c r="D174">
        <v>3392</v>
      </c>
      <c r="E174" s="2">
        <v>356</v>
      </c>
      <c r="F174" s="2">
        <v>0</v>
      </c>
      <c r="G174" s="3" t="s">
        <v>57</v>
      </c>
      <c r="H174">
        <v>908</v>
      </c>
      <c r="I174">
        <v>825</v>
      </c>
      <c r="J174" t="s">
        <v>35</v>
      </c>
      <c r="K174" s="1">
        <v>44986.874293981484</v>
      </c>
    </row>
    <row r="175" spans="1:11" x14ac:dyDescent="0.3">
      <c r="A175" t="s">
        <v>36</v>
      </c>
      <c r="B175">
        <v>163997</v>
      </c>
      <c r="C175" s="4">
        <f>script[[#This Row],[age]]/365.25</f>
        <v>4.9363449691991788</v>
      </c>
      <c r="D175">
        <v>1803</v>
      </c>
      <c r="E175" s="2">
        <v>280</v>
      </c>
      <c r="F175" s="2">
        <v>0</v>
      </c>
      <c r="G175" s="3" t="s">
        <v>53</v>
      </c>
      <c r="H175">
        <v>312</v>
      </c>
      <c r="I175">
        <v>204</v>
      </c>
      <c r="J175" t="s">
        <v>37</v>
      </c>
      <c r="K175" s="1">
        <v>44986.887152777781</v>
      </c>
    </row>
    <row r="176" spans="1:11" x14ac:dyDescent="0.3">
      <c r="A176" t="s">
        <v>38</v>
      </c>
      <c r="B176">
        <v>162115</v>
      </c>
      <c r="C176" s="4">
        <f>script[[#This Row],[age]]/365.25</f>
        <v>11.589322381930184</v>
      </c>
      <c r="D176">
        <v>4233</v>
      </c>
      <c r="E176" s="2">
        <v>8176</v>
      </c>
      <c r="F176" s="2">
        <v>83</v>
      </c>
      <c r="G176" s="3" t="s">
        <v>53</v>
      </c>
      <c r="H176">
        <v>21796</v>
      </c>
      <c r="I176">
        <v>21539</v>
      </c>
      <c r="J176" t="s">
        <v>39</v>
      </c>
      <c r="K176" s="1">
        <v>44986.904386574075</v>
      </c>
    </row>
    <row r="177" spans="1:11" x14ac:dyDescent="0.3">
      <c r="A177" t="s">
        <v>40</v>
      </c>
      <c r="B177">
        <v>162012</v>
      </c>
      <c r="C177" s="4">
        <f>script[[#This Row],[age]]/365.25</f>
        <v>5.0431211498973303</v>
      </c>
      <c r="D177">
        <v>1842</v>
      </c>
      <c r="E177" s="2">
        <v>375</v>
      </c>
      <c r="F177" s="2">
        <v>0</v>
      </c>
      <c r="G177" s="3" t="s">
        <v>57</v>
      </c>
      <c r="H177">
        <v>558</v>
      </c>
      <c r="I177">
        <v>439</v>
      </c>
      <c r="J177" t="s">
        <v>41</v>
      </c>
      <c r="K177" s="1">
        <v>44986.900057870371</v>
      </c>
    </row>
    <row r="178" spans="1:11" x14ac:dyDescent="0.3">
      <c r="A178" t="s">
        <v>42</v>
      </c>
      <c r="B178">
        <v>158548</v>
      </c>
      <c r="C178" s="4">
        <f>script[[#This Row],[age]]/365.25</f>
        <v>8.6762491444216288</v>
      </c>
      <c r="D178">
        <v>3169</v>
      </c>
      <c r="E178" s="2">
        <v>530</v>
      </c>
      <c r="F178" s="2">
        <v>0</v>
      </c>
      <c r="G178" s="3" t="s">
        <v>52</v>
      </c>
      <c r="H178">
        <v>496</v>
      </c>
      <c r="I178">
        <v>478</v>
      </c>
      <c r="J178" t="s">
        <v>43</v>
      </c>
      <c r="K178" s="1">
        <v>44986.903310185182</v>
      </c>
    </row>
    <row r="179" spans="1:11" x14ac:dyDescent="0.3">
      <c r="A179" t="s">
        <v>44</v>
      </c>
      <c r="B179">
        <v>155926</v>
      </c>
      <c r="C179" s="4">
        <f>script[[#This Row],[age]]/365.25</f>
        <v>13.505817932922655</v>
      </c>
      <c r="D179">
        <v>4933</v>
      </c>
      <c r="E179" s="2">
        <v>2841</v>
      </c>
      <c r="F179" s="2">
        <v>0</v>
      </c>
      <c r="G179" s="3" t="s">
        <v>55</v>
      </c>
      <c r="H179">
        <v>4385</v>
      </c>
      <c r="I179">
        <v>4168</v>
      </c>
      <c r="J179" t="s">
        <v>45</v>
      </c>
      <c r="K179" s="1">
        <v>44986.905138888891</v>
      </c>
    </row>
    <row r="180" spans="1:11" x14ac:dyDescent="0.3">
      <c r="A180" t="s">
        <v>46</v>
      </c>
      <c r="B180">
        <v>154378</v>
      </c>
      <c r="C180" s="4">
        <f>script[[#This Row],[age]]/365.25</f>
        <v>6.622861054072553</v>
      </c>
      <c r="D180">
        <v>2419</v>
      </c>
      <c r="E180" s="2">
        <v>2153</v>
      </c>
      <c r="F180" s="2">
        <v>0</v>
      </c>
      <c r="G180" s="3" t="s">
        <v>52</v>
      </c>
      <c r="H180">
        <v>1226</v>
      </c>
      <c r="I180">
        <v>1209</v>
      </c>
      <c r="J180" t="s">
        <v>47</v>
      </c>
      <c r="K180" s="1">
        <v>44986.913807870369</v>
      </c>
    </row>
    <row r="181" spans="1:11" x14ac:dyDescent="0.3">
      <c r="A181" t="s">
        <v>48</v>
      </c>
      <c r="B181">
        <v>150748</v>
      </c>
      <c r="C181" s="4">
        <f>script[[#This Row],[age]]/365.25</f>
        <v>7.9835728952772076</v>
      </c>
      <c r="D181">
        <v>2916</v>
      </c>
      <c r="E181" s="2">
        <v>29813</v>
      </c>
      <c r="F181" s="2">
        <v>0</v>
      </c>
      <c r="G181" s="3" t="s">
        <v>56</v>
      </c>
      <c r="H181">
        <v>79207</v>
      </c>
      <c r="I181">
        <v>67818</v>
      </c>
      <c r="J181" t="s">
        <v>49</v>
      </c>
      <c r="K181" s="1">
        <v>44986.918287037035</v>
      </c>
    </row>
    <row r="182" spans="1:11" x14ac:dyDescent="0.3">
      <c r="A182" t="s">
        <v>10</v>
      </c>
      <c r="B182">
        <v>362276</v>
      </c>
      <c r="C182" s="4">
        <f>script[[#This Row],[age]]/365.25</f>
        <v>8.1834360027378512</v>
      </c>
      <c r="D182">
        <v>2989</v>
      </c>
      <c r="E182" s="2">
        <v>19281</v>
      </c>
      <c r="F182" s="2">
        <v>0</v>
      </c>
      <c r="G182" s="3" t="s">
        <v>50</v>
      </c>
      <c r="H182">
        <v>16712</v>
      </c>
      <c r="I182">
        <v>16557</v>
      </c>
      <c r="J182" t="s">
        <v>11</v>
      </c>
      <c r="K182" s="1">
        <v>44986.896620370368</v>
      </c>
    </row>
    <row r="183" spans="1:11" x14ac:dyDescent="0.3">
      <c r="A183" t="s">
        <v>12</v>
      </c>
      <c r="B183">
        <v>269266</v>
      </c>
      <c r="C183" s="4">
        <f>script[[#This Row],[age]]/365.25</f>
        <v>9.3853524982888441</v>
      </c>
      <c r="D183">
        <v>3428</v>
      </c>
      <c r="E183" s="2">
        <v>5590</v>
      </c>
      <c r="F183" s="2">
        <v>0</v>
      </c>
      <c r="G183" s="3" t="s">
        <v>57</v>
      </c>
      <c r="H183">
        <v>910</v>
      </c>
      <c r="I183">
        <v>885</v>
      </c>
      <c r="J183" t="s">
        <v>13</v>
      </c>
      <c r="K183" s="1">
        <v>44986.894479166665</v>
      </c>
    </row>
    <row r="184" spans="1:11" x14ac:dyDescent="0.3">
      <c r="A184" t="s">
        <v>14</v>
      </c>
      <c r="B184">
        <v>265192</v>
      </c>
      <c r="C184" s="4">
        <f>script[[#This Row],[age]]/365.25</f>
        <v>3.9315537303216974</v>
      </c>
      <c r="D184">
        <v>1436</v>
      </c>
      <c r="E184" s="2">
        <v>1063</v>
      </c>
      <c r="F184" s="2">
        <v>0</v>
      </c>
      <c r="G184" s="3" t="s">
        <v>57</v>
      </c>
      <c r="H184">
        <v>0</v>
      </c>
      <c r="I184">
        <v>0</v>
      </c>
      <c r="J184" t="s">
        <v>15</v>
      </c>
      <c r="K184" s="1">
        <v>44986.692939814813</v>
      </c>
    </row>
    <row r="185" spans="1:11" x14ac:dyDescent="0.3">
      <c r="A185" t="s">
        <v>16</v>
      </c>
      <c r="B185">
        <v>250060</v>
      </c>
      <c r="C185" s="4">
        <f>script[[#This Row],[age]]/365.25</f>
        <v>6.7323750855578375</v>
      </c>
      <c r="D185">
        <v>2459</v>
      </c>
      <c r="E185" s="2">
        <v>359</v>
      </c>
      <c r="F185" s="2">
        <v>0</v>
      </c>
      <c r="G185" s="3" t="s">
        <v>57</v>
      </c>
      <c r="H185">
        <v>383</v>
      </c>
      <c r="I185">
        <v>339</v>
      </c>
      <c r="J185" t="s">
        <v>17</v>
      </c>
      <c r="K185" s="1">
        <v>44986.911307870374</v>
      </c>
    </row>
    <row r="186" spans="1:11" x14ac:dyDescent="0.3">
      <c r="A186" t="s">
        <v>18</v>
      </c>
      <c r="B186">
        <v>241028</v>
      </c>
      <c r="C186" s="4">
        <f>script[[#This Row],[age]]/365.25</f>
        <v>8.6379192334017798</v>
      </c>
      <c r="D186">
        <v>3155</v>
      </c>
      <c r="E186" s="2">
        <v>607</v>
      </c>
      <c r="F186" s="2">
        <v>0</v>
      </c>
      <c r="G186" s="3" t="s">
        <v>57</v>
      </c>
      <c r="H186">
        <v>320</v>
      </c>
      <c r="I186">
        <v>297</v>
      </c>
      <c r="J186" t="s">
        <v>19</v>
      </c>
      <c r="K186" s="1">
        <v>44986.914675925924</v>
      </c>
    </row>
    <row r="187" spans="1:11" x14ac:dyDescent="0.3">
      <c r="A187" t="s">
        <v>20</v>
      </c>
      <c r="B187">
        <v>231493</v>
      </c>
      <c r="C187" s="4">
        <f>script[[#This Row],[age]]/365.25</f>
        <v>5.9603011635865846</v>
      </c>
      <c r="D187">
        <v>2177</v>
      </c>
      <c r="E187" s="2">
        <v>1454</v>
      </c>
      <c r="F187" s="2">
        <v>1</v>
      </c>
      <c r="G187" s="3" t="s">
        <v>51</v>
      </c>
      <c r="H187">
        <v>906</v>
      </c>
      <c r="I187">
        <v>757</v>
      </c>
      <c r="J187" t="s">
        <v>21</v>
      </c>
      <c r="K187" s="1">
        <v>44986.915844907409</v>
      </c>
    </row>
    <row r="188" spans="1:11" x14ac:dyDescent="0.3">
      <c r="A188" t="s">
        <v>22</v>
      </c>
      <c r="B188">
        <v>229616</v>
      </c>
      <c r="C188" s="4">
        <f>script[[#This Row],[age]]/365.25</f>
        <v>6.9431895961670085</v>
      </c>
      <c r="D188">
        <v>2536</v>
      </c>
      <c r="E188" s="2">
        <v>1871</v>
      </c>
      <c r="F188" s="2">
        <v>0</v>
      </c>
      <c r="G188" s="3" t="s">
        <v>52</v>
      </c>
      <c r="H188">
        <v>444</v>
      </c>
      <c r="I188">
        <v>416</v>
      </c>
      <c r="J188" t="s">
        <v>23</v>
      </c>
      <c r="K188" s="1">
        <v>44986.8984375</v>
      </c>
    </row>
    <row r="189" spans="1:11" x14ac:dyDescent="0.3">
      <c r="A189" t="s">
        <v>24</v>
      </c>
      <c r="B189">
        <v>212707</v>
      </c>
      <c r="C189" s="4">
        <f>script[[#This Row],[age]]/365.25</f>
        <v>6.0068446269678306</v>
      </c>
      <c r="D189">
        <v>2194</v>
      </c>
      <c r="E189" s="2">
        <v>195</v>
      </c>
      <c r="F189" s="2">
        <v>0</v>
      </c>
      <c r="G189" s="3" t="s">
        <v>52</v>
      </c>
      <c r="H189">
        <v>244</v>
      </c>
      <c r="I189">
        <v>71</v>
      </c>
      <c r="J189" t="s">
        <v>25</v>
      </c>
      <c r="K189" s="1">
        <v>44986.901180555556</v>
      </c>
    </row>
    <row r="190" spans="1:11" x14ac:dyDescent="0.3">
      <c r="A190" t="s">
        <v>26</v>
      </c>
      <c r="B190">
        <v>203091</v>
      </c>
      <c r="C190" s="4">
        <f>script[[#This Row],[age]]/365.25</f>
        <v>9.7686516084873372</v>
      </c>
      <c r="D190">
        <v>3568</v>
      </c>
      <c r="E190" s="2">
        <v>8821</v>
      </c>
      <c r="F190" s="2">
        <v>99</v>
      </c>
      <c r="G190" s="3" t="s">
        <v>53</v>
      </c>
      <c r="H190">
        <v>12068</v>
      </c>
      <c r="I190">
        <v>11139</v>
      </c>
      <c r="J190" t="s">
        <v>27</v>
      </c>
      <c r="K190" s="1">
        <v>44986.913726851853</v>
      </c>
    </row>
    <row r="191" spans="1:11" x14ac:dyDescent="0.3">
      <c r="A191" t="s">
        <v>28</v>
      </c>
      <c r="B191">
        <v>202563</v>
      </c>
      <c r="C191" s="4">
        <f>script[[#This Row],[age]]/365.25</f>
        <v>9.5879534565366189</v>
      </c>
      <c r="D191">
        <v>3502</v>
      </c>
      <c r="E191" s="2">
        <v>1118</v>
      </c>
      <c r="F191" s="2">
        <v>245</v>
      </c>
      <c r="G191" s="3" t="s">
        <v>50</v>
      </c>
      <c r="H191">
        <v>9947</v>
      </c>
      <c r="I191">
        <v>9586</v>
      </c>
      <c r="J191" t="s">
        <v>29</v>
      </c>
      <c r="K191" s="1">
        <v>44986.917928240742</v>
      </c>
    </row>
    <row r="192" spans="1:11" x14ac:dyDescent="0.3">
      <c r="A192" t="s">
        <v>30</v>
      </c>
      <c r="B192">
        <v>191639</v>
      </c>
      <c r="C192" s="4">
        <f>script[[#This Row],[age]]/365.25</f>
        <v>4.8104038329911019</v>
      </c>
      <c r="D192">
        <v>1757</v>
      </c>
      <c r="E192" s="2">
        <v>112</v>
      </c>
      <c r="F192" s="2">
        <v>0</v>
      </c>
      <c r="G192" s="3" t="s">
        <v>57</v>
      </c>
      <c r="H192">
        <v>540</v>
      </c>
      <c r="I192">
        <v>377</v>
      </c>
      <c r="J192" t="s">
        <v>31</v>
      </c>
      <c r="K192" s="1">
        <v>44986.91547453704</v>
      </c>
    </row>
    <row r="193" spans="1:11" x14ac:dyDescent="0.3">
      <c r="A193" t="s">
        <v>32</v>
      </c>
      <c r="B193">
        <v>171710</v>
      </c>
      <c r="C193" s="4">
        <f>script[[#This Row],[age]]/365.25</f>
        <v>7.312799452429843</v>
      </c>
      <c r="D193">
        <v>2671</v>
      </c>
      <c r="E193" s="2">
        <v>15748</v>
      </c>
      <c r="F193" s="2">
        <v>185</v>
      </c>
      <c r="G193" s="3" t="s">
        <v>54</v>
      </c>
      <c r="H193">
        <v>36760</v>
      </c>
      <c r="I193">
        <v>34722</v>
      </c>
      <c r="J193" t="s">
        <v>33</v>
      </c>
      <c r="K193" s="1">
        <v>44986.858437499999</v>
      </c>
    </row>
    <row r="194" spans="1:11" x14ac:dyDescent="0.3">
      <c r="A194" t="s">
        <v>34</v>
      </c>
      <c r="B194">
        <v>165379</v>
      </c>
      <c r="C194" s="4">
        <f>script[[#This Row],[age]]/365.25</f>
        <v>9.2867898699520879</v>
      </c>
      <c r="D194">
        <v>3392</v>
      </c>
      <c r="E194" s="2">
        <v>356</v>
      </c>
      <c r="F194" s="2">
        <v>0</v>
      </c>
      <c r="G194" s="3" t="s">
        <v>57</v>
      </c>
      <c r="H194">
        <v>908</v>
      </c>
      <c r="I194">
        <v>825</v>
      </c>
      <c r="J194" t="s">
        <v>35</v>
      </c>
      <c r="K194" s="1">
        <v>44986.874293981484</v>
      </c>
    </row>
    <row r="195" spans="1:11" x14ac:dyDescent="0.3">
      <c r="A195" t="s">
        <v>36</v>
      </c>
      <c r="B195">
        <v>163997</v>
      </c>
      <c r="C195" s="4">
        <f>script[[#This Row],[age]]/365.25</f>
        <v>4.9363449691991788</v>
      </c>
      <c r="D195">
        <v>1803</v>
      </c>
      <c r="E195" s="2">
        <v>280</v>
      </c>
      <c r="F195" s="2">
        <v>0</v>
      </c>
      <c r="G195" s="3" t="s">
        <v>53</v>
      </c>
      <c r="H195">
        <v>312</v>
      </c>
      <c r="I195">
        <v>204</v>
      </c>
      <c r="J195" t="s">
        <v>37</v>
      </c>
      <c r="K195" s="1">
        <v>44986.887152777781</v>
      </c>
    </row>
    <row r="196" spans="1:11" x14ac:dyDescent="0.3">
      <c r="A196" t="s">
        <v>38</v>
      </c>
      <c r="B196">
        <v>162115</v>
      </c>
      <c r="C196" s="4">
        <f>script[[#This Row],[age]]/365.25</f>
        <v>11.589322381930184</v>
      </c>
      <c r="D196">
        <v>4233</v>
      </c>
      <c r="E196" s="2">
        <v>8176</v>
      </c>
      <c r="F196" s="2">
        <v>83</v>
      </c>
      <c r="G196" s="3" t="s">
        <v>53</v>
      </c>
      <c r="H196">
        <v>21796</v>
      </c>
      <c r="I196">
        <v>21539</v>
      </c>
      <c r="J196" t="s">
        <v>39</v>
      </c>
      <c r="K196" s="1">
        <v>44986.904386574075</v>
      </c>
    </row>
    <row r="197" spans="1:11" x14ac:dyDescent="0.3">
      <c r="A197" t="s">
        <v>40</v>
      </c>
      <c r="B197">
        <v>162012</v>
      </c>
      <c r="C197" s="4">
        <f>script[[#This Row],[age]]/365.25</f>
        <v>5.0431211498973303</v>
      </c>
      <c r="D197">
        <v>1842</v>
      </c>
      <c r="E197" s="2">
        <v>375</v>
      </c>
      <c r="F197" s="2">
        <v>0</v>
      </c>
      <c r="G197" s="3" t="s">
        <v>57</v>
      </c>
      <c r="H197">
        <v>558</v>
      </c>
      <c r="I197">
        <v>439</v>
      </c>
      <c r="J197" t="s">
        <v>41</v>
      </c>
      <c r="K197" s="1">
        <v>44986.900057870371</v>
      </c>
    </row>
    <row r="198" spans="1:11" x14ac:dyDescent="0.3">
      <c r="A198" t="s">
        <v>42</v>
      </c>
      <c r="B198">
        <v>158548</v>
      </c>
      <c r="C198" s="4">
        <f>script[[#This Row],[age]]/365.25</f>
        <v>8.6762491444216288</v>
      </c>
      <c r="D198">
        <v>3169</v>
      </c>
      <c r="E198" s="2">
        <v>530</v>
      </c>
      <c r="F198" s="2">
        <v>0</v>
      </c>
      <c r="G198" s="3" t="s">
        <v>52</v>
      </c>
      <c r="H198">
        <v>496</v>
      </c>
      <c r="I198">
        <v>478</v>
      </c>
      <c r="J198" t="s">
        <v>43</v>
      </c>
      <c r="K198" s="1">
        <v>44986.903310185182</v>
      </c>
    </row>
    <row r="199" spans="1:11" x14ac:dyDescent="0.3">
      <c r="A199" t="s">
        <v>44</v>
      </c>
      <c r="B199">
        <v>155926</v>
      </c>
      <c r="C199" s="4">
        <f>script[[#This Row],[age]]/365.25</f>
        <v>13.505817932922655</v>
      </c>
      <c r="D199">
        <v>4933</v>
      </c>
      <c r="E199" s="2">
        <v>2841</v>
      </c>
      <c r="F199" s="2">
        <v>0</v>
      </c>
      <c r="G199" s="3" t="s">
        <v>55</v>
      </c>
      <c r="H199">
        <v>4385</v>
      </c>
      <c r="I199">
        <v>4168</v>
      </c>
      <c r="J199" t="s">
        <v>45</v>
      </c>
      <c r="K199" s="1">
        <v>44986.905138888891</v>
      </c>
    </row>
    <row r="200" spans="1:11" x14ac:dyDescent="0.3">
      <c r="A200" t="s">
        <v>46</v>
      </c>
      <c r="B200">
        <v>154378</v>
      </c>
      <c r="C200" s="4">
        <f>script[[#This Row],[age]]/365.25</f>
        <v>6.622861054072553</v>
      </c>
      <c r="D200">
        <v>2419</v>
      </c>
      <c r="E200" s="2">
        <v>2153</v>
      </c>
      <c r="F200" s="2">
        <v>0</v>
      </c>
      <c r="G200" s="3" t="s">
        <v>52</v>
      </c>
      <c r="H200">
        <v>1226</v>
      </c>
      <c r="I200">
        <v>1209</v>
      </c>
      <c r="J200" t="s">
        <v>47</v>
      </c>
      <c r="K200" s="1">
        <v>44986.913807870369</v>
      </c>
    </row>
    <row r="201" spans="1:11" x14ac:dyDescent="0.3">
      <c r="A201" t="s">
        <v>48</v>
      </c>
      <c r="B201">
        <v>150748</v>
      </c>
      <c r="C201" s="4">
        <f>script[[#This Row],[age]]/365.25</f>
        <v>7.9835728952772076</v>
      </c>
      <c r="D201">
        <v>2916</v>
      </c>
      <c r="E201" s="2">
        <v>29813</v>
      </c>
      <c r="F201" s="2">
        <v>0</v>
      </c>
      <c r="G201" s="3" t="s">
        <v>56</v>
      </c>
      <c r="H201">
        <v>79207</v>
      </c>
      <c r="I201">
        <v>67818</v>
      </c>
      <c r="J201" t="s">
        <v>49</v>
      </c>
      <c r="K201" s="1">
        <v>44986.918287037035</v>
      </c>
    </row>
    <row r="202" spans="1:11" x14ac:dyDescent="0.3">
      <c r="A202" t="s">
        <v>10</v>
      </c>
      <c r="B202">
        <v>362276</v>
      </c>
      <c r="C202" s="4">
        <f>script[[#This Row],[age]]/365.25</f>
        <v>8.1834360027378512</v>
      </c>
      <c r="D202">
        <v>2989</v>
      </c>
      <c r="E202" s="2">
        <v>19281</v>
      </c>
      <c r="F202" s="2">
        <v>0</v>
      </c>
      <c r="G202" s="3" t="s">
        <v>50</v>
      </c>
      <c r="H202">
        <v>16712</v>
      </c>
      <c r="I202">
        <v>16557</v>
      </c>
      <c r="J202" t="s">
        <v>11</v>
      </c>
      <c r="K202" s="1">
        <v>44986.896620370368</v>
      </c>
    </row>
    <row r="203" spans="1:11" x14ac:dyDescent="0.3">
      <c r="A203" t="s">
        <v>12</v>
      </c>
      <c r="B203">
        <v>269266</v>
      </c>
      <c r="C203" s="4">
        <f>script[[#This Row],[age]]/365.25</f>
        <v>9.3853524982888441</v>
      </c>
      <c r="D203">
        <v>3428</v>
      </c>
      <c r="E203" s="2">
        <v>5590</v>
      </c>
      <c r="F203" s="2">
        <v>0</v>
      </c>
      <c r="G203" s="3" t="s">
        <v>57</v>
      </c>
      <c r="H203">
        <v>910</v>
      </c>
      <c r="I203">
        <v>885</v>
      </c>
      <c r="J203" t="s">
        <v>13</v>
      </c>
      <c r="K203" s="1">
        <v>44986.894479166665</v>
      </c>
    </row>
    <row r="204" spans="1:11" x14ac:dyDescent="0.3">
      <c r="A204" t="s">
        <v>14</v>
      </c>
      <c r="B204">
        <v>265192</v>
      </c>
      <c r="C204" s="4">
        <f>script[[#This Row],[age]]/365.25</f>
        <v>3.9315537303216974</v>
      </c>
      <c r="D204">
        <v>1436</v>
      </c>
      <c r="E204" s="2">
        <v>1063</v>
      </c>
      <c r="F204" s="2">
        <v>0</v>
      </c>
      <c r="G204" s="3" t="s">
        <v>57</v>
      </c>
      <c r="H204">
        <v>0</v>
      </c>
      <c r="I204">
        <v>0</v>
      </c>
      <c r="J204" t="s">
        <v>15</v>
      </c>
      <c r="K204" s="1">
        <v>44986.692939814813</v>
      </c>
    </row>
    <row r="205" spans="1:11" x14ac:dyDescent="0.3">
      <c r="A205" t="s">
        <v>16</v>
      </c>
      <c r="B205">
        <v>250060</v>
      </c>
      <c r="C205" s="4">
        <f>script[[#This Row],[age]]/365.25</f>
        <v>6.7323750855578375</v>
      </c>
      <c r="D205">
        <v>2459</v>
      </c>
      <c r="E205" s="2">
        <v>359</v>
      </c>
      <c r="F205" s="2">
        <v>0</v>
      </c>
      <c r="G205" s="3" t="s">
        <v>57</v>
      </c>
      <c r="H205">
        <v>383</v>
      </c>
      <c r="I205">
        <v>339</v>
      </c>
      <c r="J205" t="s">
        <v>17</v>
      </c>
      <c r="K205" s="1">
        <v>44986.911307870374</v>
      </c>
    </row>
    <row r="206" spans="1:11" x14ac:dyDescent="0.3">
      <c r="A206" t="s">
        <v>18</v>
      </c>
      <c r="B206">
        <v>241028</v>
      </c>
      <c r="C206" s="4">
        <f>script[[#This Row],[age]]/365.25</f>
        <v>8.6379192334017798</v>
      </c>
      <c r="D206">
        <v>3155</v>
      </c>
      <c r="E206" s="2">
        <v>607</v>
      </c>
      <c r="F206" s="2">
        <v>0</v>
      </c>
      <c r="G206" s="3" t="s">
        <v>57</v>
      </c>
      <c r="H206">
        <v>320</v>
      </c>
      <c r="I206">
        <v>297</v>
      </c>
      <c r="J206" t="s">
        <v>19</v>
      </c>
      <c r="K206" s="1">
        <v>44986.914675925924</v>
      </c>
    </row>
    <row r="207" spans="1:11" x14ac:dyDescent="0.3">
      <c r="A207" t="s">
        <v>20</v>
      </c>
      <c r="B207">
        <v>231493</v>
      </c>
      <c r="C207" s="4">
        <f>script[[#This Row],[age]]/365.25</f>
        <v>5.9603011635865846</v>
      </c>
      <c r="D207">
        <v>2177</v>
      </c>
      <c r="E207" s="2">
        <v>1454</v>
      </c>
      <c r="F207" s="2">
        <v>1</v>
      </c>
      <c r="G207" s="3" t="s">
        <v>51</v>
      </c>
      <c r="H207">
        <v>906</v>
      </c>
      <c r="I207">
        <v>757</v>
      </c>
      <c r="J207" t="s">
        <v>21</v>
      </c>
      <c r="K207" s="1">
        <v>44986.915844907409</v>
      </c>
    </row>
    <row r="208" spans="1:11" x14ac:dyDescent="0.3">
      <c r="A208" t="s">
        <v>22</v>
      </c>
      <c r="B208">
        <v>229616</v>
      </c>
      <c r="C208" s="4">
        <f>script[[#This Row],[age]]/365.25</f>
        <v>6.9431895961670085</v>
      </c>
      <c r="D208">
        <v>2536</v>
      </c>
      <c r="E208" s="2">
        <v>1871</v>
      </c>
      <c r="F208" s="2">
        <v>0</v>
      </c>
      <c r="G208" s="3" t="s">
        <v>52</v>
      </c>
      <c r="H208">
        <v>444</v>
      </c>
      <c r="I208">
        <v>416</v>
      </c>
      <c r="J208" t="s">
        <v>23</v>
      </c>
      <c r="K208" s="1">
        <v>44986.8984375</v>
      </c>
    </row>
    <row r="209" spans="1:11" x14ac:dyDescent="0.3">
      <c r="A209" t="s">
        <v>24</v>
      </c>
      <c r="B209">
        <v>212707</v>
      </c>
      <c r="C209" s="4">
        <f>script[[#This Row],[age]]/365.25</f>
        <v>6.0068446269678306</v>
      </c>
      <c r="D209">
        <v>2194</v>
      </c>
      <c r="E209" s="2">
        <v>195</v>
      </c>
      <c r="F209" s="2">
        <v>0</v>
      </c>
      <c r="G209" s="3" t="s">
        <v>52</v>
      </c>
      <c r="H209">
        <v>244</v>
      </c>
      <c r="I209">
        <v>71</v>
      </c>
      <c r="J209" t="s">
        <v>25</v>
      </c>
      <c r="K209" s="1">
        <v>44986.901180555556</v>
      </c>
    </row>
    <row r="210" spans="1:11" x14ac:dyDescent="0.3">
      <c r="A210" t="s">
        <v>26</v>
      </c>
      <c r="B210">
        <v>203091</v>
      </c>
      <c r="C210" s="4">
        <f>script[[#This Row],[age]]/365.25</f>
        <v>9.7686516084873372</v>
      </c>
      <c r="D210">
        <v>3568</v>
      </c>
      <c r="E210" s="2">
        <v>8821</v>
      </c>
      <c r="F210" s="2">
        <v>99</v>
      </c>
      <c r="G210" s="3" t="s">
        <v>53</v>
      </c>
      <c r="H210">
        <v>12068</v>
      </c>
      <c r="I210">
        <v>11139</v>
      </c>
      <c r="J210" t="s">
        <v>27</v>
      </c>
      <c r="K210" s="1">
        <v>44986.913726851853</v>
      </c>
    </row>
    <row r="211" spans="1:11" x14ac:dyDescent="0.3">
      <c r="A211" t="s">
        <v>28</v>
      </c>
      <c r="B211">
        <v>202563</v>
      </c>
      <c r="C211" s="4">
        <f>script[[#This Row],[age]]/365.25</f>
        <v>9.5879534565366189</v>
      </c>
      <c r="D211">
        <v>3502</v>
      </c>
      <c r="E211" s="2">
        <v>1118</v>
      </c>
      <c r="F211" s="2">
        <v>245</v>
      </c>
      <c r="G211" s="3" t="s">
        <v>50</v>
      </c>
      <c r="H211">
        <v>9947</v>
      </c>
      <c r="I211">
        <v>9586</v>
      </c>
      <c r="J211" t="s">
        <v>29</v>
      </c>
      <c r="K211" s="1">
        <v>44986.917928240742</v>
      </c>
    </row>
    <row r="212" spans="1:11" x14ac:dyDescent="0.3">
      <c r="A212" t="s">
        <v>30</v>
      </c>
      <c r="B212">
        <v>191639</v>
      </c>
      <c r="C212" s="4">
        <f>script[[#This Row],[age]]/365.25</f>
        <v>4.8104038329911019</v>
      </c>
      <c r="D212">
        <v>1757</v>
      </c>
      <c r="E212" s="2">
        <v>112</v>
      </c>
      <c r="F212" s="2">
        <v>0</v>
      </c>
      <c r="G212" s="3" t="s">
        <v>57</v>
      </c>
      <c r="H212">
        <v>540</v>
      </c>
      <c r="I212">
        <v>377</v>
      </c>
      <c r="J212" t="s">
        <v>31</v>
      </c>
      <c r="K212" s="1">
        <v>44986.91547453704</v>
      </c>
    </row>
    <row r="213" spans="1:11" x14ac:dyDescent="0.3">
      <c r="A213" t="s">
        <v>32</v>
      </c>
      <c r="B213">
        <v>171710</v>
      </c>
      <c r="C213" s="4">
        <f>script[[#This Row],[age]]/365.25</f>
        <v>7.312799452429843</v>
      </c>
      <c r="D213">
        <v>2671</v>
      </c>
      <c r="E213" s="2">
        <v>15748</v>
      </c>
      <c r="F213" s="2">
        <v>185</v>
      </c>
      <c r="G213" s="3" t="s">
        <v>54</v>
      </c>
      <c r="H213">
        <v>36760</v>
      </c>
      <c r="I213">
        <v>34722</v>
      </c>
      <c r="J213" t="s">
        <v>33</v>
      </c>
      <c r="K213" s="1">
        <v>44986.858437499999</v>
      </c>
    </row>
    <row r="214" spans="1:11" x14ac:dyDescent="0.3">
      <c r="A214" t="s">
        <v>34</v>
      </c>
      <c r="B214">
        <v>165379</v>
      </c>
      <c r="C214" s="4">
        <f>script[[#This Row],[age]]/365.25</f>
        <v>9.2867898699520879</v>
      </c>
      <c r="D214">
        <v>3392</v>
      </c>
      <c r="E214" s="2">
        <v>356</v>
      </c>
      <c r="F214" s="2">
        <v>0</v>
      </c>
      <c r="G214" s="3" t="s">
        <v>57</v>
      </c>
      <c r="H214">
        <v>908</v>
      </c>
      <c r="I214">
        <v>825</v>
      </c>
      <c r="J214" t="s">
        <v>35</v>
      </c>
      <c r="K214" s="1">
        <v>44986.874293981484</v>
      </c>
    </row>
    <row r="215" spans="1:11" x14ac:dyDescent="0.3">
      <c r="A215" t="s">
        <v>36</v>
      </c>
      <c r="B215">
        <v>163997</v>
      </c>
      <c r="C215" s="4">
        <f>script[[#This Row],[age]]/365.25</f>
        <v>4.9363449691991788</v>
      </c>
      <c r="D215">
        <v>1803</v>
      </c>
      <c r="E215" s="2">
        <v>280</v>
      </c>
      <c r="F215" s="2">
        <v>0</v>
      </c>
      <c r="G215" s="3" t="s">
        <v>53</v>
      </c>
      <c r="H215">
        <v>312</v>
      </c>
      <c r="I215">
        <v>204</v>
      </c>
      <c r="J215" t="s">
        <v>37</v>
      </c>
      <c r="K215" s="1">
        <v>44986.887152777781</v>
      </c>
    </row>
    <row r="216" spans="1:11" x14ac:dyDescent="0.3">
      <c r="A216" t="s">
        <v>38</v>
      </c>
      <c r="B216">
        <v>162115</v>
      </c>
      <c r="C216" s="4">
        <f>script[[#This Row],[age]]/365.25</f>
        <v>11.589322381930184</v>
      </c>
      <c r="D216">
        <v>4233</v>
      </c>
      <c r="E216" s="2">
        <v>8176</v>
      </c>
      <c r="F216" s="2">
        <v>83</v>
      </c>
      <c r="G216" s="3" t="s">
        <v>53</v>
      </c>
      <c r="H216">
        <v>21796</v>
      </c>
      <c r="I216">
        <v>21539</v>
      </c>
      <c r="J216" t="s">
        <v>39</v>
      </c>
      <c r="K216" s="1">
        <v>44986.904386574075</v>
      </c>
    </row>
    <row r="217" spans="1:11" x14ac:dyDescent="0.3">
      <c r="A217" t="s">
        <v>40</v>
      </c>
      <c r="B217">
        <v>162012</v>
      </c>
      <c r="C217" s="4">
        <f>script[[#This Row],[age]]/365.25</f>
        <v>5.0431211498973303</v>
      </c>
      <c r="D217">
        <v>1842</v>
      </c>
      <c r="E217" s="2">
        <v>375</v>
      </c>
      <c r="F217" s="2">
        <v>0</v>
      </c>
      <c r="G217" s="3" t="s">
        <v>57</v>
      </c>
      <c r="H217">
        <v>558</v>
      </c>
      <c r="I217">
        <v>439</v>
      </c>
      <c r="J217" t="s">
        <v>41</v>
      </c>
      <c r="K217" s="1">
        <v>44986.900057870371</v>
      </c>
    </row>
    <row r="218" spans="1:11" x14ac:dyDescent="0.3">
      <c r="A218" t="s">
        <v>42</v>
      </c>
      <c r="B218">
        <v>158548</v>
      </c>
      <c r="C218" s="4">
        <f>script[[#This Row],[age]]/365.25</f>
        <v>8.6762491444216288</v>
      </c>
      <c r="D218">
        <v>3169</v>
      </c>
      <c r="E218" s="2">
        <v>530</v>
      </c>
      <c r="F218" s="2">
        <v>0</v>
      </c>
      <c r="G218" s="3" t="s">
        <v>52</v>
      </c>
      <c r="H218">
        <v>496</v>
      </c>
      <c r="I218">
        <v>478</v>
      </c>
      <c r="J218" t="s">
        <v>43</v>
      </c>
      <c r="K218" s="1">
        <v>44986.903310185182</v>
      </c>
    </row>
    <row r="219" spans="1:11" x14ac:dyDescent="0.3">
      <c r="A219" t="s">
        <v>44</v>
      </c>
      <c r="B219">
        <v>155926</v>
      </c>
      <c r="C219" s="4">
        <f>script[[#This Row],[age]]/365.25</f>
        <v>13.505817932922655</v>
      </c>
      <c r="D219">
        <v>4933</v>
      </c>
      <c r="E219" s="2">
        <v>2841</v>
      </c>
      <c r="F219" s="2">
        <v>0</v>
      </c>
      <c r="G219" s="3" t="s">
        <v>55</v>
      </c>
      <c r="H219">
        <v>4385</v>
      </c>
      <c r="I219">
        <v>4168</v>
      </c>
      <c r="J219" t="s">
        <v>45</v>
      </c>
      <c r="K219" s="1">
        <v>44986.905138888891</v>
      </c>
    </row>
    <row r="220" spans="1:11" x14ac:dyDescent="0.3">
      <c r="A220" t="s">
        <v>46</v>
      </c>
      <c r="B220">
        <v>154378</v>
      </c>
      <c r="C220" s="4">
        <f>script[[#This Row],[age]]/365.25</f>
        <v>6.622861054072553</v>
      </c>
      <c r="D220">
        <v>2419</v>
      </c>
      <c r="E220" s="2">
        <v>2153</v>
      </c>
      <c r="F220" s="2">
        <v>0</v>
      </c>
      <c r="G220" s="3" t="s">
        <v>52</v>
      </c>
      <c r="H220">
        <v>1226</v>
      </c>
      <c r="I220">
        <v>1209</v>
      </c>
      <c r="J220" t="s">
        <v>47</v>
      </c>
      <c r="K220" s="1">
        <v>44986.913807870369</v>
      </c>
    </row>
    <row r="221" spans="1:11" x14ac:dyDescent="0.3">
      <c r="A221" t="s">
        <v>48</v>
      </c>
      <c r="B221">
        <v>150748</v>
      </c>
      <c r="C221" s="4">
        <f>script[[#This Row],[age]]/365.25</f>
        <v>7.9835728952772076</v>
      </c>
      <c r="D221">
        <v>2916</v>
      </c>
      <c r="E221" s="2">
        <v>29813</v>
      </c>
      <c r="F221" s="2">
        <v>0</v>
      </c>
      <c r="G221" s="3" t="s">
        <v>56</v>
      </c>
      <c r="H221">
        <v>79207</v>
      </c>
      <c r="I221">
        <v>67818</v>
      </c>
      <c r="J221" t="s">
        <v>49</v>
      </c>
      <c r="K221" s="1">
        <v>44986.918287037035</v>
      </c>
    </row>
    <row r="222" spans="1:11" x14ac:dyDescent="0.3">
      <c r="A222" t="s">
        <v>10</v>
      </c>
      <c r="B222">
        <v>362276</v>
      </c>
      <c r="C222" s="4">
        <f>script[[#This Row],[age]]/365.25</f>
        <v>8.1834360027378512</v>
      </c>
      <c r="D222">
        <v>2989</v>
      </c>
      <c r="E222" s="2">
        <v>19281</v>
      </c>
      <c r="F222" s="2">
        <v>0</v>
      </c>
      <c r="G222" s="3" t="s">
        <v>50</v>
      </c>
      <c r="H222">
        <v>16712</v>
      </c>
      <c r="I222">
        <v>16557</v>
      </c>
      <c r="J222" t="s">
        <v>11</v>
      </c>
      <c r="K222" s="1">
        <v>44986.896620370368</v>
      </c>
    </row>
    <row r="223" spans="1:11" x14ac:dyDescent="0.3">
      <c r="A223" t="s">
        <v>12</v>
      </c>
      <c r="B223">
        <v>269266</v>
      </c>
      <c r="C223" s="4">
        <f>script[[#This Row],[age]]/365.25</f>
        <v>9.3853524982888441</v>
      </c>
      <c r="D223">
        <v>3428</v>
      </c>
      <c r="E223" s="2">
        <v>5590</v>
      </c>
      <c r="F223" s="2">
        <v>0</v>
      </c>
      <c r="G223" s="3" t="s">
        <v>57</v>
      </c>
      <c r="H223">
        <v>910</v>
      </c>
      <c r="I223">
        <v>885</v>
      </c>
      <c r="J223" t="s">
        <v>13</v>
      </c>
      <c r="K223" s="1">
        <v>44986.894479166665</v>
      </c>
    </row>
    <row r="224" spans="1:11" x14ac:dyDescent="0.3">
      <c r="A224" t="s">
        <v>14</v>
      </c>
      <c r="B224">
        <v>265192</v>
      </c>
      <c r="C224" s="4">
        <f>script[[#This Row],[age]]/365.25</f>
        <v>3.9315537303216974</v>
      </c>
      <c r="D224">
        <v>1436</v>
      </c>
      <c r="E224" s="2">
        <v>1063</v>
      </c>
      <c r="F224" s="2">
        <v>0</v>
      </c>
      <c r="G224" s="3" t="s">
        <v>57</v>
      </c>
      <c r="H224">
        <v>0</v>
      </c>
      <c r="I224">
        <v>0</v>
      </c>
      <c r="J224" t="s">
        <v>15</v>
      </c>
      <c r="K224" s="1">
        <v>44986.692939814813</v>
      </c>
    </row>
    <row r="225" spans="1:11" x14ac:dyDescent="0.3">
      <c r="A225" t="s">
        <v>16</v>
      </c>
      <c r="B225">
        <v>250060</v>
      </c>
      <c r="C225" s="4">
        <f>script[[#This Row],[age]]/365.25</f>
        <v>6.7323750855578375</v>
      </c>
      <c r="D225">
        <v>2459</v>
      </c>
      <c r="E225" s="2">
        <v>359</v>
      </c>
      <c r="F225" s="2">
        <v>0</v>
      </c>
      <c r="G225" s="3" t="s">
        <v>57</v>
      </c>
      <c r="H225">
        <v>383</v>
      </c>
      <c r="I225">
        <v>339</v>
      </c>
      <c r="J225" t="s">
        <v>17</v>
      </c>
      <c r="K225" s="1">
        <v>44986.911307870374</v>
      </c>
    </row>
    <row r="226" spans="1:11" x14ac:dyDescent="0.3">
      <c r="A226" t="s">
        <v>18</v>
      </c>
      <c r="B226">
        <v>241028</v>
      </c>
      <c r="C226" s="4">
        <f>script[[#This Row],[age]]/365.25</f>
        <v>8.6379192334017798</v>
      </c>
      <c r="D226">
        <v>3155</v>
      </c>
      <c r="E226" s="2">
        <v>607</v>
      </c>
      <c r="F226" s="2">
        <v>0</v>
      </c>
      <c r="G226" s="3" t="s">
        <v>57</v>
      </c>
      <c r="H226">
        <v>320</v>
      </c>
      <c r="I226">
        <v>297</v>
      </c>
      <c r="J226" t="s">
        <v>19</v>
      </c>
      <c r="K226" s="1">
        <v>44986.914675925924</v>
      </c>
    </row>
    <row r="227" spans="1:11" x14ac:dyDescent="0.3">
      <c r="A227" t="s">
        <v>20</v>
      </c>
      <c r="B227">
        <v>231493</v>
      </c>
      <c r="C227" s="4">
        <f>script[[#This Row],[age]]/365.25</f>
        <v>5.9603011635865846</v>
      </c>
      <c r="D227">
        <v>2177</v>
      </c>
      <c r="E227" s="2">
        <v>1454</v>
      </c>
      <c r="F227" s="2">
        <v>1</v>
      </c>
      <c r="G227" s="3" t="s">
        <v>51</v>
      </c>
      <c r="H227">
        <v>906</v>
      </c>
      <c r="I227">
        <v>757</v>
      </c>
      <c r="J227" t="s">
        <v>21</v>
      </c>
      <c r="K227" s="1">
        <v>44986.915844907409</v>
      </c>
    </row>
    <row r="228" spans="1:11" x14ac:dyDescent="0.3">
      <c r="A228" t="s">
        <v>22</v>
      </c>
      <c r="B228">
        <v>229616</v>
      </c>
      <c r="C228" s="4">
        <f>script[[#This Row],[age]]/365.25</f>
        <v>6.9431895961670085</v>
      </c>
      <c r="D228">
        <v>2536</v>
      </c>
      <c r="E228" s="2">
        <v>1871</v>
      </c>
      <c r="F228" s="2">
        <v>0</v>
      </c>
      <c r="G228" s="3" t="s">
        <v>52</v>
      </c>
      <c r="H228">
        <v>444</v>
      </c>
      <c r="I228">
        <v>416</v>
      </c>
      <c r="J228" t="s">
        <v>23</v>
      </c>
      <c r="K228" s="1">
        <v>44986.8984375</v>
      </c>
    </row>
    <row r="229" spans="1:11" x14ac:dyDescent="0.3">
      <c r="A229" t="s">
        <v>24</v>
      </c>
      <c r="B229">
        <v>212707</v>
      </c>
      <c r="C229" s="4">
        <f>script[[#This Row],[age]]/365.25</f>
        <v>6.0068446269678306</v>
      </c>
      <c r="D229">
        <v>2194</v>
      </c>
      <c r="E229" s="2">
        <v>195</v>
      </c>
      <c r="F229" s="2">
        <v>0</v>
      </c>
      <c r="G229" s="3" t="s">
        <v>52</v>
      </c>
      <c r="H229">
        <v>244</v>
      </c>
      <c r="I229">
        <v>71</v>
      </c>
      <c r="J229" t="s">
        <v>25</v>
      </c>
      <c r="K229" s="1">
        <v>44986.901180555556</v>
      </c>
    </row>
    <row r="230" spans="1:11" x14ac:dyDescent="0.3">
      <c r="A230" t="s">
        <v>26</v>
      </c>
      <c r="B230">
        <v>203091</v>
      </c>
      <c r="C230" s="4">
        <f>script[[#This Row],[age]]/365.25</f>
        <v>9.7686516084873372</v>
      </c>
      <c r="D230">
        <v>3568</v>
      </c>
      <c r="E230" s="2">
        <v>8821</v>
      </c>
      <c r="F230" s="2">
        <v>99</v>
      </c>
      <c r="G230" s="3" t="s">
        <v>53</v>
      </c>
      <c r="H230">
        <v>12068</v>
      </c>
      <c r="I230">
        <v>11139</v>
      </c>
      <c r="J230" t="s">
        <v>27</v>
      </c>
      <c r="K230" s="1">
        <v>44986.913726851853</v>
      </c>
    </row>
    <row r="231" spans="1:11" x14ac:dyDescent="0.3">
      <c r="A231" t="s">
        <v>28</v>
      </c>
      <c r="B231">
        <v>202563</v>
      </c>
      <c r="C231" s="4">
        <f>script[[#This Row],[age]]/365.25</f>
        <v>9.5879534565366189</v>
      </c>
      <c r="D231">
        <v>3502</v>
      </c>
      <c r="E231" s="2">
        <v>1118</v>
      </c>
      <c r="F231" s="2">
        <v>245</v>
      </c>
      <c r="G231" s="3" t="s">
        <v>50</v>
      </c>
      <c r="H231">
        <v>9947</v>
      </c>
      <c r="I231">
        <v>9586</v>
      </c>
      <c r="J231" t="s">
        <v>29</v>
      </c>
      <c r="K231" s="1">
        <v>44986.917928240742</v>
      </c>
    </row>
    <row r="232" spans="1:11" x14ac:dyDescent="0.3">
      <c r="A232" t="s">
        <v>30</v>
      </c>
      <c r="B232">
        <v>191639</v>
      </c>
      <c r="C232" s="4">
        <f>script[[#This Row],[age]]/365.25</f>
        <v>4.8104038329911019</v>
      </c>
      <c r="D232">
        <v>1757</v>
      </c>
      <c r="E232" s="2">
        <v>112</v>
      </c>
      <c r="F232" s="2">
        <v>0</v>
      </c>
      <c r="G232" s="3" t="s">
        <v>57</v>
      </c>
      <c r="H232">
        <v>540</v>
      </c>
      <c r="I232">
        <v>377</v>
      </c>
      <c r="J232" t="s">
        <v>31</v>
      </c>
      <c r="K232" s="1">
        <v>44986.91547453704</v>
      </c>
    </row>
    <row r="233" spans="1:11" x14ac:dyDescent="0.3">
      <c r="A233" t="s">
        <v>32</v>
      </c>
      <c r="B233">
        <v>171710</v>
      </c>
      <c r="C233" s="4">
        <f>script[[#This Row],[age]]/365.25</f>
        <v>7.312799452429843</v>
      </c>
      <c r="D233">
        <v>2671</v>
      </c>
      <c r="E233" s="2">
        <v>15748</v>
      </c>
      <c r="F233" s="2">
        <v>185</v>
      </c>
      <c r="G233" s="3" t="s">
        <v>54</v>
      </c>
      <c r="H233">
        <v>36760</v>
      </c>
      <c r="I233">
        <v>34722</v>
      </c>
      <c r="J233" t="s">
        <v>33</v>
      </c>
      <c r="K233" s="1">
        <v>44986.858437499999</v>
      </c>
    </row>
    <row r="234" spans="1:11" x14ac:dyDescent="0.3">
      <c r="A234" t="s">
        <v>34</v>
      </c>
      <c r="B234">
        <v>165379</v>
      </c>
      <c r="C234" s="4">
        <f>script[[#This Row],[age]]/365.25</f>
        <v>9.2867898699520879</v>
      </c>
      <c r="D234">
        <v>3392</v>
      </c>
      <c r="E234" s="2">
        <v>356</v>
      </c>
      <c r="F234" s="2">
        <v>0</v>
      </c>
      <c r="G234" s="3" t="s">
        <v>57</v>
      </c>
      <c r="H234">
        <v>908</v>
      </c>
      <c r="I234">
        <v>825</v>
      </c>
      <c r="J234" t="s">
        <v>35</v>
      </c>
      <c r="K234" s="1">
        <v>44986.874293981484</v>
      </c>
    </row>
    <row r="235" spans="1:11" x14ac:dyDescent="0.3">
      <c r="A235" t="s">
        <v>36</v>
      </c>
      <c r="B235">
        <v>163997</v>
      </c>
      <c r="C235" s="4">
        <f>script[[#This Row],[age]]/365.25</f>
        <v>4.9363449691991788</v>
      </c>
      <c r="D235">
        <v>1803</v>
      </c>
      <c r="E235" s="2">
        <v>280</v>
      </c>
      <c r="F235" s="2">
        <v>0</v>
      </c>
      <c r="G235" s="3" t="s">
        <v>53</v>
      </c>
      <c r="H235">
        <v>312</v>
      </c>
      <c r="I235">
        <v>204</v>
      </c>
      <c r="J235" t="s">
        <v>37</v>
      </c>
      <c r="K235" s="1">
        <v>44986.887152777781</v>
      </c>
    </row>
    <row r="236" spans="1:11" x14ac:dyDescent="0.3">
      <c r="A236" t="s">
        <v>38</v>
      </c>
      <c r="B236">
        <v>162115</v>
      </c>
      <c r="C236" s="4">
        <f>script[[#This Row],[age]]/365.25</f>
        <v>11.589322381930184</v>
      </c>
      <c r="D236">
        <v>4233</v>
      </c>
      <c r="E236" s="2">
        <v>8176</v>
      </c>
      <c r="F236" s="2">
        <v>83</v>
      </c>
      <c r="G236" s="3" t="s">
        <v>53</v>
      </c>
      <c r="H236">
        <v>21796</v>
      </c>
      <c r="I236">
        <v>21539</v>
      </c>
      <c r="J236" t="s">
        <v>39</v>
      </c>
      <c r="K236" s="1">
        <v>44986.904386574075</v>
      </c>
    </row>
    <row r="237" spans="1:11" x14ac:dyDescent="0.3">
      <c r="A237" t="s">
        <v>40</v>
      </c>
      <c r="B237">
        <v>162012</v>
      </c>
      <c r="C237" s="4">
        <f>script[[#This Row],[age]]/365.25</f>
        <v>5.0431211498973303</v>
      </c>
      <c r="D237">
        <v>1842</v>
      </c>
      <c r="E237" s="2">
        <v>375</v>
      </c>
      <c r="F237" s="2">
        <v>0</v>
      </c>
      <c r="G237" s="3" t="s">
        <v>57</v>
      </c>
      <c r="H237">
        <v>558</v>
      </c>
      <c r="I237">
        <v>439</v>
      </c>
      <c r="J237" t="s">
        <v>41</v>
      </c>
      <c r="K237" s="1">
        <v>44986.900057870371</v>
      </c>
    </row>
    <row r="238" spans="1:11" x14ac:dyDescent="0.3">
      <c r="A238" t="s">
        <v>42</v>
      </c>
      <c r="B238">
        <v>158548</v>
      </c>
      <c r="C238" s="4">
        <f>script[[#This Row],[age]]/365.25</f>
        <v>8.6762491444216288</v>
      </c>
      <c r="D238">
        <v>3169</v>
      </c>
      <c r="E238" s="2">
        <v>530</v>
      </c>
      <c r="F238" s="2">
        <v>0</v>
      </c>
      <c r="G238" s="3" t="s">
        <v>52</v>
      </c>
      <c r="H238">
        <v>496</v>
      </c>
      <c r="I238">
        <v>478</v>
      </c>
      <c r="J238" t="s">
        <v>43</v>
      </c>
      <c r="K238" s="1">
        <v>44986.903310185182</v>
      </c>
    </row>
    <row r="239" spans="1:11" x14ac:dyDescent="0.3">
      <c r="A239" t="s">
        <v>44</v>
      </c>
      <c r="B239">
        <v>155926</v>
      </c>
      <c r="C239" s="4">
        <f>script[[#This Row],[age]]/365.25</f>
        <v>13.505817932922655</v>
      </c>
      <c r="D239">
        <v>4933</v>
      </c>
      <c r="E239" s="2">
        <v>2841</v>
      </c>
      <c r="F239" s="2">
        <v>0</v>
      </c>
      <c r="G239" s="3" t="s">
        <v>55</v>
      </c>
      <c r="H239">
        <v>4385</v>
      </c>
      <c r="I239">
        <v>4168</v>
      </c>
      <c r="J239" t="s">
        <v>45</v>
      </c>
      <c r="K239" s="1">
        <v>44986.905138888891</v>
      </c>
    </row>
    <row r="240" spans="1:11" x14ac:dyDescent="0.3">
      <c r="A240" t="s">
        <v>46</v>
      </c>
      <c r="B240">
        <v>154378</v>
      </c>
      <c r="C240" s="4">
        <f>script[[#This Row],[age]]/365.25</f>
        <v>6.622861054072553</v>
      </c>
      <c r="D240">
        <v>2419</v>
      </c>
      <c r="E240" s="2">
        <v>2153</v>
      </c>
      <c r="F240" s="2">
        <v>0</v>
      </c>
      <c r="G240" s="3" t="s">
        <v>52</v>
      </c>
      <c r="H240">
        <v>1226</v>
      </c>
      <c r="I240">
        <v>1209</v>
      </c>
      <c r="J240" t="s">
        <v>47</v>
      </c>
      <c r="K240" s="1">
        <v>44986.913807870369</v>
      </c>
    </row>
    <row r="241" spans="1:11" x14ac:dyDescent="0.3">
      <c r="A241" t="s">
        <v>48</v>
      </c>
      <c r="B241">
        <v>150748</v>
      </c>
      <c r="C241" s="4">
        <f>script[[#This Row],[age]]/365.25</f>
        <v>7.9835728952772076</v>
      </c>
      <c r="D241">
        <v>2916</v>
      </c>
      <c r="E241" s="2">
        <v>29813</v>
      </c>
      <c r="F241" s="2">
        <v>0</v>
      </c>
      <c r="G241" s="3" t="s">
        <v>56</v>
      </c>
      <c r="H241">
        <v>79207</v>
      </c>
      <c r="I241">
        <v>67818</v>
      </c>
      <c r="J241" t="s">
        <v>49</v>
      </c>
      <c r="K241" s="1">
        <v>44986.918287037035</v>
      </c>
    </row>
    <row r="242" spans="1:11" x14ac:dyDescent="0.3">
      <c r="A242" t="s">
        <v>10</v>
      </c>
      <c r="B242">
        <v>362276</v>
      </c>
      <c r="C242" s="4">
        <f>script[[#This Row],[age]]/365.25</f>
        <v>8.1834360027378512</v>
      </c>
      <c r="D242">
        <v>2989</v>
      </c>
      <c r="E242" s="2">
        <v>19281</v>
      </c>
      <c r="F242" s="2">
        <v>0</v>
      </c>
      <c r="G242" s="3" t="s">
        <v>50</v>
      </c>
      <c r="H242">
        <v>16712</v>
      </c>
      <c r="I242">
        <v>16557</v>
      </c>
      <c r="J242" t="s">
        <v>11</v>
      </c>
      <c r="K242" s="1">
        <v>44986.896620370368</v>
      </c>
    </row>
    <row r="243" spans="1:11" x14ac:dyDescent="0.3">
      <c r="A243" t="s">
        <v>12</v>
      </c>
      <c r="B243">
        <v>269266</v>
      </c>
      <c r="C243" s="4">
        <f>script[[#This Row],[age]]/365.25</f>
        <v>9.3853524982888441</v>
      </c>
      <c r="D243">
        <v>3428</v>
      </c>
      <c r="E243" s="2">
        <v>5590</v>
      </c>
      <c r="F243" s="2">
        <v>0</v>
      </c>
      <c r="G243" s="3" t="s">
        <v>57</v>
      </c>
      <c r="H243">
        <v>910</v>
      </c>
      <c r="I243">
        <v>885</v>
      </c>
      <c r="J243" t="s">
        <v>13</v>
      </c>
      <c r="K243" s="1">
        <v>44986.894479166665</v>
      </c>
    </row>
    <row r="244" spans="1:11" x14ac:dyDescent="0.3">
      <c r="A244" t="s">
        <v>14</v>
      </c>
      <c r="B244">
        <v>265192</v>
      </c>
      <c r="C244" s="4">
        <f>script[[#This Row],[age]]/365.25</f>
        <v>3.9315537303216974</v>
      </c>
      <c r="D244">
        <v>1436</v>
      </c>
      <c r="E244" s="2">
        <v>1063</v>
      </c>
      <c r="F244" s="2">
        <v>0</v>
      </c>
      <c r="G244" s="3" t="s">
        <v>57</v>
      </c>
      <c r="H244">
        <v>0</v>
      </c>
      <c r="I244">
        <v>0</v>
      </c>
      <c r="J244" t="s">
        <v>15</v>
      </c>
      <c r="K244" s="1">
        <v>44986.692939814813</v>
      </c>
    </row>
    <row r="245" spans="1:11" x14ac:dyDescent="0.3">
      <c r="A245" t="s">
        <v>16</v>
      </c>
      <c r="B245">
        <v>250060</v>
      </c>
      <c r="C245" s="4">
        <f>script[[#This Row],[age]]/365.25</f>
        <v>6.7323750855578375</v>
      </c>
      <c r="D245">
        <v>2459</v>
      </c>
      <c r="E245" s="2">
        <v>359</v>
      </c>
      <c r="F245" s="2">
        <v>0</v>
      </c>
      <c r="G245" s="3" t="s">
        <v>57</v>
      </c>
      <c r="H245">
        <v>383</v>
      </c>
      <c r="I245">
        <v>339</v>
      </c>
      <c r="J245" t="s">
        <v>17</v>
      </c>
      <c r="K245" s="1">
        <v>44986.911307870374</v>
      </c>
    </row>
    <row r="246" spans="1:11" x14ac:dyDescent="0.3">
      <c r="A246" t="s">
        <v>18</v>
      </c>
      <c r="B246">
        <v>241028</v>
      </c>
      <c r="C246" s="4">
        <f>script[[#This Row],[age]]/365.25</f>
        <v>8.6379192334017798</v>
      </c>
      <c r="D246">
        <v>3155</v>
      </c>
      <c r="E246" s="2">
        <v>607</v>
      </c>
      <c r="F246" s="2">
        <v>0</v>
      </c>
      <c r="G246" s="3" t="s">
        <v>57</v>
      </c>
      <c r="H246">
        <v>320</v>
      </c>
      <c r="I246">
        <v>297</v>
      </c>
      <c r="J246" t="s">
        <v>19</v>
      </c>
      <c r="K246" s="1">
        <v>44986.914675925924</v>
      </c>
    </row>
    <row r="247" spans="1:11" x14ac:dyDescent="0.3">
      <c r="A247" t="s">
        <v>20</v>
      </c>
      <c r="B247">
        <v>231493</v>
      </c>
      <c r="C247" s="4">
        <f>script[[#This Row],[age]]/365.25</f>
        <v>5.9603011635865846</v>
      </c>
      <c r="D247">
        <v>2177</v>
      </c>
      <c r="E247" s="2">
        <v>1454</v>
      </c>
      <c r="F247" s="2">
        <v>1</v>
      </c>
      <c r="G247" s="3" t="s">
        <v>51</v>
      </c>
      <c r="H247">
        <v>906</v>
      </c>
      <c r="I247">
        <v>757</v>
      </c>
      <c r="J247" t="s">
        <v>21</v>
      </c>
      <c r="K247" s="1">
        <v>44986.915844907409</v>
      </c>
    </row>
    <row r="248" spans="1:11" x14ac:dyDescent="0.3">
      <c r="A248" t="s">
        <v>22</v>
      </c>
      <c r="B248">
        <v>229616</v>
      </c>
      <c r="C248" s="4">
        <f>script[[#This Row],[age]]/365.25</f>
        <v>6.9431895961670085</v>
      </c>
      <c r="D248">
        <v>2536</v>
      </c>
      <c r="E248" s="2">
        <v>1871</v>
      </c>
      <c r="F248" s="2">
        <v>0</v>
      </c>
      <c r="G248" s="3" t="s">
        <v>52</v>
      </c>
      <c r="H248">
        <v>444</v>
      </c>
      <c r="I248">
        <v>416</v>
      </c>
      <c r="J248" t="s">
        <v>23</v>
      </c>
      <c r="K248" s="1">
        <v>44986.8984375</v>
      </c>
    </row>
    <row r="249" spans="1:11" x14ac:dyDescent="0.3">
      <c r="A249" t="s">
        <v>24</v>
      </c>
      <c r="B249">
        <v>212707</v>
      </c>
      <c r="C249" s="4">
        <f>script[[#This Row],[age]]/365.25</f>
        <v>6.0068446269678306</v>
      </c>
      <c r="D249">
        <v>2194</v>
      </c>
      <c r="E249" s="2">
        <v>195</v>
      </c>
      <c r="F249" s="2">
        <v>0</v>
      </c>
      <c r="G249" s="3" t="s">
        <v>52</v>
      </c>
      <c r="H249">
        <v>244</v>
      </c>
      <c r="I249">
        <v>71</v>
      </c>
      <c r="J249" t="s">
        <v>25</v>
      </c>
      <c r="K249" s="1">
        <v>44986.901180555556</v>
      </c>
    </row>
    <row r="250" spans="1:11" x14ac:dyDescent="0.3">
      <c r="A250" t="s">
        <v>26</v>
      </c>
      <c r="B250">
        <v>203091</v>
      </c>
      <c r="C250" s="4">
        <f>script[[#This Row],[age]]/365.25</f>
        <v>9.7686516084873372</v>
      </c>
      <c r="D250">
        <v>3568</v>
      </c>
      <c r="E250" s="2">
        <v>8821</v>
      </c>
      <c r="F250" s="2">
        <v>99</v>
      </c>
      <c r="G250" s="3" t="s">
        <v>53</v>
      </c>
      <c r="H250">
        <v>12068</v>
      </c>
      <c r="I250">
        <v>11139</v>
      </c>
      <c r="J250" t="s">
        <v>27</v>
      </c>
      <c r="K250" s="1">
        <v>44986.913726851853</v>
      </c>
    </row>
    <row r="251" spans="1:11" x14ac:dyDescent="0.3">
      <c r="A251" t="s">
        <v>28</v>
      </c>
      <c r="B251">
        <v>202563</v>
      </c>
      <c r="C251" s="4">
        <f>script[[#This Row],[age]]/365.25</f>
        <v>9.5879534565366189</v>
      </c>
      <c r="D251">
        <v>3502</v>
      </c>
      <c r="E251" s="2">
        <v>1118</v>
      </c>
      <c r="F251" s="2">
        <v>245</v>
      </c>
      <c r="G251" s="3" t="s">
        <v>50</v>
      </c>
      <c r="H251">
        <v>9947</v>
      </c>
      <c r="I251">
        <v>9586</v>
      </c>
      <c r="J251" t="s">
        <v>29</v>
      </c>
      <c r="K251" s="1">
        <v>44986.917928240742</v>
      </c>
    </row>
    <row r="252" spans="1:11" x14ac:dyDescent="0.3">
      <c r="A252" t="s">
        <v>30</v>
      </c>
      <c r="B252">
        <v>191639</v>
      </c>
      <c r="C252" s="4">
        <f>script[[#This Row],[age]]/365.25</f>
        <v>4.8104038329911019</v>
      </c>
      <c r="D252">
        <v>1757</v>
      </c>
      <c r="E252" s="2">
        <v>112</v>
      </c>
      <c r="F252" s="2">
        <v>0</v>
      </c>
      <c r="G252" s="3" t="s">
        <v>57</v>
      </c>
      <c r="H252">
        <v>540</v>
      </c>
      <c r="I252">
        <v>377</v>
      </c>
      <c r="J252" t="s">
        <v>31</v>
      </c>
      <c r="K252" s="1">
        <v>44986.91547453704</v>
      </c>
    </row>
    <row r="253" spans="1:11" x14ac:dyDescent="0.3">
      <c r="A253" t="s">
        <v>32</v>
      </c>
      <c r="B253">
        <v>171710</v>
      </c>
      <c r="C253" s="4">
        <f>script[[#This Row],[age]]/365.25</f>
        <v>7.312799452429843</v>
      </c>
      <c r="D253">
        <v>2671</v>
      </c>
      <c r="E253" s="2">
        <v>15748</v>
      </c>
      <c r="F253" s="2">
        <v>185</v>
      </c>
      <c r="G253" s="3" t="s">
        <v>54</v>
      </c>
      <c r="H253">
        <v>36760</v>
      </c>
      <c r="I253">
        <v>34722</v>
      </c>
      <c r="J253" t="s">
        <v>33</v>
      </c>
      <c r="K253" s="1">
        <v>44986.858437499999</v>
      </c>
    </row>
    <row r="254" spans="1:11" x14ac:dyDescent="0.3">
      <c r="A254" t="s">
        <v>34</v>
      </c>
      <c r="B254">
        <v>165379</v>
      </c>
      <c r="C254" s="4">
        <f>script[[#This Row],[age]]/365.25</f>
        <v>9.2867898699520879</v>
      </c>
      <c r="D254">
        <v>3392</v>
      </c>
      <c r="E254" s="2">
        <v>356</v>
      </c>
      <c r="F254" s="2">
        <v>0</v>
      </c>
      <c r="G254" s="3" t="s">
        <v>57</v>
      </c>
      <c r="H254">
        <v>908</v>
      </c>
      <c r="I254">
        <v>825</v>
      </c>
      <c r="J254" t="s">
        <v>35</v>
      </c>
      <c r="K254" s="1">
        <v>44986.874293981484</v>
      </c>
    </row>
    <row r="255" spans="1:11" x14ac:dyDescent="0.3">
      <c r="A255" t="s">
        <v>36</v>
      </c>
      <c r="B255">
        <v>163997</v>
      </c>
      <c r="C255" s="4">
        <f>script[[#This Row],[age]]/365.25</f>
        <v>4.9363449691991788</v>
      </c>
      <c r="D255">
        <v>1803</v>
      </c>
      <c r="E255" s="2">
        <v>280</v>
      </c>
      <c r="F255" s="2">
        <v>0</v>
      </c>
      <c r="G255" s="3" t="s">
        <v>53</v>
      </c>
      <c r="H255">
        <v>312</v>
      </c>
      <c r="I255">
        <v>204</v>
      </c>
      <c r="J255" t="s">
        <v>37</v>
      </c>
      <c r="K255" s="1">
        <v>44986.887152777781</v>
      </c>
    </row>
    <row r="256" spans="1:11" x14ac:dyDescent="0.3">
      <c r="A256" t="s">
        <v>38</v>
      </c>
      <c r="B256">
        <v>162115</v>
      </c>
      <c r="C256" s="4">
        <f>script[[#This Row],[age]]/365.25</f>
        <v>11.589322381930184</v>
      </c>
      <c r="D256">
        <v>4233</v>
      </c>
      <c r="E256" s="2">
        <v>8176</v>
      </c>
      <c r="F256" s="2">
        <v>83</v>
      </c>
      <c r="G256" s="3" t="s">
        <v>53</v>
      </c>
      <c r="H256">
        <v>21796</v>
      </c>
      <c r="I256">
        <v>21539</v>
      </c>
      <c r="J256" t="s">
        <v>39</v>
      </c>
      <c r="K256" s="1">
        <v>44986.904386574075</v>
      </c>
    </row>
    <row r="257" spans="1:11" x14ac:dyDescent="0.3">
      <c r="A257" t="s">
        <v>40</v>
      </c>
      <c r="B257">
        <v>162012</v>
      </c>
      <c r="C257" s="4">
        <f>script[[#This Row],[age]]/365.25</f>
        <v>5.0431211498973303</v>
      </c>
      <c r="D257">
        <v>1842</v>
      </c>
      <c r="E257" s="2">
        <v>375</v>
      </c>
      <c r="F257" s="2">
        <v>0</v>
      </c>
      <c r="G257" s="3" t="s">
        <v>57</v>
      </c>
      <c r="H257">
        <v>558</v>
      </c>
      <c r="I257">
        <v>439</v>
      </c>
      <c r="J257" t="s">
        <v>41</v>
      </c>
      <c r="K257" s="1">
        <v>44986.900057870371</v>
      </c>
    </row>
    <row r="258" spans="1:11" x14ac:dyDescent="0.3">
      <c r="A258" t="s">
        <v>42</v>
      </c>
      <c r="B258">
        <v>158548</v>
      </c>
      <c r="C258" s="4">
        <f>script[[#This Row],[age]]/365.25</f>
        <v>8.6762491444216288</v>
      </c>
      <c r="D258">
        <v>3169</v>
      </c>
      <c r="E258" s="2">
        <v>530</v>
      </c>
      <c r="F258" s="2">
        <v>0</v>
      </c>
      <c r="G258" s="3" t="s">
        <v>52</v>
      </c>
      <c r="H258">
        <v>496</v>
      </c>
      <c r="I258">
        <v>478</v>
      </c>
      <c r="J258" t="s">
        <v>43</v>
      </c>
      <c r="K258" s="1">
        <v>44986.903310185182</v>
      </c>
    </row>
    <row r="259" spans="1:11" x14ac:dyDescent="0.3">
      <c r="A259" t="s">
        <v>44</v>
      </c>
      <c r="B259">
        <v>155926</v>
      </c>
      <c r="C259" s="4">
        <f>script[[#This Row],[age]]/365.25</f>
        <v>13.505817932922655</v>
      </c>
      <c r="D259">
        <v>4933</v>
      </c>
      <c r="E259" s="2">
        <v>2841</v>
      </c>
      <c r="F259" s="2">
        <v>0</v>
      </c>
      <c r="G259" s="3" t="s">
        <v>55</v>
      </c>
      <c r="H259">
        <v>4385</v>
      </c>
      <c r="I259">
        <v>4168</v>
      </c>
      <c r="J259" t="s">
        <v>45</v>
      </c>
      <c r="K259" s="1">
        <v>44986.905138888891</v>
      </c>
    </row>
    <row r="260" spans="1:11" x14ac:dyDescent="0.3">
      <c r="A260" t="s">
        <v>46</v>
      </c>
      <c r="B260">
        <v>154378</v>
      </c>
      <c r="C260" s="4">
        <f>script[[#This Row],[age]]/365.25</f>
        <v>6.622861054072553</v>
      </c>
      <c r="D260">
        <v>2419</v>
      </c>
      <c r="E260" s="2">
        <v>2153</v>
      </c>
      <c r="F260" s="2">
        <v>0</v>
      </c>
      <c r="G260" s="3" t="s">
        <v>52</v>
      </c>
      <c r="H260">
        <v>1226</v>
      </c>
      <c r="I260">
        <v>1209</v>
      </c>
      <c r="J260" t="s">
        <v>47</v>
      </c>
      <c r="K260" s="1">
        <v>44986.913807870369</v>
      </c>
    </row>
    <row r="261" spans="1:11" x14ac:dyDescent="0.3">
      <c r="A261" t="s">
        <v>48</v>
      </c>
      <c r="B261">
        <v>150748</v>
      </c>
      <c r="C261" s="4">
        <f>script[[#This Row],[age]]/365.25</f>
        <v>7.9835728952772076</v>
      </c>
      <c r="D261">
        <v>2916</v>
      </c>
      <c r="E261" s="2">
        <v>29813</v>
      </c>
      <c r="F261" s="2">
        <v>0</v>
      </c>
      <c r="G261" s="3" t="s">
        <v>56</v>
      </c>
      <c r="H261">
        <v>79207</v>
      </c>
      <c r="I261">
        <v>67818</v>
      </c>
      <c r="J261" t="s">
        <v>49</v>
      </c>
      <c r="K261" s="1">
        <v>44986.918287037035</v>
      </c>
    </row>
    <row r="262" spans="1:11" x14ac:dyDescent="0.3">
      <c r="A262" t="s">
        <v>10</v>
      </c>
      <c r="B262">
        <v>362276</v>
      </c>
      <c r="C262" s="4">
        <f>script[[#This Row],[age]]/365.25</f>
        <v>8.1834360027378512</v>
      </c>
      <c r="D262">
        <v>2989</v>
      </c>
      <c r="E262" s="2">
        <v>19281</v>
      </c>
      <c r="F262" s="2">
        <v>0</v>
      </c>
      <c r="G262" s="3" t="s">
        <v>50</v>
      </c>
      <c r="H262">
        <v>16712</v>
      </c>
      <c r="I262">
        <v>16557</v>
      </c>
      <c r="J262" t="s">
        <v>11</v>
      </c>
      <c r="K262" s="1">
        <v>44986.896620370368</v>
      </c>
    </row>
    <row r="263" spans="1:11" x14ac:dyDescent="0.3">
      <c r="A263" t="s">
        <v>12</v>
      </c>
      <c r="B263">
        <v>269266</v>
      </c>
      <c r="C263" s="4">
        <f>script[[#This Row],[age]]/365.25</f>
        <v>9.3853524982888441</v>
      </c>
      <c r="D263">
        <v>3428</v>
      </c>
      <c r="E263" s="2">
        <v>5590</v>
      </c>
      <c r="F263" s="2">
        <v>0</v>
      </c>
      <c r="G263" s="3" t="s">
        <v>57</v>
      </c>
      <c r="H263">
        <v>910</v>
      </c>
      <c r="I263">
        <v>885</v>
      </c>
      <c r="J263" t="s">
        <v>13</v>
      </c>
      <c r="K263" s="1">
        <v>44986.894479166665</v>
      </c>
    </row>
    <row r="264" spans="1:11" x14ac:dyDescent="0.3">
      <c r="A264" t="s">
        <v>14</v>
      </c>
      <c r="B264">
        <v>265192</v>
      </c>
      <c r="C264" s="4">
        <f>script[[#This Row],[age]]/365.25</f>
        <v>3.9315537303216974</v>
      </c>
      <c r="D264">
        <v>1436</v>
      </c>
      <c r="E264" s="2">
        <v>1063</v>
      </c>
      <c r="F264" s="2">
        <v>0</v>
      </c>
      <c r="G264" s="3" t="s">
        <v>57</v>
      </c>
      <c r="H264">
        <v>0</v>
      </c>
      <c r="I264">
        <v>0</v>
      </c>
      <c r="J264" t="s">
        <v>15</v>
      </c>
      <c r="K264" s="1">
        <v>44986.692939814813</v>
      </c>
    </row>
    <row r="265" spans="1:11" x14ac:dyDescent="0.3">
      <c r="A265" t="s">
        <v>16</v>
      </c>
      <c r="B265">
        <v>250060</v>
      </c>
      <c r="C265" s="4">
        <f>script[[#This Row],[age]]/365.25</f>
        <v>6.7323750855578375</v>
      </c>
      <c r="D265">
        <v>2459</v>
      </c>
      <c r="E265" s="2">
        <v>359</v>
      </c>
      <c r="F265" s="2">
        <v>0</v>
      </c>
      <c r="G265" s="3" t="s">
        <v>57</v>
      </c>
      <c r="H265">
        <v>383</v>
      </c>
      <c r="I265">
        <v>339</v>
      </c>
      <c r="J265" t="s">
        <v>17</v>
      </c>
      <c r="K265" s="1">
        <v>44986.911307870374</v>
      </c>
    </row>
    <row r="266" spans="1:11" x14ac:dyDescent="0.3">
      <c r="A266" t="s">
        <v>18</v>
      </c>
      <c r="B266">
        <v>241028</v>
      </c>
      <c r="C266" s="4">
        <f>script[[#This Row],[age]]/365.25</f>
        <v>8.6379192334017798</v>
      </c>
      <c r="D266">
        <v>3155</v>
      </c>
      <c r="E266" s="2">
        <v>607</v>
      </c>
      <c r="F266" s="2">
        <v>0</v>
      </c>
      <c r="G266" s="3" t="s">
        <v>57</v>
      </c>
      <c r="H266">
        <v>320</v>
      </c>
      <c r="I266">
        <v>297</v>
      </c>
      <c r="J266" t="s">
        <v>19</v>
      </c>
      <c r="K266" s="1">
        <v>44986.914675925924</v>
      </c>
    </row>
    <row r="267" spans="1:11" x14ac:dyDescent="0.3">
      <c r="A267" t="s">
        <v>20</v>
      </c>
      <c r="B267">
        <v>231493</v>
      </c>
      <c r="C267" s="4">
        <f>script[[#This Row],[age]]/365.25</f>
        <v>5.9603011635865846</v>
      </c>
      <c r="D267">
        <v>2177</v>
      </c>
      <c r="E267" s="2">
        <v>1454</v>
      </c>
      <c r="F267" s="2">
        <v>1</v>
      </c>
      <c r="G267" s="3" t="s">
        <v>51</v>
      </c>
      <c r="H267">
        <v>906</v>
      </c>
      <c r="I267">
        <v>757</v>
      </c>
      <c r="J267" t="s">
        <v>21</v>
      </c>
      <c r="K267" s="1">
        <v>44986.915844907409</v>
      </c>
    </row>
    <row r="268" spans="1:11" x14ac:dyDescent="0.3">
      <c r="A268" t="s">
        <v>22</v>
      </c>
      <c r="B268">
        <v>229616</v>
      </c>
      <c r="C268" s="4">
        <f>script[[#This Row],[age]]/365.25</f>
        <v>6.9431895961670085</v>
      </c>
      <c r="D268">
        <v>2536</v>
      </c>
      <c r="E268" s="2">
        <v>1871</v>
      </c>
      <c r="F268" s="2">
        <v>0</v>
      </c>
      <c r="G268" s="3" t="s">
        <v>52</v>
      </c>
      <c r="H268">
        <v>444</v>
      </c>
      <c r="I268">
        <v>416</v>
      </c>
      <c r="J268" t="s">
        <v>23</v>
      </c>
      <c r="K268" s="1">
        <v>44986.8984375</v>
      </c>
    </row>
    <row r="269" spans="1:11" x14ac:dyDescent="0.3">
      <c r="A269" t="s">
        <v>24</v>
      </c>
      <c r="B269">
        <v>212707</v>
      </c>
      <c r="C269" s="4">
        <f>script[[#This Row],[age]]/365.25</f>
        <v>6.0068446269678306</v>
      </c>
      <c r="D269">
        <v>2194</v>
      </c>
      <c r="E269" s="2">
        <v>195</v>
      </c>
      <c r="F269" s="2">
        <v>0</v>
      </c>
      <c r="G269" s="3" t="s">
        <v>52</v>
      </c>
      <c r="H269">
        <v>244</v>
      </c>
      <c r="I269">
        <v>71</v>
      </c>
      <c r="J269" t="s">
        <v>25</v>
      </c>
      <c r="K269" s="1">
        <v>44986.901180555556</v>
      </c>
    </row>
    <row r="270" spans="1:11" x14ac:dyDescent="0.3">
      <c r="A270" t="s">
        <v>26</v>
      </c>
      <c r="B270">
        <v>203091</v>
      </c>
      <c r="C270" s="4">
        <f>script[[#This Row],[age]]/365.25</f>
        <v>9.7686516084873372</v>
      </c>
      <c r="D270">
        <v>3568</v>
      </c>
      <c r="E270" s="2">
        <v>8821</v>
      </c>
      <c r="F270" s="2">
        <v>99</v>
      </c>
      <c r="G270" s="3" t="s">
        <v>53</v>
      </c>
      <c r="H270">
        <v>12068</v>
      </c>
      <c r="I270">
        <v>11139</v>
      </c>
      <c r="J270" t="s">
        <v>27</v>
      </c>
      <c r="K270" s="1">
        <v>44986.913726851853</v>
      </c>
    </row>
    <row r="271" spans="1:11" x14ac:dyDescent="0.3">
      <c r="A271" t="s">
        <v>28</v>
      </c>
      <c r="B271">
        <v>202563</v>
      </c>
      <c r="C271" s="4">
        <f>script[[#This Row],[age]]/365.25</f>
        <v>9.5879534565366189</v>
      </c>
      <c r="D271">
        <v>3502</v>
      </c>
      <c r="E271" s="2">
        <v>1118</v>
      </c>
      <c r="F271" s="2">
        <v>245</v>
      </c>
      <c r="G271" s="3" t="s">
        <v>50</v>
      </c>
      <c r="H271">
        <v>9947</v>
      </c>
      <c r="I271">
        <v>9586</v>
      </c>
      <c r="J271" t="s">
        <v>29</v>
      </c>
      <c r="K271" s="1">
        <v>44986.917928240742</v>
      </c>
    </row>
    <row r="272" spans="1:11" x14ac:dyDescent="0.3">
      <c r="A272" t="s">
        <v>30</v>
      </c>
      <c r="B272">
        <v>191639</v>
      </c>
      <c r="C272" s="4">
        <f>script[[#This Row],[age]]/365.25</f>
        <v>4.8104038329911019</v>
      </c>
      <c r="D272">
        <v>1757</v>
      </c>
      <c r="E272" s="2">
        <v>112</v>
      </c>
      <c r="F272" s="2">
        <v>0</v>
      </c>
      <c r="G272" s="3" t="s">
        <v>57</v>
      </c>
      <c r="H272">
        <v>540</v>
      </c>
      <c r="I272">
        <v>377</v>
      </c>
      <c r="J272" t="s">
        <v>31</v>
      </c>
      <c r="K272" s="1">
        <v>44986.91547453704</v>
      </c>
    </row>
    <row r="273" spans="1:11" x14ac:dyDescent="0.3">
      <c r="A273" t="s">
        <v>32</v>
      </c>
      <c r="B273">
        <v>171710</v>
      </c>
      <c r="C273" s="4">
        <f>script[[#This Row],[age]]/365.25</f>
        <v>7.312799452429843</v>
      </c>
      <c r="D273">
        <v>2671</v>
      </c>
      <c r="E273" s="2">
        <v>15748</v>
      </c>
      <c r="F273" s="2">
        <v>185</v>
      </c>
      <c r="G273" s="3" t="s">
        <v>54</v>
      </c>
      <c r="H273">
        <v>36760</v>
      </c>
      <c r="I273">
        <v>34722</v>
      </c>
      <c r="J273" t="s">
        <v>33</v>
      </c>
      <c r="K273" s="1">
        <v>44986.858437499999</v>
      </c>
    </row>
    <row r="274" spans="1:11" x14ac:dyDescent="0.3">
      <c r="A274" t="s">
        <v>34</v>
      </c>
      <c r="B274">
        <v>165379</v>
      </c>
      <c r="C274" s="4">
        <f>script[[#This Row],[age]]/365.25</f>
        <v>9.2867898699520879</v>
      </c>
      <c r="D274">
        <v>3392</v>
      </c>
      <c r="E274" s="2">
        <v>356</v>
      </c>
      <c r="F274" s="2">
        <v>0</v>
      </c>
      <c r="G274" s="3" t="s">
        <v>57</v>
      </c>
      <c r="H274">
        <v>908</v>
      </c>
      <c r="I274">
        <v>825</v>
      </c>
      <c r="J274" t="s">
        <v>35</v>
      </c>
      <c r="K274" s="1">
        <v>44986.874293981484</v>
      </c>
    </row>
    <row r="275" spans="1:11" x14ac:dyDescent="0.3">
      <c r="A275" t="s">
        <v>36</v>
      </c>
      <c r="B275">
        <v>163997</v>
      </c>
      <c r="C275" s="4">
        <f>script[[#This Row],[age]]/365.25</f>
        <v>4.9363449691991788</v>
      </c>
      <c r="D275">
        <v>1803</v>
      </c>
      <c r="E275" s="2">
        <v>280</v>
      </c>
      <c r="F275" s="2">
        <v>0</v>
      </c>
      <c r="G275" s="3" t="s">
        <v>53</v>
      </c>
      <c r="H275">
        <v>312</v>
      </c>
      <c r="I275">
        <v>204</v>
      </c>
      <c r="J275" t="s">
        <v>37</v>
      </c>
      <c r="K275" s="1">
        <v>44986.887152777781</v>
      </c>
    </row>
    <row r="276" spans="1:11" x14ac:dyDescent="0.3">
      <c r="A276" t="s">
        <v>38</v>
      </c>
      <c r="B276">
        <v>162115</v>
      </c>
      <c r="C276" s="4">
        <f>script[[#This Row],[age]]/365.25</f>
        <v>11.589322381930184</v>
      </c>
      <c r="D276">
        <v>4233</v>
      </c>
      <c r="E276" s="2">
        <v>8176</v>
      </c>
      <c r="F276" s="2">
        <v>83</v>
      </c>
      <c r="G276" s="3" t="s">
        <v>53</v>
      </c>
      <c r="H276">
        <v>21796</v>
      </c>
      <c r="I276">
        <v>21539</v>
      </c>
      <c r="J276" t="s">
        <v>39</v>
      </c>
      <c r="K276" s="1">
        <v>44986.904386574075</v>
      </c>
    </row>
    <row r="277" spans="1:11" x14ac:dyDescent="0.3">
      <c r="A277" t="s">
        <v>40</v>
      </c>
      <c r="B277">
        <v>162012</v>
      </c>
      <c r="C277" s="4">
        <f>script[[#This Row],[age]]/365.25</f>
        <v>5.0431211498973303</v>
      </c>
      <c r="D277">
        <v>1842</v>
      </c>
      <c r="E277" s="2">
        <v>375</v>
      </c>
      <c r="F277" s="2">
        <v>0</v>
      </c>
      <c r="G277" s="3" t="s">
        <v>57</v>
      </c>
      <c r="H277">
        <v>558</v>
      </c>
      <c r="I277">
        <v>439</v>
      </c>
      <c r="J277" t="s">
        <v>41</v>
      </c>
      <c r="K277" s="1">
        <v>44986.900057870371</v>
      </c>
    </row>
    <row r="278" spans="1:11" x14ac:dyDescent="0.3">
      <c r="A278" t="s">
        <v>42</v>
      </c>
      <c r="B278">
        <v>158548</v>
      </c>
      <c r="C278" s="4">
        <f>script[[#This Row],[age]]/365.25</f>
        <v>8.6762491444216288</v>
      </c>
      <c r="D278">
        <v>3169</v>
      </c>
      <c r="E278" s="2">
        <v>530</v>
      </c>
      <c r="F278" s="2">
        <v>0</v>
      </c>
      <c r="G278" s="3" t="s">
        <v>52</v>
      </c>
      <c r="H278">
        <v>496</v>
      </c>
      <c r="I278">
        <v>478</v>
      </c>
      <c r="J278" t="s">
        <v>43</v>
      </c>
      <c r="K278" s="1">
        <v>44986.903310185182</v>
      </c>
    </row>
    <row r="279" spans="1:11" x14ac:dyDescent="0.3">
      <c r="A279" t="s">
        <v>44</v>
      </c>
      <c r="B279">
        <v>155926</v>
      </c>
      <c r="C279" s="4">
        <f>script[[#This Row],[age]]/365.25</f>
        <v>13.505817932922655</v>
      </c>
      <c r="D279">
        <v>4933</v>
      </c>
      <c r="E279" s="2">
        <v>2841</v>
      </c>
      <c r="F279" s="2">
        <v>0</v>
      </c>
      <c r="G279" s="3" t="s">
        <v>55</v>
      </c>
      <c r="H279">
        <v>4385</v>
      </c>
      <c r="I279">
        <v>4168</v>
      </c>
      <c r="J279" t="s">
        <v>45</v>
      </c>
      <c r="K279" s="1">
        <v>44986.905138888891</v>
      </c>
    </row>
    <row r="280" spans="1:11" x14ac:dyDescent="0.3">
      <c r="A280" t="s">
        <v>46</v>
      </c>
      <c r="B280">
        <v>154378</v>
      </c>
      <c r="C280" s="4">
        <f>script[[#This Row],[age]]/365.25</f>
        <v>6.622861054072553</v>
      </c>
      <c r="D280">
        <v>2419</v>
      </c>
      <c r="E280" s="2">
        <v>2153</v>
      </c>
      <c r="F280" s="2">
        <v>0</v>
      </c>
      <c r="G280" s="3" t="s">
        <v>52</v>
      </c>
      <c r="H280">
        <v>1226</v>
      </c>
      <c r="I280">
        <v>1209</v>
      </c>
      <c r="J280" t="s">
        <v>47</v>
      </c>
      <c r="K280" s="1">
        <v>44986.913807870369</v>
      </c>
    </row>
    <row r="281" spans="1:11" x14ac:dyDescent="0.3">
      <c r="A281" t="s">
        <v>48</v>
      </c>
      <c r="B281">
        <v>150748</v>
      </c>
      <c r="C281" s="4">
        <f>script[[#This Row],[age]]/365.25</f>
        <v>7.9835728952772076</v>
      </c>
      <c r="D281">
        <v>2916</v>
      </c>
      <c r="E281" s="2">
        <v>29813</v>
      </c>
      <c r="F281" s="2">
        <v>0</v>
      </c>
      <c r="G281" s="3" t="s">
        <v>56</v>
      </c>
      <c r="H281">
        <v>79207</v>
      </c>
      <c r="I281">
        <v>67818</v>
      </c>
      <c r="J281" t="s">
        <v>49</v>
      </c>
      <c r="K281" s="1">
        <v>44986.918287037035</v>
      </c>
    </row>
    <row r="282" spans="1:11" x14ac:dyDescent="0.3">
      <c r="A282" t="s">
        <v>10</v>
      </c>
      <c r="B282">
        <v>362276</v>
      </c>
      <c r="C282" s="4">
        <f>script[[#This Row],[age]]/365.25</f>
        <v>8.1834360027378512</v>
      </c>
      <c r="D282">
        <v>2989</v>
      </c>
      <c r="E282" s="2">
        <v>19281</v>
      </c>
      <c r="F282" s="2">
        <v>0</v>
      </c>
      <c r="G282" s="3" t="s">
        <v>50</v>
      </c>
      <c r="H282">
        <v>16712</v>
      </c>
      <c r="I282">
        <v>16557</v>
      </c>
      <c r="J282" t="s">
        <v>11</v>
      </c>
      <c r="K282" s="1">
        <v>44986.896620370368</v>
      </c>
    </row>
    <row r="283" spans="1:11" x14ac:dyDescent="0.3">
      <c r="A283" t="s">
        <v>12</v>
      </c>
      <c r="B283">
        <v>269266</v>
      </c>
      <c r="C283" s="4">
        <f>script[[#This Row],[age]]/365.25</f>
        <v>9.3853524982888441</v>
      </c>
      <c r="D283">
        <v>3428</v>
      </c>
      <c r="E283" s="2">
        <v>5590</v>
      </c>
      <c r="F283" s="2">
        <v>0</v>
      </c>
      <c r="G283" s="3" t="s">
        <v>57</v>
      </c>
      <c r="H283">
        <v>910</v>
      </c>
      <c r="I283">
        <v>885</v>
      </c>
      <c r="J283" t="s">
        <v>13</v>
      </c>
      <c r="K283" s="1">
        <v>44986.894479166665</v>
      </c>
    </row>
    <row r="284" spans="1:11" x14ac:dyDescent="0.3">
      <c r="A284" t="s">
        <v>14</v>
      </c>
      <c r="B284">
        <v>265192</v>
      </c>
      <c r="C284" s="4">
        <f>script[[#This Row],[age]]/365.25</f>
        <v>3.9315537303216974</v>
      </c>
      <c r="D284">
        <v>1436</v>
      </c>
      <c r="E284" s="2">
        <v>1063</v>
      </c>
      <c r="F284" s="2">
        <v>0</v>
      </c>
      <c r="G284" s="3" t="s">
        <v>57</v>
      </c>
      <c r="H284">
        <v>0</v>
      </c>
      <c r="I284">
        <v>0</v>
      </c>
      <c r="J284" t="s">
        <v>15</v>
      </c>
      <c r="K284" s="1">
        <v>44986.692939814813</v>
      </c>
    </row>
    <row r="285" spans="1:11" x14ac:dyDescent="0.3">
      <c r="A285" t="s">
        <v>16</v>
      </c>
      <c r="B285">
        <v>250060</v>
      </c>
      <c r="C285" s="4">
        <f>script[[#This Row],[age]]/365.25</f>
        <v>6.7323750855578375</v>
      </c>
      <c r="D285">
        <v>2459</v>
      </c>
      <c r="E285" s="2">
        <v>359</v>
      </c>
      <c r="F285" s="2">
        <v>0</v>
      </c>
      <c r="G285" s="3" t="s">
        <v>57</v>
      </c>
      <c r="H285">
        <v>383</v>
      </c>
      <c r="I285">
        <v>339</v>
      </c>
      <c r="J285" t="s">
        <v>17</v>
      </c>
      <c r="K285" s="1">
        <v>44986.911307870374</v>
      </c>
    </row>
    <row r="286" spans="1:11" x14ac:dyDescent="0.3">
      <c r="A286" t="s">
        <v>18</v>
      </c>
      <c r="B286">
        <v>241028</v>
      </c>
      <c r="C286" s="4">
        <f>script[[#This Row],[age]]/365.25</f>
        <v>8.6379192334017798</v>
      </c>
      <c r="D286">
        <v>3155</v>
      </c>
      <c r="E286" s="2">
        <v>607</v>
      </c>
      <c r="F286" s="2">
        <v>0</v>
      </c>
      <c r="G286" s="3" t="s">
        <v>57</v>
      </c>
      <c r="H286">
        <v>320</v>
      </c>
      <c r="I286">
        <v>297</v>
      </c>
      <c r="J286" t="s">
        <v>19</v>
      </c>
      <c r="K286" s="1">
        <v>44986.914675925924</v>
      </c>
    </row>
    <row r="287" spans="1:11" x14ac:dyDescent="0.3">
      <c r="A287" t="s">
        <v>20</v>
      </c>
      <c r="B287">
        <v>231493</v>
      </c>
      <c r="C287" s="4">
        <f>script[[#This Row],[age]]/365.25</f>
        <v>5.9603011635865846</v>
      </c>
      <c r="D287">
        <v>2177</v>
      </c>
      <c r="E287" s="2">
        <v>1454</v>
      </c>
      <c r="F287" s="2">
        <v>1</v>
      </c>
      <c r="G287" s="3" t="s">
        <v>51</v>
      </c>
      <c r="H287">
        <v>906</v>
      </c>
      <c r="I287">
        <v>757</v>
      </c>
      <c r="J287" t="s">
        <v>21</v>
      </c>
      <c r="K287" s="1">
        <v>44986.915844907409</v>
      </c>
    </row>
    <row r="288" spans="1:11" x14ac:dyDescent="0.3">
      <c r="A288" t="s">
        <v>22</v>
      </c>
      <c r="B288">
        <v>229616</v>
      </c>
      <c r="C288" s="4">
        <f>script[[#This Row],[age]]/365.25</f>
        <v>6.9431895961670085</v>
      </c>
      <c r="D288">
        <v>2536</v>
      </c>
      <c r="E288" s="2">
        <v>1871</v>
      </c>
      <c r="F288" s="2">
        <v>0</v>
      </c>
      <c r="G288" s="3" t="s">
        <v>52</v>
      </c>
      <c r="H288">
        <v>444</v>
      </c>
      <c r="I288">
        <v>416</v>
      </c>
      <c r="J288" t="s">
        <v>23</v>
      </c>
      <c r="K288" s="1">
        <v>44986.8984375</v>
      </c>
    </row>
    <row r="289" spans="1:11" x14ac:dyDescent="0.3">
      <c r="A289" t="s">
        <v>24</v>
      </c>
      <c r="B289">
        <v>212707</v>
      </c>
      <c r="C289" s="4">
        <f>script[[#This Row],[age]]/365.25</f>
        <v>6.0068446269678306</v>
      </c>
      <c r="D289">
        <v>2194</v>
      </c>
      <c r="E289" s="2">
        <v>195</v>
      </c>
      <c r="F289" s="2">
        <v>0</v>
      </c>
      <c r="G289" s="3" t="s">
        <v>52</v>
      </c>
      <c r="H289">
        <v>244</v>
      </c>
      <c r="I289">
        <v>71</v>
      </c>
      <c r="J289" t="s">
        <v>25</v>
      </c>
      <c r="K289" s="1">
        <v>44986.901180555556</v>
      </c>
    </row>
    <row r="290" spans="1:11" x14ac:dyDescent="0.3">
      <c r="A290" t="s">
        <v>26</v>
      </c>
      <c r="B290">
        <v>203091</v>
      </c>
      <c r="C290" s="4">
        <f>script[[#This Row],[age]]/365.25</f>
        <v>9.7686516084873372</v>
      </c>
      <c r="D290">
        <v>3568</v>
      </c>
      <c r="E290" s="2">
        <v>8821</v>
      </c>
      <c r="F290" s="2">
        <v>99</v>
      </c>
      <c r="G290" s="3" t="s">
        <v>53</v>
      </c>
      <c r="H290">
        <v>12068</v>
      </c>
      <c r="I290">
        <v>11139</v>
      </c>
      <c r="J290" t="s">
        <v>27</v>
      </c>
      <c r="K290" s="1">
        <v>44986.913726851853</v>
      </c>
    </row>
    <row r="291" spans="1:11" x14ac:dyDescent="0.3">
      <c r="A291" t="s">
        <v>28</v>
      </c>
      <c r="B291">
        <v>202563</v>
      </c>
      <c r="C291" s="4">
        <f>script[[#This Row],[age]]/365.25</f>
        <v>9.5879534565366189</v>
      </c>
      <c r="D291">
        <v>3502</v>
      </c>
      <c r="E291" s="2">
        <v>1118</v>
      </c>
      <c r="F291" s="2">
        <v>245</v>
      </c>
      <c r="G291" s="3" t="s">
        <v>50</v>
      </c>
      <c r="H291">
        <v>9947</v>
      </c>
      <c r="I291">
        <v>9586</v>
      </c>
      <c r="J291" t="s">
        <v>29</v>
      </c>
      <c r="K291" s="1">
        <v>44986.917928240742</v>
      </c>
    </row>
    <row r="292" spans="1:11" x14ac:dyDescent="0.3">
      <c r="A292" t="s">
        <v>30</v>
      </c>
      <c r="B292">
        <v>191639</v>
      </c>
      <c r="C292" s="4">
        <f>script[[#This Row],[age]]/365.25</f>
        <v>4.8104038329911019</v>
      </c>
      <c r="D292">
        <v>1757</v>
      </c>
      <c r="E292" s="2">
        <v>112</v>
      </c>
      <c r="F292" s="2">
        <v>0</v>
      </c>
      <c r="G292" s="3" t="s">
        <v>57</v>
      </c>
      <c r="H292">
        <v>540</v>
      </c>
      <c r="I292">
        <v>377</v>
      </c>
      <c r="J292" t="s">
        <v>31</v>
      </c>
      <c r="K292" s="1">
        <v>44986.91547453704</v>
      </c>
    </row>
    <row r="293" spans="1:11" x14ac:dyDescent="0.3">
      <c r="A293" t="s">
        <v>32</v>
      </c>
      <c r="B293">
        <v>171710</v>
      </c>
      <c r="C293" s="4">
        <f>script[[#This Row],[age]]/365.25</f>
        <v>7.312799452429843</v>
      </c>
      <c r="D293">
        <v>2671</v>
      </c>
      <c r="E293" s="2">
        <v>15748</v>
      </c>
      <c r="F293" s="2">
        <v>185</v>
      </c>
      <c r="G293" s="3" t="s">
        <v>54</v>
      </c>
      <c r="H293">
        <v>36760</v>
      </c>
      <c r="I293">
        <v>34722</v>
      </c>
      <c r="J293" t="s">
        <v>33</v>
      </c>
      <c r="K293" s="1">
        <v>44986.858437499999</v>
      </c>
    </row>
    <row r="294" spans="1:11" x14ac:dyDescent="0.3">
      <c r="A294" t="s">
        <v>34</v>
      </c>
      <c r="B294">
        <v>165379</v>
      </c>
      <c r="C294" s="4">
        <f>script[[#This Row],[age]]/365.25</f>
        <v>9.2867898699520879</v>
      </c>
      <c r="D294">
        <v>3392</v>
      </c>
      <c r="E294" s="2">
        <v>356</v>
      </c>
      <c r="F294" s="2">
        <v>0</v>
      </c>
      <c r="G294" s="3" t="s">
        <v>57</v>
      </c>
      <c r="H294">
        <v>908</v>
      </c>
      <c r="I294">
        <v>825</v>
      </c>
      <c r="J294" t="s">
        <v>35</v>
      </c>
      <c r="K294" s="1">
        <v>44986.874293981484</v>
      </c>
    </row>
    <row r="295" spans="1:11" x14ac:dyDescent="0.3">
      <c r="A295" t="s">
        <v>36</v>
      </c>
      <c r="B295">
        <v>163997</v>
      </c>
      <c r="C295" s="4">
        <f>script[[#This Row],[age]]/365.25</f>
        <v>4.9363449691991788</v>
      </c>
      <c r="D295">
        <v>1803</v>
      </c>
      <c r="E295" s="2">
        <v>280</v>
      </c>
      <c r="F295" s="2">
        <v>0</v>
      </c>
      <c r="G295" s="3" t="s">
        <v>53</v>
      </c>
      <c r="H295">
        <v>312</v>
      </c>
      <c r="I295">
        <v>204</v>
      </c>
      <c r="J295" t="s">
        <v>37</v>
      </c>
      <c r="K295" s="1">
        <v>44986.887152777781</v>
      </c>
    </row>
    <row r="296" spans="1:11" x14ac:dyDescent="0.3">
      <c r="A296" t="s">
        <v>38</v>
      </c>
      <c r="B296">
        <v>162115</v>
      </c>
      <c r="C296" s="4">
        <f>script[[#This Row],[age]]/365.25</f>
        <v>11.589322381930184</v>
      </c>
      <c r="D296">
        <v>4233</v>
      </c>
      <c r="E296" s="2">
        <v>8176</v>
      </c>
      <c r="F296" s="2">
        <v>83</v>
      </c>
      <c r="G296" s="3" t="s">
        <v>53</v>
      </c>
      <c r="H296">
        <v>21796</v>
      </c>
      <c r="I296">
        <v>21539</v>
      </c>
      <c r="J296" t="s">
        <v>39</v>
      </c>
      <c r="K296" s="1">
        <v>44986.904386574075</v>
      </c>
    </row>
    <row r="297" spans="1:11" x14ac:dyDescent="0.3">
      <c r="A297" t="s">
        <v>40</v>
      </c>
      <c r="B297">
        <v>162012</v>
      </c>
      <c r="C297" s="4">
        <f>script[[#This Row],[age]]/365.25</f>
        <v>5.0431211498973303</v>
      </c>
      <c r="D297">
        <v>1842</v>
      </c>
      <c r="E297" s="2">
        <v>375</v>
      </c>
      <c r="F297" s="2">
        <v>0</v>
      </c>
      <c r="G297" s="3" t="s">
        <v>57</v>
      </c>
      <c r="H297">
        <v>558</v>
      </c>
      <c r="I297">
        <v>439</v>
      </c>
      <c r="J297" t="s">
        <v>41</v>
      </c>
      <c r="K297" s="1">
        <v>44986.900057870371</v>
      </c>
    </row>
    <row r="298" spans="1:11" x14ac:dyDescent="0.3">
      <c r="A298" t="s">
        <v>42</v>
      </c>
      <c r="B298">
        <v>158548</v>
      </c>
      <c r="C298" s="4">
        <f>script[[#This Row],[age]]/365.25</f>
        <v>8.6762491444216288</v>
      </c>
      <c r="D298">
        <v>3169</v>
      </c>
      <c r="E298" s="2">
        <v>530</v>
      </c>
      <c r="F298" s="2">
        <v>0</v>
      </c>
      <c r="G298" s="3" t="s">
        <v>52</v>
      </c>
      <c r="H298">
        <v>496</v>
      </c>
      <c r="I298">
        <v>478</v>
      </c>
      <c r="J298" t="s">
        <v>43</v>
      </c>
      <c r="K298" s="1">
        <v>44986.903310185182</v>
      </c>
    </row>
    <row r="299" spans="1:11" x14ac:dyDescent="0.3">
      <c r="A299" t="s">
        <v>44</v>
      </c>
      <c r="B299">
        <v>155926</v>
      </c>
      <c r="C299" s="4">
        <f>script[[#This Row],[age]]/365.25</f>
        <v>13.505817932922655</v>
      </c>
      <c r="D299">
        <v>4933</v>
      </c>
      <c r="E299" s="2">
        <v>2841</v>
      </c>
      <c r="F299" s="2">
        <v>0</v>
      </c>
      <c r="G299" s="3" t="s">
        <v>55</v>
      </c>
      <c r="H299">
        <v>4385</v>
      </c>
      <c r="I299">
        <v>4168</v>
      </c>
      <c r="J299" t="s">
        <v>45</v>
      </c>
      <c r="K299" s="1">
        <v>44986.905138888891</v>
      </c>
    </row>
    <row r="300" spans="1:11" x14ac:dyDescent="0.3">
      <c r="A300" t="s">
        <v>46</v>
      </c>
      <c r="B300">
        <v>154378</v>
      </c>
      <c r="C300" s="4">
        <f>script[[#This Row],[age]]/365.25</f>
        <v>6.622861054072553</v>
      </c>
      <c r="D300">
        <v>2419</v>
      </c>
      <c r="E300" s="2">
        <v>2153</v>
      </c>
      <c r="F300" s="2">
        <v>0</v>
      </c>
      <c r="G300" s="3" t="s">
        <v>52</v>
      </c>
      <c r="H300">
        <v>1226</v>
      </c>
      <c r="I300">
        <v>1209</v>
      </c>
      <c r="J300" t="s">
        <v>47</v>
      </c>
      <c r="K300" s="1">
        <v>44986.913807870369</v>
      </c>
    </row>
    <row r="301" spans="1:11" x14ac:dyDescent="0.3">
      <c r="A301" t="s">
        <v>48</v>
      </c>
      <c r="B301">
        <v>150748</v>
      </c>
      <c r="C301" s="4">
        <f>script[[#This Row],[age]]/365.25</f>
        <v>7.9835728952772076</v>
      </c>
      <c r="D301">
        <v>2916</v>
      </c>
      <c r="E301" s="2">
        <v>29813</v>
      </c>
      <c r="F301" s="2">
        <v>0</v>
      </c>
      <c r="G301" s="3" t="s">
        <v>56</v>
      </c>
      <c r="H301">
        <v>79207</v>
      </c>
      <c r="I301">
        <v>67818</v>
      </c>
      <c r="J301" t="s">
        <v>49</v>
      </c>
      <c r="K301" s="1">
        <v>44986.918287037035</v>
      </c>
    </row>
    <row r="302" spans="1:11" x14ac:dyDescent="0.3">
      <c r="A302" t="s">
        <v>10</v>
      </c>
      <c r="B302">
        <v>362276</v>
      </c>
      <c r="C302" s="4">
        <f>script[[#This Row],[age]]/365.25</f>
        <v>8.1834360027378512</v>
      </c>
      <c r="D302">
        <v>2989</v>
      </c>
      <c r="E302" s="2">
        <v>19281</v>
      </c>
      <c r="F302" s="2">
        <v>0</v>
      </c>
      <c r="G302" s="3" t="s">
        <v>50</v>
      </c>
      <c r="H302">
        <v>16712</v>
      </c>
      <c r="I302">
        <v>16557</v>
      </c>
      <c r="J302" t="s">
        <v>11</v>
      </c>
      <c r="K302" s="1">
        <v>44986.896620370368</v>
      </c>
    </row>
    <row r="303" spans="1:11" x14ac:dyDescent="0.3">
      <c r="A303" t="s">
        <v>12</v>
      </c>
      <c r="B303">
        <v>269266</v>
      </c>
      <c r="C303" s="4">
        <f>script[[#This Row],[age]]/365.25</f>
        <v>9.3853524982888441</v>
      </c>
      <c r="D303">
        <v>3428</v>
      </c>
      <c r="E303" s="2">
        <v>5590</v>
      </c>
      <c r="F303" s="2">
        <v>0</v>
      </c>
      <c r="G303" s="3" t="s">
        <v>57</v>
      </c>
      <c r="H303">
        <v>910</v>
      </c>
      <c r="I303">
        <v>885</v>
      </c>
      <c r="J303" t="s">
        <v>13</v>
      </c>
      <c r="K303" s="1">
        <v>44986.894479166665</v>
      </c>
    </row>
    <row r="304" spans="1:11" x14ac:dyDescent="0.3">
      <c r="A304" t="s">
        <v>14</v>
      </c>
      <c r="B304">
        <v>265192</v>
      </c>
      <c r="C304" s="4">
        <f>script[[#This Row],[age]]/365.25</f>
        <v>3.9315537303216974</v>
      </c>
      <c r="D304">
        <v>1436</v>
      </c>
      <c r="E304" s="2">
        <v>1063</v>
      </c>
      <c r="F304" s="2">
        <v>0</v>
      </c>
      <c r="G304" s="3" t="s">
        <v>57</v>
      </c>
      <c r="H304">
        <v>0</v>
      </c>
      <c r="I304">
        <v>0</v>
      </c>
      <c r="J304" t="s">
        <v>15</v>
      </c>
      <c r="K304" s="1">
        <v>44986.692939814813</v>
      </c>
    </row>
    <row r="305" spans="1:11" x14ac:dyDescent="0.3">
      <c r="A305" t="s">
        <v>16</v>
      </c>
      <c r="B305">
        <v>250060</v>
      </c>
      <c r="C305" s="4">
        <f>script[[#This Row],[age]]/365.25</f>
        <v>6.7323750855578375</v>
      </c>
      <c r="D305">
        <v>2459</v>
      </c>
      <c r="E305" s="2">
        <v>359</v>
      </c>
      <c r="F305" s="2">
        <v>0</v>
      </c>
      <c r="G305" s="3" t="s">
        <v>57</v>
      </c>
      <c r="H305">
        <v>383</v>
      </c>
      <c r="I305">
        <v>339</v>
      </c>
      <c r="J305" t="s">
        <v>17</v>
      </c>
      <c r="K305" s="1">
        <v>44986.911307870374</v>
      </c>
    </row>
    <row r="306" spans="1:11" x14ac:dyDescent="0.3">
      <c r="A306" t="s">
        <v>18</v>
      </c>
      <c r="B306">
        <v>241028</v>
      </c>
      <c r="C306" s="4">
        <f>script[[#This Row],[age]]/365.25</f>
        <v>8.6379192334017798</v>
      </c>
      <c r="D306">
        <v>3155</v>
      </c>
      <c r="E306" s="2">
        <v>607</v>
      </c>
      <c r="F306" s="2">
        <v>0</v>
      </c>
      <c r="G306" s="3" t="s">
        <v>57</v>
      </c>
      <c r="H306">
        <v>320</v>
      </c>
      <c r="I306">
        <v>297</v>
      </c>
      <c r="J306" t="s">
        <v>19</v>
      </c>
      <c r="K306" s="1">
        <v>44986.914675925924</v>
      </c>
    </row>
    <row r="307" spans="1:11" x14ac:dyDescent="0.3">
      <c r="A307" t="s">
        <v>20</v>
      </c>
      <c r="B307">
        <v>231493</v>
      </c>
      <c r="C307" s="4">
        <f>script[[#This Row],[age]]/365.25</f>
        <v>5.9603011635865846</v>
      </c>
      <c r="D307">
        <v>2177</v>
      </c>
      <c r="E307" s="2">
        <v>1454</v>
      </c>
      <c r="F307" s="2">
        <v>1</v>
      </c>
      <c r="G307" s="3" t="s">
        <v>51</v>
      </c>
      <c r="H307">
        <v>906</v>
      </c>
      <c r="I307">
        <v>757</v>
      </c>
      <c r="J307" t="s">
        <v>21</v>
      </c>
      <c r="K307" s="1">
        <v>44986.915844907409</v>
      </c>
    </row>
    <row r="308" spans="1:11" x14ac:dyDescent="0.3">
      <c r="A308" t="s">
        <v>22</v>
      </c>
      <c r="B308">
        <v>229616</v>
      </c>
      <c r="C308" s="4">
        <f>script[[#This Row],[age]]/365.25</f>
        <v>6.9431895961670085</v>
      </c>
      <c r="D308">
        <v>2536</v>
      </c>
      <c r="E308" s="2">
        <v>1871</v>
      </c>
      <c r="F308" s="2">
        <v>0</v>
      </c>
      <c r="G308" s="3" t="s">
        <v>52</v>
      </c>
      <c r="H308">
        <v>444</v>
      </c>
      <c r="I308">
        <v>416</v>
      </c>
      <c r="J308" t="s">
        <v>23</v>
      </c>
      <c r="K308" s="1">
        <v>44986.8984375</v>
      </c>
    </row>
    <row r="309" spans="1:11" x14ac:dyDescent="0.3">
      <c r="A309" t="s">
        <v>24</v>
      </c>
      <c r="B309">
        <v>212707</v>
      </c>
      <c r="C309" s="4">
        <f>script[[#This Row],[age]]/365.25</f>
        <v>6.0068446269678306</v>
      </c>
      <c r="D309">
        <v>2194</v>
      </c>
      <c r="E309" s="2">
        <v>195</v>
      </c>
      <c r="F309" s="2">
        <v>0</v>
      </c>
      <c r="G309" s="3" t="s">
        <v>52</v>
      </c>
      <c r="H309">
        <v>244</v>
      </c>
      <c r="I309">
        <v>71</v>
      </c>
      <c r="J309" t="s">
        <v>25</v>
      </c>
      <c r="K309" s="1">
        <v>44986.901180555556</v>
      </c>
    </row>
    <row r="310" spans="1:11" x14ac:dyDescent="0.3">
      <c r="A310" t="s">
        <v>26</v>
      </c>
      <c r="B310">
        <v>203091</v>
      </c>
      <c r="C310" s="4">
        <f>script[[#This Row],[age]]/365.25</f>
        <v>9.7686516084873372</v>
      </c>
      <c r="D310">
        <v>3568</v>
      </c>
      <c r="E310" s="2">
        <v>8821</v>
      </c>
      <c r="F310" s="2">
        <v>99</v>
      </c>
      <c r="G310" s="3" t="s">
        <v>53</v>
      </c>
      <c r="H310">
        <v>12068</v>
      </c>
      <c r="I310">
        <v>11139</v>
      </c>
      <c r="J310" t="s">
        <v>27</v>
      </c>
      <c r="K310" s="1">
        <v>44986.913726851853</v>
      </c>
    </row>
    <row r="311" spans="1:11" x14ac:dyDescent="0.3">
      <c r="A311" t="s">
        <v>28</v>
      </c>
      <c r="B311">
        <v>202563</v>
      </c>
      <c r="C311" s="4">
        <f>script[[#This Row],[age]]/365.25</f>
        <v>9.5879534565366189</v>
      </c>
      <c r="D311">
        <v>3502</v>
      </c>
      <c r="E311" s="2">
        <v>1118</v>
      </c>
      <c r="F311" s="2">
        <v>245</v>
      </c>
      <c r="G311" s="3" t="s">
        <v>50</v>
      </c>
      <c r="H311">
        <v>9947</v>
      </c>
      <c r="I311">
        <v>9586</v>
      </c>
      <c r="J311" t="s">
        <v>29</v>
      </c>
      <c r="K311" s="1">
        <v>44986.917928240742</v>
      </c>
    </row>
    <row r="312" spans="1:11" x14ac:dyDescent="0.3">
      <c r="A312" t="s">
        <v>30</v>
      </c>
      <c r="B312">
        <v>191639</v>
      </c>
      <c r="C312" s="4">
        <f>script[[#This Row],[age]]/365.25</f>
        <v>4.8104038329911019</v>
      </c>
      <c r="D312">
        <v>1757</v>
      </c>
      <c r="E312" s="2">
        <v>112</v>
      </c>
      <c r="F312" s="2">
        <v>0</v>
      </c>
      <c r="G312" s="3" t="s">
        <v>57</v>
      </c>
      <c r="H312">
        <v>540</v>
      </c>
      <c r="I312">
        <v>377</v>
      </c>
      <c r="J312" t="s">
        <v>31</v>
      </c>
      <c r="K312" s="1">
        <v>44986.91547453704</v>
      </c>
    </row>
    <row r="313" spans="1:11" x14ac:dyDescent="0.3">
      <c r="A313" t="s">
        <v>32</v>
      </c>
      <c r="B313">
        <v>171710</v>
      </c>
      <c r="C313" s="4">
        <f>script[[#This Row],[age]]/365.25</f>
        <v>7.312799452429843</v>
      </c>
      <c r="D313">
        <v>2671</v>
      </c>
      <c r="E313" s="2">
        <v>15748</v>
      </c>
      <c r="F313" s="2">
        <v>185</v>
      </c>
      <c r="G313" s="3" t="s">
        <v>54</v>
      </c>
      <c r="H313">
        <v>36760</v>
      </c>
      <c r="I313">
        <v>34722</v>
      </c>
      <c r="J313" t="s">
        <v>33</v>
      </c>
      <c r="K313" s="1">
        <v>44986.858437499999</v>
      </c>
    </row>
    <row r="314" spans="1:11" x14ac:dyDescent="0.3">
      <c r="A314" t="s">
        <v>34</v>
      </c>
      <c r="B314">
        <v>165379</v>
      </c>
      <c r="C314" s="4">
        <f>script[[#This Row],[age]]/365.25</f>
        <v>9.2867898699520879</v>
      </c>
      <c r="D314">
        <v>3392</v>
      </c>
      <c r="E314" s="2">
        <v>356</v>
      </c>
      <c r="F314" s="2">
        <v>0</v>
      </c>
      <c r="G314" s="3" t="s">
        <v>57</v>
      </c>
      <c r="H314">
        <v>908</v>
      </c>
      <c r="I314">
        <v>825</v>
      </c>
      <c r="J314" t="s">
        <v>35</v>
      </c>
      <c r="K314" s="1">
        <v>44986.874293981484</v>
      </c>
    </row>
    <row r="315" spans="1:11" x14ac:dyDescent="0.3">
      <c r="A315" t="s">
        <v>36</v>
      </c>
      <c r="B315">
        <v>163997</v>
      </c>
      <c r="C315" s="4">
        <f>script[[#This Row],[age]]/365.25</f>
        <v>4.9363449691991788</v>
      </c>
      <c r="D315">
        <v>1803</v>
      </c>
      <c r="E315" s="2">
        <v>280</v>
      </c>
      <c r="F315" s="2">
        <v>0</v>
      </c>
      <c r="G315" s="3" t="s">
        <v>53</v>
      </c>
      <c r="H315">
        <v>312</v>
      </c>
      <c r="I315">
        <v>204</v>
      </c>
      <c r="J315" t="s">
        <v>37</v>
      </c>
      <c r="K315" s="1">
        <v>44986.887152777781</v>
      </c>
    </row>
    <row r="316" spans="1:11" x14ac:dyDescent="0.3">
      <c r="A316" t="s">
        <v>38</v>
      </c>
      <c r="B316">
        <v>162115</v>
      </c>
      <c r="C316" s="4">
        <f>script[[#This Row],[age]]/365.25</f>
        <v>11.589322381930184</v>
      </c>
      <c r="D316">
        <v>4233</v>
      </c>
      <c r="E316" s="2">
        <v>8176</v>
      </c>
      <c r="F316" s="2">
        <v>83</v>
      </c>
      <c r="G316" s="3" t="s">
        <v>53</v>
      </c>
      <c r="H316">
        <v>21796</v>
      </c>
      <c r="I316">
        <v>21539</v>
      </c>
      <c r="J316" t="s">
        <v>39</v>
      </c>
      <c r="K316" s="1">
        <v>44986.904386574075</v>
      </c>
    </row>
    <row r="317" spans="1:11" x14ac:dyDescent="0.3">
      <c r="A317" t="s">
        <v>40</v>
      </c>
      <c r="B317">
        <v>162012</v>
      </c>
      <c r="C317" s="4">
        <f>script[[#This Row],[age]]/365.25</f>
        <v>5.0431211498973303</v>
      </c>
      <c r="D317">
        <v>1842</v>
      </c>
      <c r="E317" s="2">
        <v>375</v>
      </c>
      <c r="F317" s="2">
        <v>0</v>
      </c>
      <c r="G317" s="3" t="s">
        <v>57</v>
      </c>
      <c r="H317">
        <v>558</v>
      </c>
      <c r="I317">
        <v>439</v>
      </c>
      <c r="J317" t="s">
        <v>41</v>
      </c>
      <c r="K317" s="1">
        <v>44986.900057870371</v>
      </c>
    </row>
    <row r="318" spans="1:11" x14ac:dyDescent="0.3">
      <c r="A318" t="s">
        <v>42</v>
      </c>
      <c r="B318">
        <v>158548</v>
      </c>
      <c r="C318" s="4">
        <f>script[[#This Row],[age]]/365.25</f>
        <v>8.6762491444216288</v>
      </c>
      <c r="D318">
        <v>3169</v>
      </c>
      <c r="E318" s="2">
        <v>530</v>
      </c>
      <c r="F318" s="2">
        <v>0</v>
      </c>
      <c r="G318" s="3" t="s">
        <v>52</v>
      </c>
      <c r="H318">
        <v>496</v>
      </c>
      <c r="I318">
        <v>478</v>
      </c>
      <c r="J318" t="s">
        <v>43</v>
      </c>
      <c r="K318" s="1">
        <v>44986.903310185182</v>
      </c>
    </row>
    <row r="319" spans="1:11" x14ac:dyDescent="0.3">
      <c r="A319" t="s">
        <v>44</v>
      </c>
      <c r="B319">
        <v>155926</v>
      </c>
      <c r="C319" s="4">
        <f>script[[#This Row],[age]]/365.25</f>
        <v>13.505817932922655</v>
      </c>
      <c r="D319">
        <v>4933</v>
      </c>
      <c r="E319" s="2">
        <v>2841</v>
      </c>
      <c r="F319" s="2">
        <v>0</v>
      </c>
      <c r="G319" s="3" t="s">
        <v>55</v>
      </c>
      <c r="H319">
        <v>4385</v>
      </c>
      <c r="I319">
        <v>4168</v>
      </c>
      <c r="J319" t="s">
        <v>45</v>
      </c>
      <c r="K319" s="1">
        <v>44986.905138888891</v>
      </c>
    </row>
    <row r="320" spans="1:11" x14ac:dyDescent="0.3">
      <c r="A320" t="s">
        <v>46</v>
      </c>
      <c r="B320">
        <v>154378</v>
      </c>
      <c r="C320" s="4">
        <f>script[[#This Row],[age]]/365.25</f>
        <v>6.622861054072553</v>
      </c>
      <c r="D320">
        <v>2419</v>
      </c>
      <c r="E320" s="2">
        <v>2153</v>
      </c>
      <c r="F320" s="2">
        <v>0</v>
      </c>
      <c r="G320" s="3" t="s">
        <v>52</v>
      </c>
      <c r="H320">
        <v>1226</v>
      </c>
      <c r="I320">
        <v>1209</v>
      </c>
      <c r="J320" t="s">
        <v>47</v>
      </c>
      <c r="K320" s="1">
        <v>44986.913807870369</v>
      </c>
    </row>
    <row r="321" spans="1:11" x14ac:dyDescent="0.3">
      <c r="A321" t="s">
        <v>48</v>
      </c>
      <c r="B321">
        <v>150748</v>
      </c>
      <c r="C321" s="4">
        <f>script[[#This Row],[age]]/365.25</f>
        <v>7.9835728952772076</v>
      </c>
      <c r="D321">
        <v>2916</v>
      </c>
      <c r="E321" s="2">
        <v>29813</v>
      </c>
      <c r="F321" s="2">
        <v>0</v>
      </c>
      <c r="G321" s="3" t="s">
        <v>56</v>
      </c>
      <c r="H321">
        <v>79207</v>
      </c>
      <c r="I321">
        <v>67818</v>
      </c>
      <c r="J321" t="s">
        <v>49</v>
      </c>
      <c r="K321" s="1">
        <v>44986.918287037035</v>
      </c>
    </row>
    <row r="322" spans="1:11" x14ac:dyDescent="0.3">
      <c r="A322" t="s">
        <v>10</v>
      </c>
      <c r="B322">
        <v>362276</v>
      </c>
      <c r="C322" s="4">
        <f>script[[#This Row],[age]]/365.25</f>
        <v>8.1834360027378512</v>
      </c>
      <c r="D322">
        <v>2989</v>
      </c>
      <c r="E322" s="2">
        <v>19281</v>
      </c>
      <c r="F322" s="2">
        <v>0</v>
      </c>
      <c r="G322" s="3" t="s">
        <v>50</v>
      </c>
      <c r="H322">
        <v>16712</v>
      </c>
      <c r="I322">
        <v>16557</v>
      </c>
      <c r="J322" t="s">
        <v>11</v>
      </c>
      <c r="K322" s="1">
        <v>44986.896620370368</v>
      </c>
    </row>
    <row r="323" spans="1:11" x14ac:dyDescent="0.3">
      <c r="A323" t="s">
        <v>12</v>
      </c>
      <c r="B323">
        <v>269266</v>
      </c>
      <c r="C323" s="4">
        <f>script[[#This Row],[age]]/365.25</f>
        <v>9.3853524982888441</v>
      </c>
      <c r="D323">
        <v>3428</v>
      </c>
      <c r="E323" s="2">
        <v>5590</v>
      </c>
      <c r="F323" s="2">
        <v>0</v>
      </c>
      <c r="G323" s="3" t="s">
        <v>57</v>
      </c>
      <c r="H323">
        <v>910</v>
      </c>
      <c r="I323">
        <v>885</v>
      </c>
      <c r="J323" t="s">
        <v>13</v>
      </c>
      <c r="K323" s="1">
        <v>44986.894479166665</v>
      </c>
    </row>
    <row r="324" spans="1:11" x14ac:dyDescent="0.3">
      <c r="A324" t="s">
        <v>14</v>
      </c>
      <c r="B324">
        <v>265192</v>
      </c>
      <c r="C324" s="4">
        <f>script[[#This Row],[age]]/365.25</f>
        <v>3.9315537303216974</v>
      </c>
      <c r="D324">
        <v>1436</v>
      </c>
      <c r="E324" s="2">
        <v>1063</v>
      </c>
      <c r="F324" s="2">
        <v>0</v>
      </c>
      <c r="G324" s="3" t="s">
        <v>57</v>
      </c>
      <c r="H324">
        <v>0</v>
      </c>
      <c r="I324">
        <v>0</v>
      </c>
      <c r="J324" t="s">
        <v>15</v>
      </c>
      <c r="K324" s="1">
        <v>44986.692939814813</v>
      </c>
    </row>
    <row r="325" spans="1:11" x14ac:dyDescent="0.3">
      <c r="A325" t="s">
        <v>16</v>
      </c>
      <c r="B325">
        <v>250060</v>
      </c>
      <c r="C325" s="4">
        <f>script[[#This Row],[age]]/365.25</f>
        <v>6.7323750855578375</v>
      </c>
      <c r="D325">
        <v>2459</v>
      </c>
      <c r="E325" s="2">
        <v>359</v>
      </c>
      <c r="F325" s="2">
        <v>0</v>
      </c>
      <c r="G325" s="3" t="s">
        <v>57</v>
      </c>
      <c r="H325">
        <v>383</v>
      </c>
      <c r="I325">
        <v>339</v>
      </c>
      <c r="J325" t="s">
        <v>17</v>
      </c>
      <c r="K325" s="1">
        <v>44986.911307870374</v>
      </c>
    </row>
    <row r="326" spans="1:11" x14ac:dyDescent="0.3">
      <c r="A326" t="s">
        <v>18</v>
      </c>
      <c r="B326">
        <v>241028</v>
      </c>
      <c r="C326" s="4">
        <f>script[[#This Row],[age]]/365.25</f>
        <v>8.6379192334017798</v>
      </c>
      <c r="D326">
        <v>3155</v>
      </c>
      <c r="E326" s="2">
        <v>607</v>
      </c>
      <c r="F326" s="2">
        <v>0</v>
      </c>
      <c r="G326" s="3" t="s">
        <v>57</v>
      </c>
      <c r="H326">
        <v>320</v>
      </c>
      <c r="I326">
        <v>297</v>
      </c>
      <c r="J326" t="s">
        <v>19</v>
      </c>
      <c r="K326" s="1">
        <v>44986.914675925924</v>
      </c>
    </row>
    <row r="327" spans="1:11" x14ac:dyDescent="0.3">
      <c r="A327" t="s">
        <v>20</v>
      </c>
      <c r="B327">
        <v>231493</v>
      </c>
      <c r="C327" s="4">
        <f>script[[#This Row],[age]]/365.25</f>
        <v>5.9603011635865846</v>
      </c>
      <c r="D327">
        <v>2177</v>
      </c>
      <c r="E327" s="2">
        <v>1454</v>
      </c>
      <c r="F327" s="2">
        <v>1</v>
      </c>
      <c r="G327" s="3" t="s">
        <v>51</v>
      </c>
      <c r="H327">
        <v>906</v>
      </c>
      <c r="I327">
        <v>757</v>
      </c>
      <c r="J327" t="s">
        <v>21</v>
      </c>
      <c r="K327" s="1">
        <v>44986.915844907409</v>
      </c>
    </row>
    <row r="328" spans="1:11" x14ac:dyDescent="0.3">
      <c r="A328" t="s">
        <v>22</v>
      </c>
      <c r="B328">
        <v>229616</v>
      </c>
      <c r="C328" s="4">
        <f>script[[#This Row],[age]]/365.25</f>
        <v>6.9431895961670085</v>
      </c>
      <c r="D328">
        <v>2536</v>
      </c>
      <c r="E328" s="2">
        <v>1871</v>
      </c>
      <c r="F328" s="2">
        <v>0</v>
      </c>
      <c r="G328" s="3" t="s">
        <v>52</v>
      </c>
      <c r="H328">
        <v>444</v>
      </c>
      <c r="I328">
        <v>416</v>
      </c>
      <c r="J328" t="s">
        <v>23</v>
      </c>
      <c r="K328" s="1">
        <v>44986.8984375</v>
      </c>
    </row>
    <row r="329" spans="1:11" x14ac:dyDescent="0.3">
      <c r="A329" t="s">
        <v>24</v>
      </c>
      <c r="B329">
        <v>212707</v>
      </c>
      <c r="C329" s="4">
        <f>script[[#This Row],[age]]/365.25</f>
        <v>6.0068446269678306</v>
      </c>
      <c r="D329">
        <v>2194</v>
      </c>
      <c r="E329" s="2">
        <v>195</v>
      </c>
      <c r="F329" s="2">
        <v>0</v>
      </c>
      <c r="G329" s="3" t="s">
        <v>52</v>
      </c>
      <c r="H329">
        <v>244</v>
      </c>
      <c r="I329">
        <v>71</v>
      </c>
      <c r="J329" t="s">
        <v>25</v>
      </c>
      <c r="K329" s="1">
        <v>44986.901180555556</v>
      </c>
    </row>
    <row r="330" spans="1:11" x14ac:dyDescent="0.3">
      <c r="A330" t="s">
        <v>26</v>
      </c>
      <c r="B330">
        <v>203091</v>
      </c>
      <c r="C330" s="4">
        <f>script[[#This Row],[age]]/365.25</f>
        <v>9.7686516084873372</v>
      </c>
      <c r="D330">
        <v>3568</v>
      </c>
      <c r="E330" s="2">
        <v>8821</v>
      </c>
      <c r="F330" s="2">
        <v>99</v>
      </c>
      <c r="G330" s="3" t="s">
        <v>53</v>
      </c>
      <c r="H330">
        <v>12068</v>
      </c>
      <c r="I330">
        <v>11139</v>
      </c>
      <c r="J330" t="s">
        <v>27</v>
      </c>
      <c r="K330" s="1">
        <v>44986.913726851853</v>
      </c>
    </row>
    <row r="331" spans="1:11" x14ac:dyDescent="0.3">
      <c r="A331" t="s">
        <v>28</v>
      </c>
      <c r="B331">
        <v>202563</v>
      </c>
      <c r="C331" s="4">
        <f>script[[#This Row],[age]]/365.25</f>
        <v>9.5879534565366189</v>
      </c>
      <c r="D331">
        <v>3502</v>
      </c>
      <c r="E331" s="2">
        <v>1118</v>
      </c>
      <c r="F331" s="2">
        <v>245</v>
      </c>
      <c r="G331" s="3" t="s">
        <v>50</v>
      </c>
      <c r="H331">
        <v>9947</v>
      </c>
      <c r="I331">
        <v>9586</v>
      </c>
      <c r="J331" t="s">
        <v>29</v>
      </c>
      <c r="K331" s="1">
        <v>44986.917928240742</v>
      </c>
    </row>
    <row r="332" spans="1:11" x14ac:dyDescent="0.3">
      <c r="A332" t="s">
        <v>30</v>
      </c>
      <c r="B332">
        <v>191639</v>
      </c>
      <c r="C332" s="4">
        <f>script[[#This Row],[age]]/365.25</f>
        <v>4.8104038329911019</v>
      </c>
      <c r="D332">
        <v>1757</v>
      </c>
      <c r="E332" s="2">
        <v>112</v>
      </c>
      <c r="F332" s="2">
        <v>0</v>
      </c>
      <c r="G332" s="3" t="s">
        <v>57</v>
      </c>
      <c r="H332">
        <v>540</v>
      </c>
      <c r="I332">
        <v>377</v>
      </c>
      <c r="J332" t="s">
        <v>31</v>
      </c>
      <c r="K332" s="1">
        <v>44986.91547453704</v>
      </c>
    </row>
    <row r="333" spans="1:11" x14ac:dyDescent="0.3">
      <c r="A333" t="s">
        <v>32</v>
      </c>
      <c r="B333">
        <v>171710</v>
      </c>
      <c r="C333" s="4">
        <f>script[[#This Row],[age]]/365.25</f>
        <v>7.312799452429843</v>
      </c>
      <c r="D333">
        <v>2671</v>
      </c>
      <c r="E333" s="2">
        <v>15748</v>
      </c>
      <c r="F333" s="2">
        <v>185</v>
      </c>
      <c r="G333" s="3" t="s">
        <v>54</v>
      </c>
      <c r="H333">
        <v>36760</v>
      </c>
      <c r="I333">
        <v>34722</v>
      </c>
      <c r="J333" t="s">
        <v>33</v>
      </c>
      <c r="K333" s="1">
        <v>44986.858437499999</v>
      </c>
    </row>
    <row r="334" spans="1:11" x14ac:dyDescent="0.3">
      <c r="A334" t="s">
        <v>34</v>
      </c>
      <c r="B334">
        <v>165379</v>
      </c>
      <c r="C334" s="4">
        <f>script[[#This Row],[age]]/365.25</f>
        <v>9.2867898699520879</v>
      </c>
      <c r="D334">
        <v>3392</v>
      </c>
      <c r="E334" s="2">
        <v>356</v>
      </c>
      <c r="F334" s="2">
        <v>0</v>
      </c>
      <c r="G334" s="3" t="s">
        <v>57</v>
      </c>
      <c r="H334">
        <v>908</v>
      </c>
      <c r="I334">
        <v>825</v>
      </c>
      <c r="J334" t="s">
        <v>35</v>
      </c>
      <c r="K334" s="1">
        <v>44986.874293981484</v>
      </c>
    </row>
    <row r="335" spans="1:11" x14ac:dyDescent="0.3">
      <c r="A335" t="s">
        <v>36</v>
      </c>
      <c r="B335">
        <v>163997</v>
      </c>
      <c r="C335" s="4">
        <f>script[[#This Row],[age]]/365.25</f>
        <v>4.9363449691991788</v>
      </c>
      <c r="D335">
        <v>1803</v>
      </c>
      <c r="E335" s="2">
        <v>280</v>
      </c>
      <c r="F335" s="2">
        <v>0</v>
      </c>
      <c r="G335" s="3" t="s">
        <v>53</v>
      </c>
      <c r="H335">
        <v>312</v>
      </c>
      <c r="I335">
        <v>204</v>
      </c>
      <c r="J335" t="s">
        <v>37</v>
      </c>
      <c r="K335" s="1">
        <v>44986.887152777781</v>
      </c>
    </row>
    <row r="336" spans="1:11" x14ac:dyDescent="0.3">
      <c r="A336" t="s">
        <v>38</v>
      </c>
      <c r="B336">
        <v>162115</v>
      </c>
      <c r="C336" s="4">
        <f>script[[#This Row],[age]]/365.25</f>
        <v>11.589322381930184</v>
      </c>
      <c r="D336">
        <v>4233</v>
      </c>
      <c r="E336" s="2">
        <v>8176</v>
      </c>
      <c r="F336" s="2">
        <v>83</v>
      </c>
      <c r="G336" s="3" t="s">
        <v>53</v>
      </c>
      <c r="H336">
        <v>21796</v>
      </c>
      <c r="I336">
        <v>21539</v>
      </c>
      <c r="J336" t="s">
        <v>39</v>
      </c>
      <c r="K336" s="1">
        <v>44986.904386574075</v>
      </c>
    </row>
    <row r="337" spans="1:11" x14ac:dyDescent="0.3">
      <c r="A337" t="s">
        <v>40</v>
      </c>
      <c r="B337">
        <v>162012</v>
      </c>
      <c r="C337" s="4">
        <f>script[[#This Row],[age]]/365.25</f>
        <v>5.0431211498973303</v>
      </c>
      <c r="D337">
        <v>1842</v>
      </c>
      <c r="E337" s="2">
        <v>375</v>
      </c>
      <c r="F337" s="2">
        <v>0</v>
      </c>
      <c r="G337" s="3" t="s">
        <v>57</v>
      </c>
      <c r="H337">
        <v>558</v>
      </c>
      <c r="I337">
        <v>439</v>
      </c>
      <c r="J337" t="s">
        <v>41</v>
      </c>
      <c r="K337" s="1">
        <v>44986.900057870371</v>
      </c>
    </row>
    <row r="338" spans="1:11" x14ac:dyDescent="0.3">
      <c r="A338" t="s">
        <v>42</v>
      </c>
      <c r="B338">
        <v>158548</v>
      </c>
      <c r="C338" s="4">
        <f>script[[#This Row],[age]]/365.25</f>
        <v>8.6762491444216288</v>
      </c>
      <c r="D338">
        <v>3169</v>
      </c>
      <c r="E338" s="2">
        <v>530</v>
      </c>
      <c r="F338" s="2">
        <v>0</v>
      </c>
      <c r="G338" s="3" t="s">
        <v>52</v>
      </c>
      <c r="H338">
        <v>496</v>
      </c>
      <c r="I338">
        <v>478</v>
      </c>
      <c r="J338" t="s">
        <v>43</v>
      </c>
      <c r="K338" s="1">
        <v>44986.903310185182</v>
      </c>
    </row>
    <row r="339" spans="1:11" x14ac:dyDescent="0.3">
      <c r="A339" t="s">
        <v>44</v>
      </c>
      <c r="B339">
        <v>155926</v>
      </c>
      <c r="C339" s="4">
        <f>script[[#This Row],[age]]/365.25</f>
        <v>13.505817932922655</v>
      </c>
      <c r="D339">
        <v>4933</v>
      </c>
      <c r="E339" s="2">
        <v>2841</v>
      </c>
      <c r="F339" s="2">
        <v>0</v>
      </c>
      <c r="G339" s="3" t="s">
        <v>55</v>
      </c>
      <c r="H339">
        <v>4385</v>
      </c>
      <c r="I339">
        <v>4168</v>
      </c>
      <c r="J339" t="s">
        <v>45</v>
      </c>
      <c r="K339" s="1">
        <v>44986.905138888891</v>
      </c>
    </row>
    <row r="340" spans="1:11" x14ac:dyDescent="0.3">
      <c r="A340" t="s">
        <v>46</v>
      </c>
      <c r="B340">
        <v>154378</v>
      </c>
      <c r="C340" s="4">
        <f>script[[#This Row],[age]]/365.25</f>
        <v>6.622861054072553</v>
      </c>
      <c r="D340">
        <v>2419</v>
      </c>
      <c r="E340" s="2">
        <v>2153</v>
      </c>
      <c r="F340" s="2">
        <v>0</v>
      </c>
      <c r="G340" s="3" t="s">
        <v>52</v>
      </c>
      <c r="H340">
        <v>1226</v>
      </c>
      <c r="I340">
        <v>1209</v>
      </c>
      <c r="J340" t="s">
        <v>47</v>
      </c>
      <c r="K340" s="1">
        <v>44986.913807870369</v>
      </c>
    </row>
    <row r="341" spans="1:11" x14ac:dyDescent="0.3">
      <c r="A341" t="s">
        <v>48</v>
      </c>
      <c r="B341">
        <v>150748</v>
      </c>
      <c r="C341" s="4">
        <f>script[[#This Row],[age]]/365.25</f>
        <v>7.9835728952772076</v>
      </c>
      <c r="D341">
        <v>2916</v>
      </c>
      <c r="E341" s="2">
        <v>29813</v>
      </c>
      <c r="F341" s="2">
        <v>0</v>
      </c>
      <c r="G341" s="3" t="s">
        <v>56</v>
      </c>
      <c r="H341">
        <v>79207</v>
      </c>
      <c r="I341">
        <v>67818</v>
      </c>
      <c r="J341" t="s">
        <v>49</v>
      </c>
      <c r="K341" s="1">
        <v>44986.918287037035</v>
      </c>
    </row>
    <row r="342" spans="1:11" x14ac:dyDescent="0.3">
      <c r="A342" t="s">
        <v>10</v>
      </c>
      <c r="B342">
        <v>362276</v>
      </c>
      <c r="C342" s="4">
        <f>script[[#This Row],[age]]/365.25</f>
        <v>8.1834360027378512</v>
      </c>
      <c r="D342">
        <v>2989</v>
      </c>
      <c r="E342" s="2">
        <v>19281</v>
      </c>
      <c r="F342" s="2">
        <v>0</v>
      </c>
      <c r="G342" s="3" t="s">
        <v>50</v>
      </c>
      <c r="H342">
        <v>16712</v>
      </c>
      <c r="I342">
        <v>16557</v>
      </c>
      <c r="J342" t="s">
        <v>11</v>
      </c>
      <c r="K342" s="1">
        <v>44986.896620370368</v>
      </c>
    </row>
    <row r="343" spans="1:11" x14ac:dyDescent="0.3">
      <c r="A343" t="s">
        <v>12</v>
      </c>
      <c r="B343">
        <v>269266</v>
      </c>
      <c r="C343" s="4">
        <f>script[[#This Row],[age]]/365.25</f>
        <v>9.3853524982888441</v>
      </c>
      <c r="D343">
        <v>3428</v>
      </c>
      <c r="E343" s="2">
        <v>5590</v>
      </c>
      <c r="F343" s="2">
        <v>0</v>
      </c>
      <c r="G343" s="3" t="s">
        <v>57</v>
      </c>
      <c r="H343">
        <v>910</v>
      </c>
      <c r="I343">
        <v>885</v>
      </c>
      <c r="J343" t="s">
        <v>13</v>
      </c>
      <c r="K343" s="1">
        <v>44986.894479166665</v>
      </c>
    </row>
    <row r="344" spans="1:11" x14ac:dyDescent="0.3">
      <c r="A344" t="s">
        <v>14</v>
      </c>
      <c r="B344">
        <v>265192</v>
      </c>
      <c r="C344" s="4">
        <f>script[[#This Row],[age]]/365.25</f>
        <v>3.9315537303216974</v>
      </c>
      <c r="D344">
        <v>1436</v>
      </c>
      <c r="E344" s="2">
        <v>1063</v>
      </c>
      <c r="F344" s="2">
        <v>0</v>
      </c>
      <c r="G344" s="3" t="s">
        <v>57</v>
      </c>
      <c r="H344">
        <v>0</v>
      </c>
      <c r="I344">
        <v>0</v>
      </c>
      <c r="J344" t="s">
        <v>15</v>
      </c>
      <c r="K344" s="1">
        <v>44986.692939814813</v>
      </c>
    </row>
    <row r="345" spans="1:11" x14ac:dyDescent="0.3">
      <c r="A345" t="s">
        <v>16</v>
      </c>
      <c r="B345">
        <v>250060</v>
      </c>
      <c r="C345" s="4">
        <f>script[[#This Row],[age]]/365.25</f>
        <v>6.7323750855578375</v>
      </c>
      <c r="D345">
        <v>2459</v>
      </c>
      <c r="E345" s="2">
        <v>359</v>
      </c>
      <c r="F345" s="2">
        <v>0</v>
      </c>
      <c r="G345" s="3" t="s">
        <v>57</v>
      </c>
      <c r="H345">
        <v>383</v>
      </c>
      <c r="I345">
        <v>339</v>
      </c>
      <c r="J345" t="s">
        <v>17</v>
      </c>
      <c r="K345" s="1">
        <v>44986.911307870374</v>
      </c>
    </row>
    <row r="346" spans="1:11" x14ac:dyDescent="0.3">
      <c r="A346" t="s">
        <v>18</v>
      </c>
      <c r="B346">
        <v>241028</v>
      </c>
      <c r="C346" s="4">
        <f>script[[#This Row],[age]]/365.25</f>
        <v>8.6379192334017798</v>
      </c>
      <c r="D346">
        <v>3155</v>
      </c>
      <c r="E346" s="2">
        <v>607</v>
      </c>
      <c r="F346" s="2">
        <v>0</v>
      </c>
      <c r="G346" s="3" t="s">
        <v>57</v>
      </c>
      <c r="H346">
        <v>320</v>
      </c>
      <c r="I346">
        <v>297</v>
      </c>
      <c r="J346" t="s">
        <v>19</v>
      </c>
      <c r="K346" s="1">
        <v>44986.914675925924</v>
      </c>
    </row>
    <row r="347" spans="1:11" x14ac:dyDescent="0.3">
      <c r="A347" t="s">
        <v>20</v>
      </c>
      <c r="B347">
        <v>231493</v>
      </c>
      <c r="C347" s="4">
        <f>script[[#This Row],[age]]/365.25</f>
        <v>5.9603011635865846</v>
      </c>
      <c r="D347">
        <v>2177</v>
      </c>
      <c r="E347" s="2">
        <v>1454</v>
      </c>
      <c r="F347" s="2">
        <v>1</v>
      </c>
      <c r="G347" s="3" t="s">
        <v>51</v>
      </c>
      <c r="H347">
        <v>906</v>
      </c>
      <c r="I347">
        <v>757</v>
      </c>
      <c r="J347" t="s">
        <v>21</v>
      </c>
      <c r="K347" s="1">
        <v>44986.915844907409</v>
      </c>
    </row>
    <row r="348" spans="1:11" x14ac:dyDescent="0.3">
      <c r="A348" t="s">
        <v>22</v>
      </c>
      <c r="B348">
        <v>229616</v>
      </c>
      <c r="C348" s="4">
        <f>script[[#This Row],[age]]/365.25</f>
        <v>6.9431895961670085</v>
      </c>
      <c r="D348">
        <v>2536</v>
      </c>
      <c r="E348" s="2">
        <v>1871</v>
      </c>
      <c r="F348" s="2">
        <v>0</v>
      </c>
      <c r="G348" s="3" t="s">
        <v>52</v>
      </c>
      <c r="H348">
        <v>444</v>
      </c>
      <c r="I348">
        <v>416</v>
      </c>
      <c r="J348" t="s">
        <v>23</v>
      </c>
      <c r="K348" s="1">
        <v>44986.8984375</v>
      </c>
    </row>
    <row r="349" spans="1:11" x14ac:dyDescent="0.3">
      <c r="A349" t="s">
        <v>24</v>
      </c>
      <c r="B349">
        <v>212707</v>
      </c>
      <c r="C349" s="4">
        <f>script[[#This Row],[age]]/365.25</f>
        <v>6.0068446269678306</v>
      </c>
      <c r="D349">
        <v>2194</v>
      </c>
      <c r="E349" s="2">
        <v>195</v>
      </c>
      <c r="F349" s="2">
        <v>0</v>
      </c>
      <c r="G349" s="3" t="s">
        <v>52</v>
      </c>
      <c r="H349">
        <v>244</v>
      </c>
      <c r="I349">
        <v>71</v>
      </c>
      <c r="J349" t="s">
        <v>25</v>
      </c>
      <c r="K349" s="1">
        <v>44986.901180555556</v>
      </c>
    </row>
    <row r="350" spans="1:11" x14ac:dyDescent="0.3">
      <c r="A350" t="s">
        <v>26</v>
      </c>
      <c r="B350">
        <v>203091</v>
      </c>
      <c r="C350" s="4">
        <f>script[[#This Row],[age]]/365.25</f>
        <v>9.7686516084873372</v>
      </c>
      <c r="D350">
        <v>3568</v>
      </c>
      <c r="E350" s="2">
        <v>8821</v>
      </c>
      <c r="F350" s="2">
        <v>99</v>
      </c>
      <c r="G350" s="3" t="s">
        <v>53</v>
      </c>
      <c r="H350">
        <v>12068</v>
      </c>
      <c r="I350">
        <v>11139</v>
      </c>
      <c r="J350" t="s">
        <v>27</v>
      </c>
      <c r="K350" s="1">
        <v>44986.913726851853</v>
      </c>
    </row>
    <row r="351" spans="1:11" x14ac:dyDescent="0.3">
      <c r="A351" t="s">
        <v>28</v>
      </c>
      <c r="B351">
        <v>202563</v>
      </c>
      <c r="C351" s="4">
        <f>script[[#This Row],[age]]/365.25</f>
        <v>9.5879534565366189</v>
      </c>
      <c r="D351">
        <v>3502</v>
      </c>
      <c r="E351" s="2">
        <v>1118</v>
      </c>
      <c r="F351" s="2">
        <v>245</v>
      </c>
      <c r="G351" s="3" t="s">
        <v>50</v>
      </c>
      <c r="H351">
        <v>9947</v>
      </c>
      <c r="I351">
        <v>9586</v>
      </c>
      <c r="J351" t="s">
        <v>29</v>
      </c>
      <c r="K351" s="1">
        <v>44986.917928240742</v>
      </c>
    </row>
    <row r="352" spans="1:11" x14ac:dyDescent="0.3">
      <c r="A352" t="s">
        <v>30</v>
      </c>
      <c r="B352">
        <v>191639</v>
      </c>
      <c r="C352" s="4">
        <f>script[[#This Row],[age]]/365.25</f>
        <v>4.8104038329911019</v>
      </c>
      <c r="D352">
        <v>1757</v>
      </c>
      <c r="E352" s="2">
        <v>112</v>
      </c>
      <c r="F352" s="2">
        <v>0</v>
      </c>
      <c r="G352" s="3" t="s">
        <v>57</v>
      </c>
      <c r="H352">
        <v>540</v>
      </c>
      <c r="I352">
        <v>377</v>
      </c>
      <c r="J352" t="s">
        <v>31</v>
      </c>
      <c r="K352" s="1">
        <v>44986.91547453704</v>
      </c>
    </row>
    <row r="353" spans="1:11" x14ac:dyDescent="0.3">
      <c r="A353" t="s">
        <v>32</v>
      </c>
      <c r="B353">
        <v>171710</v>
      </c>
      <c r="C353" s="4">
        <f>script[[#This Row],[age]]/365.25</f>
        <v>7.312799452429843</v>
      </c>
      <c r="D353">
        <v>2671</v>
      </c>
      <c r="E353" s="2">
        <v>15748</v>
      </c>
      <c r="F353" s="2">
        <v>185</v>
      </c>
      <c r="G353" s="3" t="s">
        <v>54</v>
      </c>
      <c r="H353">
        <v>36760</v>
      </c>
      <c r="I353">
        <v>34722</v>
      </c>
      <c r="J353" t="s">
        <v>33</v>
      </c>
      <c r="K353" s="1">
        <v>44986.858437499999</v>
      </c>
    </row>
    <row r="354" spans="1:11" x14ac:dyDescent="0.3">
      <c r="A354" t="s">
        <v>34</v>
      </c>
      <c r="B354">
        <v>165379</v>
      </c>
      <c r="C354" s="4">
        <f>script[[#This Row],[age]]/365.25</f>
        <v>9.2867898699520879</v>
      </c>
      <c r="D354">
        <v>3392</v>
      </c>
      <c r="E354" s="2">
        <v>356</v>
      </c>
      <c r="F354" s="2">
        <v>0</v>
      </c>
      <c r="G354" s="3" t="s">
        <v>57</v>
      </c>
      <c r="H354">
        <v>908</v>
      </c>
      <c r="I354">
        <v>825</v>
      </c>
      <c r="J354" t="s">
        <v>35</v>
      </c>
      <c r="K354" s="1">
        <v>44986.874293981484</v>
      </c>
    </row>
    <row r="355" spans="1:11" x14ac:dyDescent="0.3">
      <c r="A355" t="s">
        <v>36</v>
      </c>
      <c r="B355">
        <v>163997</v>
      </c>
      <c r="C355" s="4">
        <f>script[[#This Row],[age]]/365.25</f>
        <v>4.9363449691991788</v>
      </c>
      <c r="D355">
        <v>1803</v>
      </c>
      <c r="E355" s="2">
        <v>280</v>
      </c>
      <c r="F355" s="2">
        <v>0</v>
      </c>
      <c r="G355" s="3" t="s">
        <v>53</v>
      </c>
      <c r="H355">
        <v>312</v>
      </c>
      <c r="I355">
        <v>204</v>
      </c>
      <c r="J355" t="s">
        <v>37</v>
      </c>
      <c r="K355" s="1">
        <v>44986.887152777781</v>
      </c>
    </row>
    <row r="356" spans="1:11" x14ac:dyDescent="0.3">
      <c r="A356" t="s">
        <v>38</v>
      </c>
      <c r="B356">
        <v>162115</v>
      </c>
      <c r="C356" s="4">
        <f>script[[#This Row],[age]]/365.25</f>
        <v>11.589322381930184</v>
      </c>
      <c r="D356">
        <v>4233</v>
      </c>
      <c r="E356" s="2">
        <v>8176</v>
      </c>
      <c r="F356" s="2">
        <v>83</v>
      </c>
      <c r="G356" s="3" t="s">
        <v>53</v>
      </c>
      <c r="H356">
        <v>21796</v>
      </c>
      <c r="I356">
        <v>21539</v>
      </c>
      <c r="J356" t="s">
        <v>39</v>
      </c>
      <c r="K356" s="1">
        <v>44986.904386574075</v>
      </c>
    </row>
    <row r="357" spans="1:11" x14ac:dyDescent="0.3">
      <c r="A357" t="s">
        <v>40</v>
      </c>
      <c r="B357">
        <v>162012</v>
      </c>
      <c r="C357" s="4">
        <f>script[[#This Row],[age]]/365.25</f>
        <v>5.0431211498973303</v>
      </c>
      <c r="D357">
        <v>1842</v>
      </c>
      <c r="E357" s="2">
        <v>375</v>
      </c>
      <c r="F357" s="2">
        <v>0</v>
      </c>
      <c r="G357" s="3" t="s">
        <v>57</v>
      </c>
      <c r="H357">
        <v>558</v>
      </c>
      <c r="I357">
        <v>439</v>
      </c>
      <c r="J357" t="s">
        <v>41</v>
      </c>
      <c r="K357" s="1">
        <v>44986.900057870371</v>
      </c>
    </row>
    <row r="358" spans="1:11" x14ac:dyDescent="0.3">
      <c r="A358" t="s">
        <v>42</v>
      </c>
      <c r="B358">
        <v>158548</v>
      </c>
      <c r="C358" s="4">
        <f>script[[#This Row],[age]]/365.25</f>
        <v>8.6762491444216288</v>
      </c>
      <c r="D358">
        <v>3169</v>
      </c>
      <c r="E358" s="2">
        <v>530</v>
      </c>
      <c r="F358" s="2">
        <v>0</v>
      </c>
      <c r="G358" s="3" t="s">
        <v>52</v>
      </c>
      <c r="H358">
        <v>496</v>
      </c>
      <c r="I358">
        <v>478</v>
      </c>
      <c r="J358" t="s">
        <v>43</v>
      </c>
      <c r="K358" s="1">
        <v>44986.903310185182</v>
      </c>
    </row>
    <row r="359" spans="1:11" x14ac:dyDescent="0.3">
      <c r="A359" t="s">
        <v>44</v>
      </c>
      <c r="B359">
        <v>155926</v>
      </c>
      <c r="C359" s="4">
        <f>script[[#This Row],[age]]/365.25</f>
        <v>13.505817932922655</v>
      </c>
      <c r="D359">
        <v>4933</v>
      </c>
      <c r="E359" s="2">
        <v>2841</v>
      </c>
      <c r="F359" s="2">
        <v>0</v>
      </c>
      <c r="G359" s="3" t="s">
        <v>55</v>
      </c>
      <c r="H359">
        <v>4385</v>
      </c>
      <c r="I359">
        <v>4168</v>
      </c>
      <c r="J359" t="s">
        <v>45</v>
      </c>
      <c r="K359" s="1">
        <v>44986.905138888891</v>
      </c>
    </row>
    <row r="360" spans="1:11" x14ac:dyDescent="0.3">
      <c r="A360" t="s">
        <v>46</v>
      </c>
      <c r="B360">
        <v>154378</v>
      </c>
      <c r="C360" s="4">
        <f>script[[#This Row],[age]]/365.25</f>
        <v>6.622861054072553</v>
      </c>
      <c r="D360">
        <v>2419</v>
      </c>
      <c r="E360" s="2">
        <v>2153</v>
      </c>
      <c r="F360" s="2">
        <v>0</v>
      </c>
      <c r="G360" s="3" t="s">
        <v>52</v>
      </c>
      <c r="H360">
        <v>1226</v>
      </c>
      <c r="I360">
        <v>1209</v>
      </c>
      <c r="J360" t="s">
        <v>47</v>
      </c>
      <c r="K360" s="1">
        <v>44986.913807870369</v>
      </c>
    </row>
    <row r="361" spans="1:11" x14ac:dyDescent="0.3">
      <c r="A361" t="s">
        <v>48</v>
      </c>
      <c r="B361">
        <v>150748</v>
      </c>
      <c r="C361" s="4">
        <f>script[[#This Row],[age]]/365.25</f>
        <v>7.9835728952772076</v>
      </c>
      <c r="D361">
        <v>2916</v>
      </c>
      <c r="E361" s="2">
        <v>29813</v>
      </c>
      <c r="F361" s="2">
        <v>0</v>
      </c>
      <c r="G361" s="3" t="s">
        <v>56</v>
      </c>
      <c r="H361">
        <v>79207</v>
      </c>
      <c r="I361">
        <v>67818</v>
      </c>
      <c r="J361" t="s">
        <v>49</v>
      </c>
      <c r="K361" s="1">
        <v>44986.918287037035</v>
      </c>
    </row>
    <row r="362" spans="1:11" x14ac:dyDescent="0.3">
      <c r="A362" t="s">
        <v>10</v>
      </c>
      <c r="B362">
        <v>362276</v>
      </c>
      <c r="C362" s="4">
        <f>script[[#This Row],[age]]/365.25</f>
        <v>8.1834360027378512</v>
      </c>
      <c r="D362">
        <v>2989</v>
      </c>
      <c r="E362" s="2">
        <v>19281</v>
      </c>
      <c r="F362" s="2">
        <v>0</v>
      </c>
      <c r="G362" s="3" t="s">
        <v>50</v>
      </c>
      <c r="H362">
        <v>16712</v>
      </c>
      <c r="I362">
        <v>16557</v>
      </c>
      <c r="J362" t="s">
        <v>11</v>
      </c>
      <c r="K362" s="1">
        <v>44986.896620370368</v>
      </c>
    </row>
    <row r="363" spans="1:11" x14ac:dyDescent="0.3">
      <c r="A363" t="s">
        <v>12</v>
      </c>
      <c r="B363">
        <v>269266</v>
      </c>
      <c r="C363" s="4">
        <f>script[[#This Row],[age]]/365.25</f>
        <v>9.3853524982888441</v>
      </c>
      <c r="D363">
        <v>3428</v>
      </c>
      <c r="E363" s="2">
        <v>5590</v>
      </c>
      <c r="F363" s="2">
        <v>0</v>
      </c>
      <c r="G363" s="3" t="s">
        <v>57</v>
      </c>
      <c r="H363">
        <v>910</v>
      </c>
      <c r="I363">
        <v>885</v>
      </c>
      <c r="J363" t="s">
        <v>13</v>
      </c>
      <c r="K363" s="1">
        <v>44986.894479166665</v>
      </c>
    </row>
    <row r="364" spans="1:11" x14ac:dyDescent="0.3">
      <c r="A364" t="s">
        <v>14</v>
      </c>
      <c r="B364">
        <v>265192</v>
      </c>
      <c r="C364" s="4">
        <f>script[[#This Row],[age]]/365.25</f>
        <v>3.9315537303216974</v>
      </c>
      <c r="D364">
        <v>1436</v>
      </c>
      <c r="E364" s="2">
        <v>1063</v>
      </c>
      <c r="F364" s="2">
        <v>0</v>
      </c>
      <c r="G364" s="3" t="s">
        <v>57</v>
      </c>
      <c r="H364">
        <v>0</v>
      </c>
      <c r="I364">
        <v>0</v>
      </c>
      <c r="J364" t="s">
        <v>15</v>
      </c>
      <c r="K364" s="1">
        <v>44986.692939814813</v>
      </c>
    </row>
    <row r="365" spans="1:11" x14ac:dyDescent="0.3">
      <c r="A365" t="s">
        <v>16</v>
      </c>
      <c r="B365">
        <v>250060</v>
      </c>
      <c r="C365" s="4">
        <f>script[[#This Row],[age]]/365.25</f>
        <v>6.7323750855578375</v>
      </c>
      <c r="D365">
        <v>2459</v>
      </c>
      <c r="E365" s="2">
        <v>359</v>
      </c>
      <c r="F365" s="2">
        <v>0</v>
      </c>
      <c r="G365" s="3" t="s">
        <v>57</v>
      </c>
      <c r="H365">
        <v>383</v>
      </c>
      <c r="I365">
        <v>339</v>
      </c>
      <c r="J365" t="s">
        <v>17</v>
      </c>
      <c r="K365" s="1">
        <v>44986.911307870374</v>
      </c>
    </row>
    <row r="366" spans="1:11" x14ac:dyDescent="0.3">
      <c r="A366" t="s">
        <v>18</v>
      </c>
      <c r="B366">
        <v>241028</v>
      </c>
      <c r="C366" s="4">
        <f>script[[#This Row],[age]]/365.25</f>
        <v>8.6379192334017798</v>
      </c>
      <c r="D366">
        <v>3155</v>
      </c>
      <c r="E366" s="2">
        <v>607</v>
      </c>
      <c r="F366" s="2">
        <v>0</v>
      </c>
      <c r="G366" s="3" t="s">
        <v>57</v>
      </c>
      <c r="H366">
        <v>320</v>
      </c>
      <c r="I366">
        <v>297</v>
      </c>
      <c r="J366" t="s">
        <v>19</v>
      </c>
      <c r="K366" s="1">
        <v>44986.914675925924</v>
      </c>
    </row>
    <row r="367" spans="1:11" x14ac:dyDescent="0.3">
      <c r="A367" t="s">
        <v>20</v>
      </c>
      <c r="B367">
        <v>231493</v>
      </c>
      <c r="C367" s="4">
        <f>script[[#This Row],[age]]/365.25</f>
        <v>5.9603011635865846</v>
      </c>
      <c r="D367">
        <v>2177</v>
      </c>
      <c r="E367" s="2">
        <v>1454</v>
      </c>
      <c r="F367" s="2">
        <v>0</v>
      </c>
      <c r="G367" s="3" t="s">
        <v>51</v>
      </c>
      <c r="H367">
        <v>906</v>
      </c>
      <c r="I367">
        <v>757</v>
      </c>
      <c r="J367" t="s">
        <v>21</v>
      </c>
      <c r="K367" s="1">
        <v>44986.915844907409</v>
      </c>
    </row>
    <row r="368" spans="1:11" x14ac:dyDescent="0.3">
      <c r="A368" t="s">
        <v>22</v>
      </c>
      <c r="B368">
        <v>229616</v>
      </c>
      <c r="C368" s="4">
        <f>script[[#This Row],[age]]/365.25</f>
        <v>6.9431895961670085</v>
      </c>
      <c r="D368">
        <v>2536</v>
      </c>
      <c r="E368" s="2">
        <v>1871</v>
      </c>
      <c r="F368" s="2">
        <v>0</v>
      </c>
      <c r="G368" s="3" t="s">
        <v>52</v>
      </c>
      <c r="H368">
        <v>444</v>
      </c>
      <c r="I368">
        <v>416</v>
      </c>
      <c r="J368" t="s">
        <v>23</v>
      </c>
      <c r="K368" s="1">
        <v>44986.8984375</v>
      </c>
    </row>
    <row r="369" spans="1:11" x14ac:dyDescent="0.3">
      <c r="A369" t="s">
        <v>24</v>
      </c>
      <c r="B369">
        <v>212707</v>
      </c>
      <c r="C369" s="4">
        <f>script[[#This Row],[age]]/365.25</f>
        <v>6.0068446269678306</v>
      </c>
      <c r="D369">
        <v>2194</v>
      </c>
      <c r="E369" s="2">
        <v>195</v>
      </c>
      <c r="F369" s="2">
        <v>0</v>
      </c>
      <c r="G369" s="3" t="s">
        <v>52</v>
      </c>
      <c r="H369">
        <v>244</v>
      </c>
      <c r="I369">
        <v>71</v>
      </c>
      <c r="J369" t="s">
        <v>25</v>
      </c>
      <c r="K369" s="1">
        <v>44986.901180555556</v>
      </c>
    </row>
    <row r="370" spans="1:11" x14ac:dyDescent="0.3">
      <c r="A370" t="s">
        <v>26</v>
      </c>
      <c r="B370">
        <v>203091</v>
      </c>
      <c r="C370" s="4">
        <f>script[[#This Row],[age]]/365.25</f>
        <v>9.7686516084873372</v>
      </c>
      <c r="D370">
        <v>3568</v>
      </c>
      <c r="E370" s="2">
        <v>8821</v>
      </c>
      <c r="F370" s="2">
        <v>99</v>
      </c>
      <c r="G370" s="3" t="s">
        <v>53</v>
      </c>
      <c r="H370">
        <v>12068</v>
      </c>
      <c r="I370">
        <v>11139</v>
      </c>
      <c r="J370" t="s">
        <v>27</v>
      </c>
      <c r="K370" s="1">
        <v>44986.913726851853</v>
      </c>
    </row>
    <row r="371" spans="1:11" x14ac:dyDescent="0.3">
      <c r="A371" t="s">
        <v>28</v>
      </c>
      <c r="B371">
        <v>202563</v>
      </c>
      <c r="C371" s="4">
        <f>script[[#This Row],[age]]/365.25</f>
        <v>9.5879534565366189</v>
      </c>
      <c r="D371">
        <v>3502</v>
      </c>
      <c r="E371" s="2">
        <v>1118</v>
      </c>
      <c r="F371" s="2">
        <v>245</v>
      </c>
      <c r="G371" s="3" t="s">
        <v>50</v>
      </c>
      <c r="H371">
        <v>9947</v>
      </c>
      <c r="I371">
        <v>9586</v>
      </c>
      <c r="J371" t="s">
        <v>29</v>
      </c>
      <c r="K371" s="1">
        <v>44986.917928240742</v>
      </c>
    </row>
    <row r="372" spans="1:11" x14ac:dyDescent="0.3">
      <c r="A372" t="s">
        <v>30</v>
      </c>
      <c r="B372">
        <v>191639</v>
      </c>
      <c r="C372" s="4">
        <f>script[[#This Row],[age]]/365.25</f>
        <v>4.8104038329911019</v>
      </c>
      <c r="D372">
        <v>1757</v>
      </c>
      <c r="E372" s="2">
        <v>112</v>
      </c>
      <c r="F372" s="2">
        <v>0</v>
      </c>
      <c r="G372" s="3" t="s">
        <v>57</v>
      </c>
      <c r="H372">
        <v>540</v>
      </c>
      <c r="I372">
        <v>377</v>
      </c>
      <c r="J372" t="s">
        <v>31</v>
      </c>
      <c r="K372" s="1">
        <v>44986.91547453704</v>
      </c>
    </row>
    <row r="373" spans="1:11" x14ac:dyDescent="0.3">
      <c r="A373" t="s">
        <v>32</v>
      </c>
      <c r="B373">
        <v>171710</v>
      </c>
      <c r="C373" s="4">
        <f>script[[#This Row],[age]]/365.25</f>
        <v>7.312799452429843</v>
      </c>
      <c r="D373">
        <v>2671</v>
      </c>
      <c r="E373" s="2">
        <v>15748</v>
      </c>
      <c r="F373" s="2">
        <v>185</v>
      </c>
      <c r="G373" s="3" t="s">
        <v>54</v>
      </c>
      <c r="H373">
        <v>36760</v>
      </c>
      <c r="I373">
        <v>34722</v>
      </c>
      <c r="J373" t="s">
        <v>33</v>
      </c>
      <c r="K373" s="1">
        <v>44986.858437499999</v>
      </c>
    </row>
    <row r="374" spans="1:11" x14ac:dyDescent="0.3">
      <c r="A374" t="s">
        <v>34</v>
      </c>
      <c r="B374">
        <v>165379</v>
      </c>
      <c r="C374" s="4">
        <f>script[[#This Row],[age]]/365.25</f>
        <v>9.2867898699520879</v>
      </c>
      <c r="D374">
        <v>3392</v>
      </c>
      <c r="E374" s="2">
        <v>356</v>
      </c>
      <c r="F374" s="2">
        <v>0</v>
      </c>
      <c r="G374" s="3" t="s">
        <v>57</v>
      </c>
      <c r="H374">
        <v>908</v>
      </c>
      <c r="I374">
        <v>825</v>
      </c>
      <c r="J374" t="s">
        <v>35</v>
      </c>
      <c r="K374" s="1">
        <v>44986.874293981484</v>
      </c>
    </row>
    <row r="375" spans="1:11" x14ac:dyDescent="0.3">
      <c r="A375" t="s">
        <v>36</v>
      </c>
      <c r="B375">
        <v>163997</v>
      </c>
      <c r="C375" s="4">
        <f>script[[#This Row],[age]]/365.25</f>
        <v>4.9363449691991788</v>
      </c>
      <c r="D375">
        <v>1803</v>
      </c>
      <c r="E375" s="2">
        <v>280</v>
      </c>
      <c r="F375" s="2">
        <v>0</v>
      </c>
      <c r="G375" s="3" t="s">
        <v>53</v>
      </c>
      <c r="H375">
        <v>312</v>
      </c>
      <c r="I375">
        <v>204</v>
      </c>
      <c r="J375" t="s">
        <v>37</v>
      </c>
      <c r="K375" s="1">
        <v>44986.887152777781</v>
      </c>
    </row>
    <row r="376" spans="1:11" x14ac:dyDescent="0.3">
      <c r="A376" t="s">
        <v>38</v>
      </c>
      <c r="B376">
        <v>162115</v>
      </c>
      <c r="C376" s="4">
        <f>script[[#This Row],[age]]/365.25</f>
        <v>11.589322381930184</v>
      </c>
      <c r="D376">
        <v>4233</v>
      </c>
      <c r="E376" s="2">
        <v>8176</v>
      </c>
      <c r="F376" s="2">
        <v>83</v>
      </c>
      <c r="G376" s="3" t="s">
        <v>53</v>
      </c>
      <c r="H376">
        <v>21796</v>
      </c>
      <c r="I376">
        <v>21539</v>
      </c>
      <c r="J376" t="s">
        <v>39</v>
      </c>
      <c r="K376" s="1">
        <v>44986.904386574075</v>
      </c>
    </row>
    <row r="377" spans="1:11" x14ac:dyDescent="0.3">
      <c r="A377" t="s">
        <v>40</v>
      </c>
      <c r="B377">
        <v>162012</v>
      </c>
      <c r="C377" s="4">
        <f>script[[#This Row],[age]]/365.25</f>
        <v>5.0431211498973303</v>
      </c>
      <c r="D377">
        <v>1842</v>
      </c>
      <c r="E377" s="2">
        <v>375</v>
      </c>
      <c r="F377" s="2">
        <v>0</v>
      </c>
      <c r="G377" s="3" t="s">
        <v>57</v>
      </c>
      <c r="H377">
        <v>558</v>
      </c>
      <c r="I377">
        <v>439</v>
      </c>
      <c r="J377" t="s">
        <v>41</v>
      </c>
      <c r="K377" s="1">
        <v>44986.900057870371</v>
      </c>
    </row>
    <row r="378" spans="1:11" x14ac:dyDescent="0.3">
      <c r="A378" t="s">
        <v>42</v>
      </c>
      <c r="B378">
        <v>158548</v>
      </c>
      <c r="C378" s="4">
        <f>script[[#This Row],[age]]/365.25</f>
        <v>8.6762491444216288</v>
      </c>
      <c r="D378">
        <v>3169</v>
      </c>
      <c r="E378" s="2">
        <v>530</v>
      </c>
      <c r="F378" s="2">
        <v>0</v>
      </c>
      <c r="G378" s="3" t="s">
        <v>52</v>
      </c>
      <c r="H378">
        <v>496</v>
      </c>
      <c r="I378">
        <v>478</v>
      </c>
      <c r="J378" t="s">
        <v>43</v>
      </c>
      <c r="K378" s="1">
        <v>44986.903310185182</v>
      </c>
    </row>
    <row r="379" spans="1:11" x14ac:dyDescent="0.3">
      <c r="A379" t="s">
        <v>44</v>
      </c>
      <c r="B379">
        <v>155926</v>
      </c>
      <c r="C379" s="4">
        <f>script[[#This Row],[age]]/365.25</f>
        <v>13.505817932922655</v>
      </c>
      <c r="D379">
        <v>4933</v>
      </c>
      <c r="E379" s="2">
        <v>2841</v>
      </c>
      <c r="F379" s="2">
        <v>0</v>
      </c>
      <c r="G379" s="3" t="s">
        <v>55</v>
      </c>
      <c r="H379">
        <v>4385</v>
      </c>
      <c r="I379">
        <v>4168</v>
      </c>
      <c r="J379" t="s">
        <v>45</v>
      </c>
      <c r="K379" s="1">
        <v>44986.905138888891</v>
      </c>
    </row>
    <row r="380" spans="1:11" x14ac:dyDescent="0.3">
      <c r="A380" t="s">
        <v>46</v>
      </c>
      <c r="B380">
        <v>154378</v>
      </c>
      <c r="C380" s="4">
        <f>script[[#This Row],[age]]/365.25</f>
        <v>6.622861054072553</v>
      </c>
      <c r="D380">
        <v>2419</v>
      </c>
      <c r="E380" s="2">
        <v>2153</v>
      </c>
      <c r="F380" s="2">
        <v>0</v>
      </c>
      <c r="G380" s="3" t="s">
        <v>52</v>
      </c>
      <c r="H380">
        <v>1226</v>
      </c>
      <c r="I380">
        <v>1209</v>
      </c>
      <c r="J380" t="s">
        <v>47</v>
      </c>
      <c r="K380" s="1">
        <v>44986.913807870369</v>
      </c>
    </row>
    <row r="381" spans="1:11" x14ac:dyDescent="0.3">
      <c r="A381" t="s">
        <v>48</v>
      </c>
      <c r="B381">
        <v>150748</v>
      </c>
      <c r="C381" s="4">
        <f>script[[#This Row],[age]]/365.25</f>
        <v>7.9835728952772076</v>
      </c>
      <c r="D381">
        <v>2916</v>
      </c>
      <c r="E381" s="2">
        <v>29813</v>
      </c>
      <c r="F381" s="2">
        <v>0</v>
      </c>
      <c r="G381" s="3" t="s">
        <v>56</v>
      </c>
      <c r="H381">
        <v>79207</v>
      </c>
      <c r="I381">
        <v>67818</v>
      </c>
      <c r="J381" t="s">
        <v>49</v>
      </c>
      <c r="K381" s="1">
        <v>44986.918287037035</v>
      </c>
    </row>
    <row r="382" spans="1:11" x14ac:dyDescent="0.3">
      <c r="A382" t="s">
        <v>10</v>
      </c>
      <c r="B382">
        <v>362276</v>
      </c>
      <c r="C382" s="4">
        <f>script[[#This Row],[age]]/365.25</f>
        <v>8.1834360027378512</v>
      </c>
      <c r="D382">
        <v>2989</v>
      </c>
      <c r="E382" s="2">
        <v>19281</v>
      </c>
      <c r="F382" s="2">
        <v>0</v>
      </c>
      <c r="G382" s="3" t="s">
        <v>50</v>
      </c>
      <c r="H382">
        <v>16712</v>
      </c>
      <c r="I382">
        <v>16557</v>
      </c>
      <c r="J382" t="s">
        <v>11</v>
      </c>
      <c r="K382" s="1">
        <v>44986.896620370368</v>
      </c>
    </row>
    <row r="383" spans="1:11" x14ac:dyDescent="0.3">
      <c r="A383" t="s">
        <v>12</v>
      </c>
      <c r="B383">
        <v>269266</v>
      </c>
      <c r="C383" s="4">
        <f>script[[#This Row],[age]]/365.25</f>
        <v>9.3853524982888441</v>
      </c>
      <c r="D383">
        <v>3428</v>
      </c>
      <c r="E383" s="2">
        <v>5590</v>
      </c>
      <c r="F383" s="2">
        <v>0</v>
      </c>
      <c r="G383" s="3" t="s">
        <v>57</v>
      </c>
      <c r="H383">
        <v>910</v>
      </c>
      <c r="I383">
        <v>885</v>
      </c>
      <c r="J383" t="s">
        <v>13</v>
      </c>
      <c r="K383" s="1">
        <v>44986.894479166665</v>
      </c>
    </row>
    <row r="384" spans="1:11" x14ac:dyDescent="0.3">
      <c r="A384" t="s">
        <v>14</v>
      </c>
      <c r="B384">
        <v>265192</v>
      </c>
      <c r="C384" s="4">
        <f>script[[#This Row],[age]]/365.25</f>
        <v>3.9315537303216974</v>
      </c>
      <c r="D384">
        <v>1436</v>
      </c>
      <c r="E384" s="2">
        <v>1063</v>
      </c>
      <c r="F384" s="2">
        <v>0</v>
      </c>
      <c r="G384" s="3" t="s">
        <v>57</v>
      </c>
      <c r="H384">
        <v>0</v>
      </c>
      <c r="I384">
        <v>0</v>
      </c>
      <c r="J384" t="s">
        <v>15</v>
      </c>
      <c r="K384" s="1">
        <v>44986.692939814813</v>
      </c>
    </row>
    <row r="385" spans="1:11" x14ac:dyDescent="0.3">
      <c r="A385" t="s">
        <v>16</v>
      </c>
      <c r="B385">
        <v>250060</v>
      </c>
      <c r="C385" s="4">
        <f>script[[#This Row],[age]]/365.25</f>
        <v>6.7323750855578375</v>
      </c>
      <c r="D385">
        <v>2459</v>
      </c>
      <c r="E385" s="2">
        <v>359</v>
      </c>
      <c r="F385" s="2">
        <v>0</v>
      </c>
      <c r="G385" s="3" t="s">
        <v>57</v>
      </c>
      <c r="H385">
        <v>383</v>
      </c>
      <c r="I385">
        <v>339</v>
      </c>
      <c r="J385" t="s">
        <v>17</v>
      </c>
      <c r="K385" s="1">
        <v>44986.911307870374</v>
      </c>
    </row>
    <row r="386" spans="1:11" x14ac:dyDescent="0.3">
      <c r="A386" t="s">
        <v>18</v>
      </c>
      <c r="B386">
        <v>241028</v>
      </c>
      <c r="C386" s="4">
        <f>script[[#This Row],[age]]/365.25</f>
        <v>8.6379192334017798</v>
      </c>
      <c r="D386">
        <v>3155</v>
      </c>
      <c r="E386" s="2">
        <v>607</v>
      </c>
      <c r="F386" s="2">
        <v>0</v>
      </c>
      <c r="G386" s="3" t="s">
        <v>57</v>
      </c>
      <c r="H386">
        <v>320</v>
      </c>
      <c r="I386">
        <v>297</v>
      </c>
      <c r="J386" t="s">
        <v>19</v>
      </c>
      <c r="K386" s="1">
        <v>44986.914675925924</v>
      </c>
    </row>
    <row r="387" spans="1:11" x14ac:dyDescent="0.3">
      <c r="A387" t="s">
        <v>20</v>
      </c>
      <c r="B387">
        <v>231493</v>
      </c>
      <c r="C387" s="4">
        <f>script[[#This Row],[age]]/365.25</f>
        <v>5.9603011635865846</v>
      </c>
      <c r="D387">
        <v>2177</v>
      </c>
      <c r="E387" s="2">
        <v>1454</v>
      </c>
      <c r="F387" s="2">
        <v>1</v>
      </c>
      <c r="G387" s="3" t="s">
        <v>51</v>
      </c>
      <c r="H387">
        <v>906</v>
      </c>
      <c r="I387">
        <v>757</v>
      </c>
      <c r="J387" t="s">
        <v>21</v>
      </c>
      <c r="K387" s="1">
        <v>44986.915844907409</v>
      </c>
    </row>
    <row r="388" spans="1:11" x14ac:dyDescent="0.3">
      <c r="A388" t="s">
        <v>22</v>
      </c>
      <c r="B388">
        <v>229616</v>
      </c>
      <c r="C388" s="4">
        <f>script[[#This Row],[age]]/365.25</f>
        <v>6.9431895961670085</v>
      </c>
      <c r="D388">
        <v>2536</v>
      </c>
      <c r="E388" s="2">
        <v>1871</v>
      </c>
      <c r="F388" s="2">
        <v>0</v>
      </c>
      <c r="G388" s="3" t="s">
        <v>52</v>
      </c>
      <c r="H388">
        <v>444</v>
      </c>
      <c r="I388">
        <v>416</v>
      </c>
      <c r="J388" t="s">
        <v>23</v>
      </c>
      <c r="K388" s="1">
        <v>44986.8984375</v>
      </c>
    </row>
    <row r="389" spans="1:11" x14ac:dyDescent="0.3">
      <c r="A389" t="s">
        <v>24</v>
      </c>
      <c r="B389">
        <v>212707</v>
      </c>
      <c r="C389" s="4">
        <f>script[[#This Row],[age]]/365.25</f>
        <v>6.0068446269678306</v>
      </c>
      <c r="D389">
        <v>2194</v>
      </c>
      <c r="E389" s="2">
        <v>195</v>
      </c>
      <c r="F389" s="2">
        <v>0</v>
      </c>
      <c r="G389" s="3" t="s">
        <v>52</v>
      </c>
      <c r="H389">
        <v>244</v>
      </c>
      <c r="I389">
        <v>71</v>
      </c>
      <c r="J389" t="s">
        <v>25</v>
      </c>
      <c r="K389" s="1">
        <v>44986.901180555556</v>
      </c>
    </row>
    <row r="390" spans="1:11" x14ac:dyDescent="0.3">
      <c r="A390" t="s">
        <v>26</v>
      </c>
      <c r="B390">
        <v>203091</v>
      </c>
      <c r="C390" s="4">
        <f>script[[#This Row],[age]]/365.25</f>
        <v>9.7686516084873372</v>
      </c>
      <c r="D390">
        <v>3568</v>
      </c>
      <c r="E390" s="2">
        <v>8821</v>
      </c>
      <c r="F390" s="2">
        <v>99</v>
      </c>
      <c r="G390" s="3" t="s">
        <v>53</v>
      </c>
      <c r="H390">
        <v>12068</v>
      </c>
      <c r="I390">
        <v>11139</v>
      </c>
      <c r="J390" t="s">
        <v>27</v>
      </c>
      <c r="K390" s="1">
        <v>44986.913726851853</v>
      </c>
    </row>
    <row r="391" spans="1:11" x14ac:dyDescent="0.3">
      <c r="A391" t="s">
        <v>28</v>
      </c>
      <c r="B391">
        <v>202563</v>
      </c>
      <c r="C391" s="4">
        <f>script[[#This Row],[age]]/365.25</f>
        <v>9.5879534565366189</v>
      </c>
      <c r="D391">
        <v>3502</v>
      </c>
      <c r="E391" s="2">
        <v>1118</v>
      </c>
      <c r="F391" s="2">
        <v>245</v>
      </c>
      <c r="G391" s="3" t="s">
        <v>50</v>
      </c>
      <c r="H391">
        <v>9947</v>
      </c>
      <c r="I391">
        <v>9586</v>
      </c>
      <c r="J391" t="s">
        <v>29</v>
      </c>
      <c r="K391" s="1">
        <v>44986.917928240742</v>
      </c>
    </row>
    <row r="392" spans="1:11" x14ac:dyDescent="0.3">
      <c r="A392" t="s">
        <v>30</v>
      </c>
      <c r="B392">
        <v>191639</v>
      </c>
      <c r="C392" s="4">
        <f>script[[#This Row],[age]]/365.25</f>
        <v>4.8104038329911019</v>
      </c>
      <c r="D392">
        <v>1757</v>
      </c>
      <c r="E392" s="2">
        <v>112</v>
      </c>
      <c r="F392" s="2">
        <v>0</v>
      </c>
      <c r="G392" s="3" t="s">
        <v>57</v>
      </c>
      <c r="H392">
        <v>540</v>
      </c>
      <c r="I392">
        <v>377</v>
      </c>
      <c r="J392" t="s">
        <v>31</v>
      </c>
      <c r="K392" s="1">
        <v>44986.91547453704</v>
      </c>
    </row>
    <row r="393" spans="1:11" x14ac:dyDescent="0.3">
      <c r="A393" t="s">
        <v>32</v>
      </c>
      <c r="B393">
        <v>171710</v>
      </c>
      <c r="C393" s="4">
        <f>script[[#This Row],[age]]/365.25</f>
        <v>7.312799452429843</v>
      </c>
      <c r="D393">
        <v>2671</v>
      </c>
      <c r="E393" s="2">
        <v>15748</v>
      </c>
      <c r="F393" s="2">
        <v>185</v>
      </c>
      <c r="G393" s="3" t="s">
        <v>54</v>
      </c>
      <c r="H393">
        <v>36760</v>
      </c>
      <c r="I393">
        <v>34722</v>
      </c>
      <c r="J393" t="s">
        <v>33</v>
      </c>
      <c r="K393" s="1">
        <v>44986.858437499999</v>
      </c>
    </row>
    <row r="394" spans="1:11" x14ac:dyDescent="0.3">
      <c r="A394" t="s">
        <v>34</v>
      </c>
      <c r="B394">
        <v>165379</v>
      </c>
      <c r="C394" s="4">
        <f>script[[#This Row],[age]]/365.25</f>
        <v>9.2867898699520879</v>
      </c>
      <c r="D394">
        <v>3392</v>
      </c>
      <c r="E394" s="2">
        <v>356</v>
      </c>
      <c r="F394" s="2">
        <v>0</v>
      </c>
      <c r="G394" s="3" t="s">
        <v>57</v>
      </c>
      <c r="H394">
        <v>908</v>
      </c>
      <c r="I394">
        <v>825</v>
      </c>
      <c r="J394" t="s">
        <v>35</v>
      </c>
      <c r="K394" s="1">
        <v>44986.874293981484</v>
      </c>
    </row>
    <row r="395" spans="1:11" x14ac:dyDescent="0.3">
      <c r="A395" t="s">
        <v>36</v>
      </c>
      <c r="B395">
        <v>163997</v>
      </c>
      <c r="C395" s="4">
        <f>script[[#This Row],[age]]/365.25</f>
        <v>4.9363449691991788</v>
      </c>
      <c r="D395">
        <v>1803</v>
      </c>
      <c r="E395" s="2">
        <v>280</v>
      </c>
      <c r="F395" s="2">
        <v>0</v>
      </c>
      <c r="G395" s="3" t="s">
        <v>53</v>
      </c>
      <c r="H395">
        <v>312</v>
      </c>
      <c r="I395">
        <v>204</v>
      </c>
      <c r="J395" t="s">
        <v>37</v>
      </c>
      <c r="K395" s="1">
        <v>44986.887152777781</v>
      </c>
    </row>
    <row r="396" spans="1:11" x14ac:dyDescent="0.3">
      <c r="A396" t="s">
        <v>38</v>
      </c>
      <c r="B396">
        <v>162115</v>
      </c>
      <c r="C396" s="4">
        <f>script[[#This Row],[age]]/365.25</f>
        <v>11.589322381930184</v>
      </c>
      <c r="D396">
        <v>4233</v>
      </c>
      <c r="E396" s="2">
        <v>8176</v>
      </c>
      <c r="F396" s="2">
        <v>83</v>
      </c>
      <c r="G396" s="3" t="s">
        <v>53</v>
      </c>
      <c r="H396">
        <v>21796</v>
      </c>
      <c r="I396">
        <v>21539</v>
      </c>
      <c r="J396" t="s">
        <v>39</v>
      </c>
      <c r="K396" s="1">
        <v>44986.904386574075</v>
      </c>
    </row>
    <row r="397" spans="1:11" x14ac:dyDescent="0.3">
      <c r="A397" t="s">
        <v>40</v>
      </c>
      <c r="B397">
        <v>162012</v>
      </c>
      <c r="C397" s="4">
        <f>script[[#This Row],[age]]/365.25</f>
        <v>5.0431211498973303</v>
      </c>
      <c r="D397">
        <v>1842</v>
      </c>
      <c r="E397" s="2">
        <v>375</v>
      </c>
      <c r="F397" s="2">
        <v>0</v>
      </c>
      <c r="G397" s="3" t="s">
        <v>57</v>
      </c>
      <c r="H397">
        <v>558</v>
      </c>
      <c r="I397">
        <v>439</v>
      </c>
      <c r="J397" t="s">
        <v>41</v>
      </c>
      <c r="K397" s="1">
        <v>44986.900057870371</v>
      </c>
    </row>
    <row r="398" spans="1:11" x14ac:dyDescent="0.3">
      <c r="A398" t="s">
        <v>42</v>
      </c>
      <c r="B398">
        <v>158548</v>
      </c>
      <c r="C398" s="4">
        <f>script[[#This Row],[age]]/365.25</f>
        <v>8.6762491444216288</v>
      </c>
      <c r="D398">
        <v>3169</v>
      </c>
      <c r="E398" s="2">
        <v>530</v>
      </c>
      <c r="F398" s="2">
        <v>0</v>
      </c>
      <c r="G398" s="3" t="s">
        <v>52</v>
      </c>
      <c r="H398">
        <v>496</v>
      </c>
      <c r="I398">
        <v>478</v>
      </c>
      <c r="J398" t="s">
        <v>43</v>
      </c>
      <c r="K398" s="1">
        <v>44986.903310185182</v>
      </c>
    </row>
    <row r="399" spans="1:11" x14ac:dyDescent="0.3">
      <c r="A399" t="s">
        <v>44</v>
      </c>
      <c r="B399">
        <v>155926</v>
      </c>
      <c r="C399" s="4">
        <f>script[[#This Row],[age]]/365.25</f>
        <v>13.505817932922655</v>
      </c>
      <c r="D399">
        <v>4933</v>
      </c>
      <c r="E399" s="2">
        <v>2841</v>
      </c>
      <c r="F399" s="2">
        <v>0</v>
      </c>
      <c r="G399" s="3" t="s">
        <v>55</v>
      </c>
      <c r="H399">
        <v>4385</v>
      </c>
      <c r="I399">
        <v>4168</v>
      </c>
      <c r="J399" t="s">
        <v>45</v>
      </c>
      <c r="K399" s="1">
        <v>44986.905138888891</v>
      </c>
    </row>
    <row r="400" spans="1:11" x14ac:dyDescent="0.3">
      <c r="A400" t="s">
        <v>46</v>
      </c>
      <c r="B400">
        <v>154378</v>
      </c>
      <c r="C400" s="4">
        <f>script[[#This Row],[age]]/365.25</f>
        <v>6.622861054072553</v>
      </c>
      <c r="D400">
        <v>2419</v>
      </c>
      <c r="E400" s="2">
        <v>2153</v>
      </c>
      <c r="F400" s="2">
        <v>0</v>
      </c>
      <c r="G400" s="3" t="s">
        <v>52</v>
      </c>
      <c r="H400">
        <v>1226</v>
      </c>
      <c r="I400">
        <v>1209</v>
      </c>
      <c r="J400" t="s">
        <v>47</v>
      </c>
      <c r="K400" s="1">
        <v>44986.913807870369</v>
      </c>
    </row>
    <row r="401" spans="1:11" x14ac:dyDescent="0.3">
      <c r="A401" t="s">
        <v>48</v>
      </c>
      <c r="B401">
        <v>150748</v>
      </c>
      <c r="C401" s="4">
        <f>script[[#This Row],[age]]/365.25</f>
        <v>7.9835728952772076</v>
      </c>
      <c r="D401">
        <v>2916</v>
      </c>
      <c r="E401" s="2">
        <v>29813</v>
      </c>
      <c r="F401" s="2">
        <v>0</v>
      </c>
      <c r="G401" s="3" t="s">
        <v>56</v>
      </c>
      <c r="H401">
        <v>79207</v>
      </c>
      <c r="I401">
        <v>67818</v>
      </c>
      <c r="J401" t="s">
        <v>49</v>
      </c>
      <c r="K401" s="1">
        <v>44986.918287037035</v>
      </c>
    </row>
    <row r="402" spans="1:11" x14ac:dyDescent="0.3">
      <c r="F402" s="2"/>
      <c r="G402" s="3"/>
      <c r="H402"/>
      <c r="K402" s="1"/>
    </row>
    <row r="403" spans="1:11" x14ac:dyDescent="0.3">
      <c r="B403" s="5" t="s">
        <v>59</v>
      </c>
      <c r="C403" s="6">
        <f>AVERAGE(C2:C402)</f>
        <v>7.7452429842573443</v>
      </c>
      <c r="E403" s="6" t="s">
        <v>60</v>
      </c>
      <c r="F403" s="7" t="s">
        <v>73</v>
      </c>
      <c r="H403" s="5" t="s">
        <v>70</v>
      </c>
      <c r="I403" s="7" t="s">
        <v>71</v>
      </c>
    </row>
    <row r="404" spans="1:11" x14ac:dyDescent="0.3">
      <c r="B404" s="5" t="s">
        <v>69</v>
      </c>
      <c r="C404" s="6">
        <f>_xlfn.STDEV.S(script[Idade anos])</f>
        <v>2.349239528783114</v>
      </c>
      <c r="E404" s="12">
        <f>MEDIAN(script[pullRequests])</f>
        <v>1286</v>
      </c>
      <c r="F404" s="11">
        <f>MEDIAN(script[releases])</f>
        <v>0</v>
      </c>
      <c r="H404" s="10">
        <f>MEDIAN(script[issues])</f>
        <v>907</v>
      </c>
      <c r="I404" s="11">
        <f>MEDIAN(script[closedIssues])</f>
        <v>791</v>
      </c>
    </row>
    <row r="405" spans="1:11" x14ac:dyDescent="0.3">
      <c r="A405" s="3"/>
      <c r="E405" s="6" t="s">
        <v>72</v>
      </c>
      <c r="H405" s="5" t="s">
        <v>72</v>
      </c>
      <c r="I405" s="7" t="s">
        <v>72</v>
      </c>
    </row>
    <row r="406" spans="1:11" x14ac:dyDescent="0.3">
      <c r="E406" s="12">
        <f>_xlfn.STDEV.S(script[pullRequests])</f>
        <v>7752.0951927329288</v>
      </c>
      <c r="H406" s="10">
        <f>_xlfn.STDEV.S(script[issues])</f>
        <v>18569.310499344145</v>
      </c>
      <c r="I406" s="11">
        <f>STDEVA(script[closedIssues])</f>
        <v>16306.245497217895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C22D7-F0F5-498C-82DF-1D62AB409502}">
  <dimension ref="A1:B8"/>
  <sheetViews>
    <sheetView tabSelected="1" workbookViewId="0">
      <selection activeCell="E2" sqref="E2"/>
    </sheetView>
  </sheetViews>
  <sheetFormatPr defaultRowHeight="14.4" x14ac:dyDescent="0.3"/>
  <cols>
    <col min="1" max="1" width="13.21875" customWidth="1"/>
    <col min="2" max="2" width="31.21875" customWidth="1"/>
  </cols>
  <sheetData>
    <row r="1" spans="1:2" x14ac:dyDescent="0.3">
      <c r="A1" s="8" t="s">
        <v>61</v>
      </c>
      <c r="B1" s="9">
        <f>COUNTIF(script!G2:G401,"Dart")</f>
        <v>20</v>
      </c>
    </row>
    <row r="2" spans="1:2" x14ac:dyDescent="0.3">
      <c r="A2" s="8" t="s">
        <v>62</v>
      </c>
      <c r="B2" s="9">
        <f>COUNTIF(script!G2:G401,"Indefinido")</f>
        <v>140</v>
      </c>
    </row>
    <row r="3" spans="1:2" x14ac:dyDescent="0.3">
      <c r="A3" s="8" t="s">
        <v>63</v>
      </c>
      <c r="B3" s="9">
        <f>COUNTIF(script!G2:G401,"Shell")</f>
        <v>20</v>
      </c>
    </row>
    <row r="4" spans="1:2" x14ac:dyDescent="0.3">
      <c r="A4" s="8" t="s">
        <v>64</v>
      </c>
      <c r="B4" s="9">
        <f>COUNTIF(script!G2:G401,"Python")</f>
        <v>80</v>
      </c>
    </row>
    <row r="5" spans="1:2" x14ac:dyDescent="0.3">
      <c r="A5" s="8" t="s">
        <v>65</v>
      </c>
      <c r="B5" s="9">
        <f>COUNTIF(script!G2:G401,"JavaScript")</f>
        <v>60</v>
      </c>
    </row>
    <row r="6" spans="1:2" x14ac:dyDescent="0.3">
      <c r="A6" s="8" t="s">
        <v>66</v>
      </c>
      <c r="B6" s="9">
        <f>COUNTIF(script!G2:G401,"Astro")</f>
        <v>20</v>
      </c>
    </row>
    <row r="7" spans="1:2" x14ac:dyDescent="0.3">
      <c r="A7" s="8" t="s">
        <v>67</v>
      </c>
      <c r="B7" s="9">
        <f>COUNTIF(script!G2:G401,"C++")</f>
        <v>20</v>
      </c>
    </row>
    <row r="8" spans="1:2" x14ac:dyDescent="0.3">
      <c r="A8" s="8" t="s">
        <v>68</v>
      </c>
      <c r="B8" s="9">
        <f>COUNTIF(script!G2:G401,"TypeScript")</f>
        <v>40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E A A B Q S w M E F A A C A A g A 5 7 B n V g U d + g m k A A A A 9 g A A A B I A H A B D b 2 5 m a W c v U G F j a 2 F n Z S 5 4 b W w g o h g A K K A U A A A A A A A A A A A A A A A A A A A A A A A A A A A A h Y 9 B D o I w F E S v Q r q n L S U m h n x K o l t J j C b G b V M q N E I h t F j u 5 s I j e Q U x i r p z O W / e Y u Z + v U E 2 N n V w U b 3 V r U l R h C k K l J F t o U 2 Z o s G d w i X K O G y F P I t S B Z N s b D L a I k W V c 1 1 C i P c e + x i 3 f U k Y p R E 5 5 p u 9 r F Q j 0 E f W / + V Q G + u E k Q p x O L z G c I a j i O E F i z E F M k P I t f k K b N r 7 b H 8 g r I f a D b 3 i n Q t X O y B z B P L + w B 9 Q S w M E F A A C A A g A 5 7 B n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e w Z 1 Y 2 Y G K u c w E A A J k C A A A T A B w A R m 9 y b X V s Y X M v U 2 V j d G l v b j E u b S C i G A A o o B Q A A A A A A A A A A A A A A A A A A A A A A A A A A A B 1 k s 9 u E z E Q x u + R 8 g 7 W c k k k a 0 U q 4 E C 1 h 2 h D R S X E n y a I Q 8 N h u h 4 S S 9 6 Z x T N O C V G e h w f h x X C y V C 1 K 8 M W e 7 + f 5 9 I 1 l w U Y 9 k 5 n 3 + + R y O B g O Z A 0 R n Z E m + k 5 N Z Q L q c G D y u m J S z E I t m 3 L G T W q R d H T l A 5 b 1 g Z D K q K h f L z 8 L R l k 6 I I / L G d 9 T Y H C y 7 O 3 K R j b F 2 N 7 O M P j W K 8 a q s I U 1 N Y f U k l S T 5 9 a 8 o Y a d p 1 U 1 u X h 5 Y c 2 n x I p z 3 Q a s H o / l e y b 8 O r Z 9 r m d F D X f 4 + x e E N Y v 5 G L n l j X c s R c 6 6 g L t 8 / a g p v k V w O d v o O I g 1 t 3 / l a Q j z B g J E q T S m p 7 4 L 3 7 G Z h p w T H D / a L S K Q f O P Y 9 r k X 2 w 5 l 9 N 8 U d r c r C F r 8 4 n X 9 4 Z 4 w 5 o E 1 t x j F H 7 q 3 Z l e I Q l z B T 4 w 1 J 9 K M r 0 l f v S g P v k c O K z w V u x T C D X 5 P K C o n j h E D g u A p 6 K J v I W 7 f A a 1 S b / s v 9 y L p T F s T W N B d n 4 d 9 z w 3 k L 3 T C U u d A 0 U 3 1 g R x K 9 S 3 u 9 + P h w N P 5 l 7 7 8 A 1 B L A Q I t A B Q A A g A I A O e w Z 1 Y F H f o J p A A A A P Y A A A A S A A A A A A A A A A A A A A A A A A A A A A B D b 2 5 m a W c v U G F j a 2 F n Z S 5 4 b W x Q S w E C L Q A U A A I A C A D n s G d W D 8 r p q 6 Q A A A D p A A A A E w A A A A A A A A A A A A A A A A D w A A A A W 0 N v b n R l b n R f V H l w Z X N d L n h t b F B L A Q I t A B Q A A g A I A O e w Z 1 Y 2 Y G K u c w E A A J k C A A A T A A A A A A A A A A A A A A A A A O E B A A B G b 3 J t d W x h c y 9 T Z W N 0 a W 9 u M S 5 t U E s F B g A A A A A D A A M A w g A A A K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U N A A A A A A A A g w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3 J p c H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Y 3 J p c H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4 V D A x O j A 3 O j E 1 L j A 1 O T U z N z h a I i A v P j x F b n R y e S B U e X B l P S J G a W x s Q 2 9 s d W 1 u V H l w Z X M i I F Z h b H V l P S J z Q m d N R E J n W U d C Z 1 l H Q n c 9 P S I g L z 4 8 R W 5 0 c n k g V H l w Z T 0 i R m l s b E N v b H V t b k 5 h b W V z I i B W Y W x 1 Z T 0 i c 1 s m c X V v d D t u Y W 1 l V 2 l 0 a E 9 3 b m V y J n F 1 b 3 Q 7 L C Z x d W 9 0 O 3 N 0 Y X J n Y X p l c k N v d W 5 0 J n F 1 b 3 Q 7 L C Z x d W 9 0 O 2 F n Z S Z x d W 9 0 O y w m c X V v d D t w d W x s U m V x d W V z d H M m c X V v d D s s J n F 1 b 3 Q 7 c m V s Z W F z Z X M m c X V v d D s s J n F 1 b 3 Q 7 c H J p b W F y e U x h b m d 1 Y W d l J n F 1 b 3 Q 7 L C Z x d W 9 0 O 2 l z c 3 V l c y Z x d W 9 0 O y w m c X V v d D t j b G 9 z Z W R J c 3 N 1 Z X M m c X V v d D s s J n F 1 b 3 Q 7 a X N z d W V z U m F 0 a W 8 m c X V v d D s s J n F 1 b 3 Q 7 d X B k Y X R l Z E F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j c m l w d C 9 B d X R v U m V t b 3 Z l Z E N v b H V t b n M x L n t u Y W 1 l V 2 l 0 a E 9 3 b m V y L D B 9 J n F 1 b 3 Q 7 L C Z x d W 9 0 O 1 N l Y 3 R p b 2 4 x L 3 N j c m l w d C 9 B d X R v U m V t b 3 Z l Z E N v b H V t b n M x L n t z d G F y Z 2 F 6 Z X J D b 3 V u d C w x f S Z x d W 9 0 O y w m c X V v d D t T Z W N 0 a W 9 u M S 9 z Y 3 J p c H Q v Q X V 0 b 1 J l b W 9 2 Z W R D b 2 x 1 b W 5 z M S 5 7 Y W d l L D J 9 J n F 1 b 3 Q 7 L C Z x d W 9 0 O 1 N l Y 3 R p b 2 4 x L 3 N j c m l w d C 9 B d X R v U m V t b 3 Z l Z E N v b H V t b n M x L n t w d W x s U m V x d W V z d H M s M 3 0 m c X V v d D s s J n F 1 b 3 Q 7 U 2 V j d G l v b j E v c 2 N y a X B 0 L 0 F 1 d G 9 S Z W 1 v d m V k Q 2 9 s d W 1 u c z E u e 3 J l b G V h c 2 V z L D R 9 J n F 1 b 3 Q 7 L C Z x d W 9 0 O 1 N l Y 3 R p b 2 4 x L 3 N j c m l w d C 9 B d X R v U m V t b 3 Z l Z E N v b H V t b n M x L n t w c m l t Y X J 5 T G F u Z 3 V h Z 2 U s N X 0 m c X V v d D s s J n F 1 b 3 Q 7 U 2 V j d G l v b j E v c 2 N y a X B 0 L 0 F 1 d G 9 S Z W 1 v d m V k Q 2 9 s d W 1 u c z E u e 2 l z c 3 V l c y w 2 f S Z x d W 9 0 O y w m c X V v d D t T Z W N 0 a W 9 u M S 9 z Y 3 J p c H Q v Q X V 0 b 1 J l b W 9 2 Z W R D b 2 x 1 b W 5 z M S 5 7 Y 2 x v c 2 V k S X N z d W V z L D d 9 J n F 1 b 3 Q 7 L C Z x d W 9 0 O 1 N l Y 3 R p b 2 4 x L 3 N j c m l w d C 9 B d X R v U m V t b 3 Z l Z E N v b H V t b n M x L n t p c 3 N 1 Z X N S Y X R p b y w 4 f S Z x d W 9 0 O y w m c X V v d D t T Z W N 0 a W 9 u M S 9 z Y 3 J p c H Q v Q X V 0 b 1 J l b W 9 2 Z W R D b 2 x 1 b W 5 z M S 5 7 d X B k Y X R l Z E F 0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z Y 3 J p c H Q v Q X V 0 b 1 J l b W 9 2 Z W R D b 2 x 1 b W 5 z M S 5 7 b m F t Z V d p d G h P d 2 5 l c i w w f S Z x d W 9 0 O y w m c X V v d D t T Z W N 0 a W 9 u M S 9 z Y 3 J p c H Q v Q X V 0 b 1 J l b W 9 2 Z W R D b 2 x 1 b W 5 z M S 5 7 c 3 R h c m d h e m V y Q 2 9 1 b n Q s M X 0 m c X V v d D s s J n F 1 b 3 Q 7 U 2 V j d G l v b j E v c 2 N y a X B 0 L 0 F 1 d G 9 S Z W 1 v d m V k Q 2 9 s d W 1 u c z E u e 2 F n Z S w y f S Z x d W 9 0 O y w m c X V v d D t T Z W N 0 a W 9 u M S 9 z Y 3 J p c H Q v Q X V 0 b 1 J l b W 9 2 Z W R D b 2 x 1 b W 5 z M S 5 7 c H V s b F J l c X V l c 3 R z L D N 9 J n F 1 b 3 Q 7 L C Z x d W 9 0 O 1 N l Y 3 R p b 2 4 x L 3 N j c m l w d C 9 B d X R v U m V t b 3 Z l Z E N v b H V t b n M x L n t y Z W x l Y X N l c y w 0 f S Z x d W 9 0 O y w m c X V v d D t T Z W N 0 a W 9 u M S 9 z Y 3 J p c H Q v Q X V 0 b 1 J l b W 9 2 Z W R D b 2 x 1 b W 5 z M S 5 7 c H J p b W F y e U x h b m d 1 Y W d l L D V 9 J n F 1 b 3 Q 7 L C Z x d W 9 0 O 1 N l Y 3 R p b 2 4 x L 3 N j c m l w d C 9 B d X R v U m V t b 3 Z l Z E N v b H V t b n M x L n t p c 3 N 1 Z X M s N n 0 m c X V v d D s s J n F 1 b 3 Q 7 U 2 V j d G l v b j E v c 2 N y a X B 0 L 0 F 1 d G 9 S Z W 1 v d m V k Q 2 9 s d W 1 u c z E u e 2 N s b 3 N l Z E l z c 3 V l c y w 3 f S Z x d W 9 0 O y w m c X V v d D t T Z W N 0 a W 9 u M S 9 z Y 3 J p c H Q v Q X V 0 b 1 J l b W 9 2 Z W R D b 2 x 1 b W 5 z M S 5 7 a X N z d W V z U m F 0 a W 8 s O H 0 m c X V v d D s s J n F 1 b 3 Q 7 U 2 V j d G l v b j E v c 2 N y a X B 0 L 0 F 1 d G 9 S Z W 1 v d m V k Q 2 9 s d W 1 u c z E u e 3 V w Z G F 0 Z W R B d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N y a X B 0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y a X B 0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3 J p c H Q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y B r T v E s J x D u t A o O 3 V O g C 0 A A A A A A g A A A A A A E G Y A A A A B A A A g A A A A h e f u 1 y b j I s 5 U j Q u r 4 / f X Y u y Q v 1 S o y e m c X I k 0 A 2 2 i 8 u A A A A A A D o A A A A A C A A A g A A A A O L 7 M K 3 U c I Q n x 1 F 5 i i 5 9 L n S Y l V u T o W f y x U 7 l n p o D Z Y r l Q A A A A N r I Y t z 5 h / C u w M c N 3 4 v t N 8 6 c s B L e W 3 q W F f G c I c L 9 T w Z m b m j X 8 7 E t p f h t y 0 X 0 f K w 0 n B h Z v i N f P R F z h x q k e 1 b 6 W 3 e p N C X F F w m 4 r h z M / B O F s w X N A A A A A 7 o g 7 M i S U n c z m o b V H c N 4 P P 0 Z Z V D 6 G r H m 2 L Y m m p D a x V v S / q O F 6 C 1 B s I P 4 v q I H W W Y z R i r t A P S q o V I W M p A S + A L I O k Q = = < / D a t a M a s h u p > 
</file>

<file path=customXml/itemProps1.xml><?xml version="1.0" encoding="utf-8"?>
<ds:datastoreItem xmlns:ds="http://schemas.openxmlformats.org/officeDocument/2006/customXml" ds:itemID="{174EAF8B-D98D-407B-8CBC-7E9A751E62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script</vt:lpstr>
      <vt:lpstr>primaryLanguage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Daniella Rodrigues de Melo</dc:creator>
  <cp:lastModifiedBy>Daniella Rodrigues de Melo</cp:lastModifiedBy>
  <dcterms:created xsi:type="dcterms:W3CDTF">2023-03-08T01:00:33Z</dcterms:created>
  <dcterms:modified xsi:type="dcterms:W3CDTF">2023-03-08T15:54:47Z</dcterms:modified>
</cp:coreProperties>
</file>