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DICALS\MEDICALS\MEDICALS\6 - GLORIA - COBILANDIA\1 - FECHAMENTO\07 - Julho\"/>
    </mc:Choice>
  </mc:AlternateContent>
  <xr:revisionPtr revIDLastSave="0" documentId="13_ncr:1_{8E7D997E-59A6-4CD0-9EAD-4FD192A9B2B4}" xr6:coauthVersionLast="47" xr6:coauthVersionMax="47" xr10:uidLastSave="{00000000-0000-0000-0000-000000000000}"/>
  <bookViews>
    <workbookView xWindow="-108" yWindow="-108" windowWidth="23256" windowHeight="12456" activeTab="1" xr2:uid="{1250E1DF-9154-4026-B756-8A0EBD08BA78}"/>
  </bookViews>
  <sheets>
    <sheet name="PAG - PAC - CM" sheetId="4" r:id="rId1"/>
    <sheet name="PEDIATRIA" sheetId="11" r:id="rId2"/>
    <sheet name="AMANDA" sheetId="9" r:id="rId3"/>
    <sheet name="Transf NOVA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11" l="1"/>
  <c r="E41" i="11"/>
  <c r="E40" i="11"/>
  <c r="E39" i="11"/>
  <c r="E38" i="11"/>
  <c r="E37" i="11"/>
  <c r="E36" i="11"/>
  <c r="E5" i="11"/>
  <c r="C154" i="4"/>
  <c r="F154" i="4" s="1"/>
  <c r="F152" i="4"/>
  <c r="F151" i="4"/>
  <c r="F149" i="4"/>
  <c r="C151" i="4"/>
  <c r="C150" i="4"/>
  <c r="F150" i="4" s="1"/>
  <c r="F134" i="4"/>
  <c r="F130" i="4"/>
  <c r="F129" i="4"/>
  <c r="F120" i="4"/>
  <c r="F108" i="4"/>
  <c r="F97" i="4"/>
  <c r="F89" i="4"/>
  <c r="F88" i="4"/>
  <c r="F78" i="4"/>
  <c r="F60" i="4"/>
  <c r="F57" i="4"/>
  <c r="F56" i="4"/>
  <c r="F55" i="4"/>
  <c r="F45" i="4"/>
  <c r="F31" i="4"/>
  <c r="F30" i="4"/>
  <c r="F22" i="4"/>
  <c r="F21" i="4"/>
  <c r="F20" i="4"/>
  <c r="F5" i="4"/>
  <c r="F3" i="4"/>
  <c r="E89" i="4"/>
  <c r="E7" i="11"/>
  <c r="E6" i="11" l="1"/>
  <c r="E4" i="11"/>
  <c r="E3" i="11"/>
  <c r="C158" i="4" l="1"/>
  <c r="F121" i="4"/>
  <c r="F122" i="4"/>
  <c r="F104" i="4"/>
  <c r="F105" i="4"/>
  <c r="F106" i="4"/>
  <c r="F107" i="4"/>
  <c r="F109" i="4"/>
  <c r="F110" i="4"/>
  <c r="F111" i="4"/>
  <c r="F112" i="4"/>
  <c r="F113" i="4"/>
  <c r="F114" i="4"/>
  <c r="F115" i="4"/>
  <c r="F116" i="4"/>
  <c r="F90" i="4"/>
  <c r="F91" i="4"/>
  <c r="F92" i="4"/>
  <c r="F93" i="4"/>
  <c r="F94" i="4"/>
  <c r="F95" i="4"/>
  <c r="F96" i="4"/>
  <c r="F98" i="4"/>
  <c r="F99" i="4"/>
  <c r="F100" i="4"/>
  <c r="F84" i="4"/>
  <c r="F85" i="4"/>
  <c r="F79" i="4"/>
  <c r="F65" i="4"/>
  <c r="F66" i="4"/>
  <c r="F67" i="4"/>
  <c r="F68" i="4"/>
  <c r="F69" i="4"/>
  <c r="F70" i="4"/>
  <c r="F71" i="4"/>
  <c r="F61" i="4"/>
  <c r="F62" i="4"/>
  <c r="F63" i="4"/>
  <c r="F53" i="4"/>
  <c r="F119" i="4"/>
  <c r="F148" i="4"/>
  <c r="F145" i="4"/>
  <c r="F138" i="4"/>
  <c r="F132" i="4"/>
  <c r="F125" i="4"/>
  <c r="F123" i="4"/>
  <c r="F117" i="4"/>
  <c r="F82" i="4" l="1"/>
  <c r="F59" i="4"/>
  <c r="F51" i="4"/>
  <c r="F50" i="4"/>
  <c r="F48" i="4"/>
  <c r="F46" i="4"/>
  <c r="F42" i="4"/>
  <c r="C52" i="10"/>
  <c r="C19" i="10"/>
  <c r="F146" i="4"/>
  <c r="F147" i="4"/>
  <c r="F153" i="4"/>
  <c r="F155" i="4"/>
  <c r="F124" i="4"/>
  <c r="F126" i="4"/>
  <c r="F127" i="4"/>
  <c r="F128" i="4"/>
  <c r="F131" i="4"/>
  <c r="F133" i="4"/>
  <c r="F102" i="4"/>
  <c r="F103" i="4"/>
  <c r="F64" i="4"/>
  <c r="F40" i="4"/>
  <c r="F41" i="4"/>
  <c r="F43" i="4"/>
  <c r="F44" i="4"/>
  <c r="F47" i="4"/>
  <c r="F49" i="4"/>
  <c r="F52" i="4"/>
  <c r="D158" i="4"/>
  <c r="F144" i="4"/>
  <c r="F143" i="4"/>
  <c r="F141" i="4"/>
  <c r="F139" i="4"/>
  <c r="F54" i="4"/>
  <c r="E33" i="11"/>
  <c r="F101" i="4"/>
  <c r="E14" i="11" l="1"/>
  <c r="E15" i="11"/>
  <c r="E11" i="11"/>
  <c r="E27" i="11"/>
  <c r="F32" i="4"/>
  <c r="C58" i="10"/>
  <c r="C74" i="10"/>
  <c r="C17" i="9"/>
  <c r="E16" i="11" l="1"/>
  <c r="E30" i="11" l="1"/>
  <c r="F39" i="4"/>
  <c r="F80" i="4"/>
  <c r="F81" i="4"/>
  <c r="F73" i="4"/>
  <c r="F76" i="4" l="1"/>
  <c r="C70" i="10"/>
  <c r="C66" i="10"/>
  <c r="C62" i="10"/>
  <c r="C76" i="10" l="1"/>
  <c r="E24" i="11"/>
  <c r="E25" i="11"/>
  <c r="E26" i="11"/>
  <c r="E28" i="11"/>
  <c r="E29" i="11"/>
  <c r="E31" i="11"/>
  <c r="E32" i="11"/>
  <c r="E34" i="11"/>
  <c r="F29" i="4"/>
  <c r="F142" i="4"/>
  <c r="F28" i="4"/>
  <c r="F137" i="4"/>
  <c r="F136" i="4"/>
  <c r="F27" i="4"/>
  <c r="F25" i="4"/>
  <c r="F24" i="4"/>
  <c r="F23" i="4"/>
  <c r="F118" i="4"/>
  <c r="F19" i="4"/>
  <c r="F18" i="4"/>
  <c r="F17" i="4"/>
  <c r="F16" i="4"/>
  <c r="F15" i="4"/>
  <c r="F14" i="4"/>
  <c r="F87" i="4"/>
  <c r="F13" i="4"/>
  <c r="F12" i="4"/>
  <c r="F75" i="4"/>
  <c r="F74" i="4"/>
  <c r="F11" i="4"/>
  <c r="F10" i="4"/>
  <c r="F8" i="4"/>
  <c r="F7" i="4"/>
  <c r="F58" i="4"/>
  <c r="F6" i="4"/>
  <c r="F4" i="4"/>
  <c r="F72" i="4" l="1"/>
  <c r="F77" i="4"/>
  <c r="F83" i="4"/>
  <c r="F86" i="4"/>
  <c r="F135" i="4"/>
  <c r="F140" i="4"/>
  <c r="F26" i="4"/>
  <c r="F9" i="4"/>
  <c r="C43" i="11"/>
  <c r="E20" i="11"/>
  <c r="E19" i="11"/>
  <c r="E18" i="11"/>
  <c r="E17" i="11"/>
  <c r="E13" i="11"/>
  <c r="E12" i="11"/>
  <c r="E10" i="11"/>
  <c r="E9" i="11"/>
  <c r="E8" i="11"/>
  <c r="E21" i="11" l="1"/>
  <c r="E43" i="11" s="1"/>
  <c r="F34" i="4"/>
  <c r="F156" i="4"/>
  <c r="F158" i="4" l="1"/>
</calcChain>
</file>

<file path=xl/sharedStrings.xml><?xml version="1.0" encoding="utf-8"?>
<sst xmlns="http://schemas.openxmlformats.org/spreadsheetml/2006/main" count="963" uniqueCount="625">
  <si>
    <t>PRODUÇÃO</t>
  </si>
  <si>
    <t>CPF</t>
  </si>
  <si>
    <t>BANCO</t>
  </si>
  <si>
    <t>AGENCIA</t>
  </si>
  <si>
    <t>CONTA</t>
  </si>
  <si>
    <t>CHAVE PIX</t>
  </si>
  <si>
    <t>PIX</t>
  </si>
  <si>
    <t>OBS</t>
  </si>
  <si>
    <t>TOTAL</t>
  </si>
  <si>
    <t>PEDIATRIA</t>
  </si>
  <si>
    <t>PRESTADORES DE SERVIÇO</t>
  </si>
  <si>
    <t>CLINICA MÉDICA E EMERGENCISTA</t>
  </si>
  <si>
    <t>INSS</t>
  </si>
  <si>
    <t>VALOR BRUTO</t>
  </si>
  <si>
    <t>001</t>
  </si>
  <si>
    <t>Banco do Brasil</t>
  </si>
  <si>
    <t>260</t>
  </si>
  <si>
    <t>Nubank</t>
  </si>
  <si>
    <t>0001</t>
  </si>
  <si>
    <t>CNPJ</t>
  </si>
  <si>
    <t>756</t>
  </si>
  <si>
    <t>Sicoob</t>
  </si>
  <si>
    <t>Inter</t>
  </si>
  <si>
    <t>033</t>
  </si>
  <si>
    <t>Santander</t>
  </si>
  <si>
    <t>Lorrayne Rubia de Oliveira</t>
  </si>
  <si>
    <t>3346</t>
  </si>
  <si>
    <t>CLÍNICOS - EMERGENCISTAS</t>
  </si>
  <si>
    <t>MEDICO(A)</t>
  </si>
  <si>
    <t>PAMED</t>
  </si>
  <si>
    <t>PAGAR PELA GRATHA</t>
  </si>
  <si>
    <t>CLINICOS</t>
  </si>
  <si>
    <t>403</t>
  </si>
  <si>
    <t>PAGAR ELA ELEVA</t>
  </si>
  <si>
    <t>301</t>
  </si>
  <si>
    <t>Laura Campagnaro Ramos</t>
  </si>
  <si>
    <t xml:space="preserve">Ester Queiroz Galavotti Costa </t>
  </si>
  <si>
    <t>GLÓRIA</t>
  </si>
  <si>
    <t>GLÓRIA / COBILÂNDIA</t>
  </si>
  <si>
    <t>COBILÂNDIA</t>
  </si>
  <si>
    <t>Barbara Ferreira Cordeiro</t>
  </si>
  <si>
    <t>Darlan Reis Barbosa</t>
  </si>
  <si>
    <t xml:space="preserve">Felipe Colli Silva </t>
  </si>
  <si>
    <t xml:space="preserve">Gabriela Nicoletti Schwambach Souza </t>
  </si>
  <si>
    <t xml:space="preserve">Gustavo Maffioletti Dalcumune </t>
  </si>
  <si>
    <t>Isabela Leite Wanick Mattos</t>
  </si>
  <si>
    <t>Isabella Dal Col Picinin</t>
  </si>
  <si>
    <t>Lahís Nogueira Camatta Chaves</t>
  </si>
  <si>
    <t>Liza Valim de Mello</t>
  </si>
  <si>
    <t>Lucas Mariton Albuquerque Fonseca</t>
  </si>
  <si>
    <t>Marcelo Cristiano Lins Martins</t>
  </si>
  <si>
    <t>Mariana de Souza Zandonade</t>
  </si>
  <si>
    <t>Matheus Costa Esperidon</t>
  </si>
  <si>
    <t>Nathalia Domingos Valim</t>
  </si>
  <si>
    <t xml:space="preserve">Olga Felicia Caballero Gilardy Mantovani </t>
  </si>
  <si>
    <t>Otávio Ferreira Nunes</t>
  </si>
  <si>
    <t>Pedro Freire dos Santos</t>
  </si>
  <si>
    <t>GLÓRIA E COBILÂNDIA</t>
  </si>
  <si>
    <t>Pietra Sardinha Silvestre Mousinho Donato</t>
  </si>
  <si>
    <t xml:space="preserve">Rebecca Bacellar Barreto de Sousa </t>
  </si>
  <si>
    <t>Shayenne Nogueira Domingues</t>
  </si>
  <si>
    <t>Wilson Ferreira de Souza Júnior</t>
  </si>
  <si>
    <t>Alessandro Henrique de Moura</t>
  </si>
  <si>
    <t>Ana Carolina Borges de Lima Leite</t>
  </si>
  <si>
    <t xml:space="preserve">Andre Luiz Paulino Mayworm  </t>
  </si>
  <si>
    <t>Barbara Varussa Cardoso</t>
  </si>
  <si>
    <t>Bernardo Nunes Senna</t>
  </si>
  <si>
    <t xml:space="preserve">Bianca Abreu Bessert </t>
  </si>
  <si>
    <t xml:space="preserve">Bruno Vasconcellos Rodrigues </t>
  </si>
  <si>
    <t>Caroline Barbosa Gomes</t>
  </si>
  <si>
    <t>Dayan Kirmse Mazolini</t>
  </si>
  <si>
    <t>Erika Ferraz Costa</t>
  </si>
  <si>
    <t>Felipe Zucolotto Machado</t>
  </si>
  <si>
    <t xml:space="preserve">Fernanda Lima Fassarella </t>
  </si>
  <si>
    <t>Giovanna Pauletti  de Castro</t>
  </si>
  <si>
    <t>Guilherme Henrique Fonseca Ribeiro</t>
  </si>
  <si>
    <t>Hugo Mendes Gueiros</t>
  </si>
  <si>
    <t>Isabella Siqueira Barreto</t>
  </si>
  <si>
    <t xml:space="preserve">João Gabriel Siqueira Mendes </t>
  </si>
  <si>
    <t xml:space="preserve">João Guilherme de Oliveira Machado </t>
  </si>
  <si>
    <t xml:space="preserve">Julia Duda Sampaio </t>
  </si>
  <si>
    <t xml:space="preserve">Juliana Gasperazzo Cabral </t>
  </si>
  <si>
    <t xml:space="preserve">Karoline Queiroz Salvador </t>
  </si>
  <si>
    <t xml:space="preserve">Letícia Starling Fernandes </t>
  </si>
  <si>
    <t>Lorena Pimentel Rodrigues</t>
  </si>
  <si>
    <t>Luana Maria Silva Pires</t>
  </si>
  <si>
    <t>Lucas Lobo de Queiroz</t>
  </si>
  <si>
    <t>Lucca Vieira Tineli</t>
  </si>
  <si>
    <t>Luiz Tadeu Oliveira</t>
  </si>
  <si>
    <t>Manuela Pretti Laranja da Silva</t>
  </si>
  <si>
    <t xml:space="preserve">Marcelo de Oliveira Machado </t>
  </si>
  <si>
    <t xml:space="preserve">Maria Eduarda Rodrigues Zenateli </t>
  </si>
  <si>
    <t>Mateus Bomfim de Andrade</t>
  </si>
  <si>
    <t>Mateus Caprini Cremonini</t>
  </si>
  <si>
    <t>Matheus Moura Novelli</t>
  </si>
  <si>
    <t>Moacir José Aragão Pansini</t>
  </si>
  <si>
    <t>Nicolas de Carvalho Azevedo</t>
  </si>
  <si>
    <t>Pedro Heleno de Almeida Duarte Filho</t>
  </si>
  <si>
    <t>Pedro Henrique Viera Fonseca</t>
  </si>
  <si>
    <t xml:space="preserve">Rafaela Gava Secchin </t>
  </si>
  <si>
    <t>Ramon Ott Vargas</t>
  </si>
  <si>
    <t xml:space="preserve">Renata Rodrigues Alves </t>
  </si>
  <si>
    <t xml:space="preserve">Renzo Lamego Nunes </t>
  </si>
  <si>
    <t>Ricardo Gonçalves Martins</t>
  </si>
  <si>
    <t xml:space="preserve">Verojunior Simão Bernardino </t>
  </si>
  <si>
    <t xml:space="preserve">Vitória Fernandes Barros </t>
  </si>
  <si>
    <t>Amir Nasser Lauar</t>
  </si>
  <si>
    <t>Ana Claudia Rodrigues Ferreira</t>
  </si>
  <si>
    <t xml:space="preserve">Ana Luisa Barroso Schumaker </t>
  </si>
  <si>
    <t>Bianca Paola da Silva Cea</t>
  </si>
  <si>
    <t>Camila Moreira Silva</t>
  </si>
  <si>
    <t>Carla Maria Calmon Vintena</t>
  </si>
  <si>
    <t>Daniela Carvalho de Queiroz</t>
  </si>
  <si>
    <t>Ester de Jesus Silva</t>
  </si>
  <si>
    <t>Fernando Lucas Carvalho de Oliveira</t>
  </si>
  <si>
    <t>Gabriel Eurico Alves de Castro</t>
  </si>
  <si>
    <t>Isabela de Oliveira Lorenzutti</t>
  </si>
  <si>
    <t xml:space="preserve">Júlia Baptista Leal  </t>
  </si>
  <si>
    <t xml:space="preserve">Larissa Mendes do Monte </t>
  </si>
  <si>
    <t>Laura Alvarenga Siqueira de Souza</t>
  </si>
  <si>
    <t>Laura Pires Ligeiro</t>
  </si>
  <si>
    <t>Lídia Costa Barros Miranda</t>
  </si>
  <si>
    <t xml:space="preserve">Luiz Felipe Guimarães Lopes </t>
  </si>
  <si>
    <t xml:space="preserve">Nays Pavani Barcellos </t>
  </si>
  <si>
    <t>Vitor Dadalto Oliveira</t>
  </si>
  <si>
    <t>fiscal02@msccontabil.com.br / fiscal02@msccontabil.com.br</t>
  </si>
  <si>
    <t>7678891-6</t>
  </si>
  <si>
    <t>44.749.627/0001-15</t>
  </si>
  <si>
    <t>jacinto.kunsch@rossicontabilidade.com</t>
  </si>
  <si>
    <t>3008</t>
  </si>
  <si>
    <t>173871-2</t>
  </si>
  <si>
    <t>bpceamedical@gmail.com / contabilidadeximenes@gmail.com</t>
  </si>
  <si>
    <t>46874140000190</t>
  </si>
  <si>
    <t>32619994-0</t>
  </si>
  <si>
    <t>jessica.effgen@contabilidade.net / Fernandolcoliveira26@gmail.com</t>
  </si>
  <si>
    <t>58.760.899/0001-20</t>
  </si>
  <si>
    <t>49786-3</t>
  </si>
  <si>
    <t>0167</t>
  </si>
  <si>
    <t>Sicred</t>
  </si>
  <si>
    <t>748</t>
  </si>
  <si>
    <t>contabil.gramcontabil@gmail.com / gabriel.alvesdecastro@gmail.com</t>
  </si>
  <si>
    <t>33.346.296/0001-56</t>
  </si>
  <si>
    <t>13004411-4</t>
  </si>
  <si>
    <t>Dock IP</t>
  </si>
  <si>
    <t>belalorenzutti@gmail.com / time@bmccontabilidade.com.br</t>
  </si>
  <si>
    <t>53.161.880/0001-44</t>
  </si>
  <si>
    <t>44416992-9</t>
  </si>
  <si>
    <t>lidia_cbarros@hotmail.com / notafiscal.contabilmed@gmail.com</t>
  </si>
  <si>
    <t>52.240.214/0001-39</t>
  </si>
  <si>
    <t>007</t>
  </si>
  <si>
    <t>Itaú</t>
  </si>
  <si>
    <t>contabilidadeone@amigotech.com.br / carolinameduvv@gmail.com</t>
  </si>
  <si>
    <t>58.617.561/0001-14</t>
  </si>
  <si>
    <t>5011379</t>
  </si>
  <si>
    <t>andreluiz.paulino@hotmail.com / contadorthiago.r@gmail.com</t>
  </si>
  <si>
    <t>55.510.704/0001-04</t>
  </si>
  <si>
    <t>36845272-7</t>
  </si>
  <si>
    <t>0050</t>
  </si>
  <si>
    <t>nf@docstage.com.br</t>
  </si>
  <si>
    <t>BTG</t>
  </si>
  <si>
    <t>fiscal02@contemp-es.com.br / b.vasconcellosrodrigues@gmail.com</t>
  </si>
  <si>
    <t>37.376.716/0001-06</t>
  </si>
  <si>
    <t>16953035-3</t>
  </si>
  <si>
    <t>Banco C6</t>
  </si>
  <si>
    <t>caroline.bgomes@hotmail.com / contador@medigo.com.br</t>
  </si>
  <si>
    <t>55.700.079/0001-55</t>
  </si>
  <si>
    <t>37381342-2</t>
  </si>
  <si>
    <t>Cora</t>
  </si>
  <si>
    <t>contabilidadone@amigotech.com.br / estergalavotti.med@gmail.com</t>
  </si>
  <si>
    <t>58.736.642/0001-33</t>
  </si>
  <si>
    <t>37485736-9</t>
  </si>
  <si>
    <t>360</t>
  </si>
  <si>
    <t>gabriela_nicoli@hotmail.com / nf@medigo.com.br</t>
  </si>
  <si>
    <t>55.542.486/0001-81</t>
  </si>
  <si>
    <t>238.607-0</t>
  </si>
  <si>
    <t>Giovanna_pcastro@hotmail.com / notafiscal@gxmed.com.br</t>
  </si>
  <si>
    <t>51534559000132</t>
  </si>
  <si>
    <t>gustavomdalcumune@gmail.com / leodalcumune@gmail.com</t>
  </si>
  <si>
    <t>57.801.282/0001-43</t>
  </si>
  <si>
    <t xml:space="preserve">36996019-0 </t>
  </si>
  <si>
    <t>isabelalwm@outlook.com</t>
  </si>
  <si>
    <t>57906367000196</t>
  </si>
  <si>
    <t>Isabelladalcolp@gmail.com</t>
  </si>
  <si>
    <t>58.307.674/0001-13</t>
  </si>
  <si>
    <t>jgsiqueiramed@gmail.com / nf@docstage.com.br</t>
  </si>
  <si>
    <t>58.549.192/0001-70</t>
  </si>
  <si>
    <t>41222895-5</t>
  </si>
  <si>
    <t>DOCK IP</t>
  </si>
  <si>
    <t>nf@docstage.com.br / juligasperazzo@hotmail.com</t>
  </si>
  <si>
    <t>57930160000157</t>
  </si>
  <si>
    <t>karolinesalvador@hotmail.com</t>
  </si>
  <si>
    <t>leticiastarlingfer@gmail.com / A1@amigotech.com.br</t>
  </si>
  <si>
    <t>59162995000130</t>
  </si>
  <si>
    <t>5011636</t>
  </si>
  <si>
    <t>lizavalimdemelloint@gmail.com / nf@docstage.com.br</t>
  </si>
  <si>
    <t>57932081000185</t>
  </si>
  <si>
    <t>53921831-1</t>
  </si>
  <si>
    <t>diretoria1@analiticacontabil.cnt.br / lucasloboq@gmail.com</t>
  </si>
  <si>
    <t>50.605.703/0001-11</t>
  </si>
  <si>
    <t xml:space="preserve">juliocaldeiracontabilidade@gmail.com / </t>
  </si>
  <si>
    <t>55904364000198</t>
  </si>
  <si>
    <t>manuela.pretti@hotmail.com / CONTABILIDADE@izzigroup.com.br</t>
  </si>
  <si>
    <t>593813550001-10</t>
  </si>
  <si>
    <t>42351641-8</t>
  </si>
  <si>
    <t>eduardazenateli@gmail.com / nf@docstage.com.br</t>
  </si>
  <si>
    <t>58.008.645/0001-50</t>
  </si>
  <si>
    <t>marianazandonade@hotmail.com / a1@amigotech.com.br</t>
  </si>
  <si>
    <t>57394491000110</t>
  </si>
  <si>
    <t>50114-1</t>
  </si>
  <si>
    <t>matheuscosesp@gmail.com / nf@docstage.com.br</t>
  </si>
  <si>
    <t>58.052.669/0001-07</t>
  </si>
  <si>
    <t>5373373-1</t>
  </si>
  <si>
    <t>5455983-9</t>
  </si>
  <si>
    <t>58.435.932/0001-47</t>
  </si>
  <si>
    <t>077</t>
  </si>
  <si>
    <t>1400-1</t>
  </si>
  <si>
    <t xml:space="preserve">52218-X </t>
  </si>
  <si>
    <t>31.023.439/0001-63</t>
  </si>
  <si>
    <t>5011300</t>
  </si>
  <si>
    <t>58.508.125/0001-07</t>
  </si>
  <si>
    <t>ferreira.nunes.otavio@gmail.com / a1@amigotech.com.br</t>
  </si>
  <si>
    <t>52384-4</t>
  </si>
  <si>
    <t xml:space="preserve"> 31.001.243/0001-78</t>
  </si>
  <si>
    <t>0260</t>
  </si>
  <si>
    <t>46679767-4</t>
  </si>
  <si>
    <t>cnpj</t>
  </si>
  <si>
    <t>46.435.083/0001-42</t>
  </si>
  <si>
    <t>contabilidadeinfinite@gmail.com/ pedrohelenoduarteservicos@gmail.com</t>
  </si>
  <si>
    <t>197</t>
  </si>
  <si>
    <t>Stone Pagamentos S.A.</t>
  </si>
  <si>
    <t xml:space="preserve"> 2827228-4</t>
  </si>
  <si>
    <t>42.808.130/0001-03</t>
  </si>
  <si>
    <t>contabilidade@fordoctor.com.br /</t>
  </si>
  <si>
    <t>501823</t>
  </si>
  <si>
    <t>57.740.529/0001-69</t>
  </si>
  <si>
    <t>pietrassmousinho@gmail.com / a1@amigotech.com.br</t>
  </si>
  <si>
    <t>501728</t>
  </si>
  <si>
    <t>58.017.917/0001-89</t>
  </si>
  <si>
    <t>rafaela_secchin@hotmail.com / a1@amigotech.com.br</t>
  </si>
  <si>
    <t>33 866 233 0001 20</t>
  </si>
  <si>
    <t>ramonvargas.medicina@gmail.com/ futura1280f@gmail.com</t>
  </si>
  <si>
    <t>501179-5</t>
  </si>
  <si>
    <t>59632989000107</t>
  </si>
  <si>
    <t>Rebeccabacellar@gmail.com / a1@amigotech.com.br</t>
  </si>
  <si>
    <t>040347965-7</t>
  </si>
  <si>
    <t>57.723.234/0001-84</t>
  </si>
  <si>
    <t>renzonunes@gmail.com / nf@docstage.com.br</t>
  </si>
  <si>
    <t>849184929-2</t>
  </si>
  <si>
    <t>58771102000190</t>
  </si>
  <si>
    <t>shayenne_2@hotmail.com / shayenne35@gmail.com / a1@amigotech.com.br</t>
  </si>
  <si>
    <t>CMED</t>
  </si>
  <si>
    <t>CPED</t>
  </si>
  <si>
    <t>ELEVA</t>
  </si>
  <si>
    <t>GRATHA</t>
  </si>
  <si>
    <t>Alana Silva Batista</t>
  </si>
  <si>
    <t>Ana Carolina Rocha Auer</t>
  </si>
  <si>
    <t xml:space="preserve">Bunno Gonçalves Canal </t>
  </si>
  <si>
    <t xml:space="preserve">Gabriel Gonçalves Guimarães </t>
  </si>
  <si>
    <t>Geovana Kloss</t>
  </si>
  <si>
    <t xml:space="preserve">Guilherme Rossi Tebaldi </t>
  </si>
  <si>
    <t>Igor Barroso Rangel</t>
  </si>
  <si>
    <t>Julia Pomaroli Dias</t>
  </si>
  <si>
    <t>Ianna Pereira Soares</t>
  </si>
  <si>
    <t>Yuri Luiz dos Santos Ribeiro</t>
  </si>
  <si>
    <t>Marcelo Geik Siquara</t>
  </si>
  <si>
    <t>Marjory Duarte Cardoso</t>
  </si>
  <si>
    <t>Mirela Sibien Pretti Leite</t>
  </si>
  <si>
    <t>Jennyfer Teles Nespoli</t>
  </si>
  <si>
    <t xml:space="preserve">João Victor Cordeiro da Cruz Pilon </t>
  </si>
  <si>
    <t>guilherme.tebaldi97@gmail.com / Nf@medigo.com.br</t>
  </si>
  <si>
    <t>gabrielguimaraesmd@gmail.com / abertura@contabilizei.com.br</t>
  </si>
  <si>
    <t>nf@medigo.com.br / igorbr99@gmail.com</t>
  </si>
  <si>
    <t>batistasalana@gmail.com / RENATAFORCA@GMAIL.COM</t>
  </si>
  <si>
    <t>iannapereirasoares@outlook.com</t>
  </si>
  <si>
    <t>juliapomaroli@gmail.com / nf@docstage.com.br</t>
  </si>
  <si>
    <t>lahiscamatta@hotmail.com</t>
  </si>
  <si>
    <t>104.887.856-26</t>
  </si>
  <si>
    <t xml:space="preserve">Itau </t>
  </si>
  <si>
    <t>3041</t>
  </si>
  <si>
    <t>32707-7</t>
  </si>
  <si>
    <t>CEL</t>
  </si>
  <si>
    <t>041.195.715-56</t>
  </si>
  <si>
    <t>Bradesco</t>
  </si>
  <si>
    <t>1652</t>
  </si>
  <si>
    <t>80399 - 5</t>
  </si>
  <si>
    <t xml:space="preserve"> Banco do Brasil</t>
  </si>
  <si>
    <t xml:space="preserve"> 3130-5</t>
  </si>
  <si>
    <t>8593-6</t>
  </si>
  <si>
    <t>098.983.377-10</t>
  </si>
  <si>
    <t xml:space="preserve">Itaú </t>
  </si>
  <si>
    <t>9604</t>
  </si>
  <si>
    <t>04263-1</t>
  </si>
  <si>
    <t>016.093.926-71</t>
  </si>
  <si>
    <t>(33)984184768</t>
  </si>
  <si>
    <t xml:space="preserve">SANTANDER </t>
  </si>
  <si>
    <t xml:space="preserve"> 2304</t>
  </si>
  <si>
    <t>010320793</t>
  </si>
  <si>
    <t xml:space="preserve"> 176.105.997-19</t>
  </si>
  <si>
    <t>INTER</t>
  </si>
  <si>
    <t>101.590.096-85</t>
  </si>
  <si>
    <t>21631964-1</t>
  </si>
  <si>
    <t>Mariana Loureiro Rocha</t>
  </si>
  <si>
    <t xml:space="preserve"> 157.239.377-74</t>
  </si>
  <si>
    <t>147966</t>
  </si>
  <si>
    <t>3001</t>
  </si>
  <si>
    <t>157.239.377-74</t>
  </si>
  <si>
    <t>SANTANDER</t>
  </si>
  <si>
    <t>1945</t>
  </si>
  <si>
    <t>01001253-1</t>
  </si>
  <si>
    <t>139.188.817-09</t>
  </si>
  <si>
    <t>(27)996897804</t>
  </si>
  <si>
    <t xml:space="preserve">Banco do Brasil </t>
  </si>
  <si>
    <t>3212-3</t>
  </si>
  <si>
    <t>42155-3</t>
  </si>
  <si>
    <t>041.464.325-96</t>
  </si>
  <si>
    <t>3533</t>
  </si>
  <si>
    <t>01092024-4</t>
  </si>
  <si>
    <t xml:space="preserve">141.932.097-17 </t>
  </si>
  <si>
    <t>BRASIL</t>
  </si>
  <si>
    <t>076.733.467-10</t>
  </si>
  <si>
    <t>2352</t>
  </si>
  <si>
    <t>01000614-4</t>
  </si>
  <si>
    <t>(27) 996273407</t>
  </si>
  <si>
    <t>Nu Pagamentos S.A.</t>
  </si>
  <si>
    <t>83604744-7</t>
  </si>
  <si>
    <t>160.685.007-56</t>
  </si>
  <si>
    <t>barbara.cardoso16@hotmail.com</t>
  </si>
  <si>
    <t>EMAIL</t>
  </si>
  <si>
    <t>Itaú Personalite</t>
  </si>
  <si>
    <t xml:space="preserve"> 03793 8</t>
  </si>
  <si>
    <t>154.455.957-00</t>
  </si>
  <si>
    <t xml:space="preserve">Caixa </t>
  </si>
  <si>
    <t>0170</t>
  </si>
  <si>
    <t>1288 000764340123-4</t>
  </si>
  <si>
    <t>144.554.357-51</t>
  </si>
  <si>
    <t>139.509.287-74</t>
  </si>
  <si>
    <t xml:space="preserve"> 02000848-6</t>
  </si>
  <si>
    <t>77</t>
  </si>
  <si>
    <t>1968649-8</t>
  </si>
  <si>
    <t>179.911.077-01</t>
  </si>
  <si>
    <t>Nu Pagamentos S.A</t>
  </si>
  <si>
    <t>31457558-5</t>
  </si>
  <si>
    <t>174.740.087-42</t>
  </si>
  <si>
    <t>1939</t>
  </si>
  <si>
    <t>010001822</t>
  </si>
  <si>
    <t>179.999.697-29</t>
  </si>
  <si>
    <t xml:space="preserve">Siccoob </t>
  </si>
  <si>
    <t>255.429-1</t>
  </si>
  <si>
    <t>167.614.047-62</t>
  </si>
  <si>
    <t>162.140.287-85</t>
  </si>
  <si>
    <t>(27)997441511</t>
  </si>
  <si>
    <t>(0260)</t>
  </si>
  <si>
    <t>:48588921-1</t>
  </si>
  <si>
    <t>49708237-1</t>
  </si>
  <si>
    <t>147.360.067-73</t>
  </si>
  <si>
    <t xml:space="preserve">Santander </t>
  </si>
  <si>
    <t xml:space="preserve"> 3345 </t>
  </si>
  <si>
    <t>02016688-8</t>
  </si>
  <si>
    <t>172.599.217-57</t>
  </si>
  <si>
    <t xml:space="preserve"> (27)997900505</t>
  </si>
  <si>
    <t>banestes</t>
  </si>
  <si>
    <t>685</t>
  </si>
  <si>
    <t>2746057-5</t>
  </si>
  <si>
    <t>(27)997119081</t>
  </si>
  <si>
    <t>105.777.227-51</t>
  </si>
  <si>
    <t>070.702.746-29</t>
  </si>
  <si>
    <t>0870</t>
  </si>
  <si>
    <t>73833-3</t>
  </si>
  <si>
    <t>(27)999421407</t>
  </si>
  <si>
    <t>ITAU</t>
  </si>
  <si>
    <t>Banco C6 S.A.</t>
  </si>
  <si>
    <t>336</t>
  </si>
  <si>
    <t>28716660-0</t>
  </si>
  <si>
    <t>113.206.177-60</t>
  </si>
  <si>
    <t>f684ea25-5c17-4e9f-a42a-efa293d27c4d</t>
  </si>
  <si>
    <t>:01001138-99</t>
  </si>
  <si>
    <t>579.634.797-72</t>
  </si>
  <si>
    <t>(27)998084424</t>
  </si>
  <si>
    <t>654.318.471-04</t>
  </si>
  <si>
    <t>4043-6</t>
  </si>
  <si>
    <t>107841-7</t>
  </si>
  <si>
    <t>341</t>
  </si>
  <si>
    <t>7074</t>
  </si>
  <si>
    <t>00605-2</t>
  </si>
  <si>
    <t>008.073.337-94</t>
  </si>
  <si>
    <t>035.602.165-32</t>
  </si>
  <si>
    <t>54985576-6</t>
  </si>
  <si>
    <t xml:space="preserve"> mateusbomfim1206@gmail.com</t>
  </si>
  <si>
    <t xml:space="preserve">11667-4 </t>
  </si>
  <si>
    <t xml:space="preserve">116.676.037-52 </t>
  </si>
  <si>
    <t>(27)981015939</t>
  </si>
  <si>
    <t xml:space="preserve">Sicoob </t>
  </si>
  <si>
    <t>104700-0</t>
  </si>
  <si>
    <t>123.273.387-35</t>
  </si>
  <si>
    <t>4035-5</t>
  </si>
  <si>
    <t>090.679.796-94</t>
  </si>
  <si>
    <t xml:space="preserve">(27)999302317 </t>
  </si>
  <si>
    <t>19753-0</t>
  </si>
  <si>
    <t xml:space="preserve"> Itaú </t>
  </si>
  <si>
    <t>02152-8</t>
  </si>
  <si>
    <t xml:space="preserve">129.368.907-64 </t>
  </si>
  <si>
    <t>(27)998443820</t>
  </si>
  <si>
    <t>059.216.827-13</t>
  </si>
  <si>
    <t>BANESTES S.A</t>
  </si>
  <si>
    <t>021</t>
  </si>
  <si>
    <t xml:space="preserve"> 83</t>
  </si>
  <si>
    <t>3800600-3</t>
  </si>
  <si>
    <t>00765-7</t>
  </si>
  <si>
    <t>7816</t>
  </si>
  <si>
    <t>096.706.017-62</t>
  </si>
  <si>
    <t xml:space="preserve">3790-7 </t>
  </si>
  <si>
    <t>38965-x</t>
  </si>
  <si>
    <t>118.850.527-07</t>
  </si>
  <si>
    <t>1001188-4</t>
  </si>
  <si>
    <t xml:space="preserve"> 002.633.083-08</t>
  </si>
  <si>
    <t>Caldaselinete@gmail.com</t>
  </si>
  <si>
    <t>SICOOB</t>
  </si>
  <si>
    <t xml:space="preserve"> 147.967.537-70</t>
  </si>
  <si>
    <t xml:space="preserve"> 3008</t>
  </si>
  <si>
    <t>1048090</t>
  </si>
  <si>
    <t>(27) 992675197</t>
  </si>
  <si>
    <t xml:space="preserve"> Bradesco </t>
  </si>
  <si>
    <t xml:space="preserve"> 117.856.627-75</t>
  </si>
  <si>
    <t xml:space="preserve">(21)982430809 </t>
  </si>
  <si>
    <t>2612</t>
  </si>
  <si>
    <t>202843</t>
  </si>
  <si>
    <t>Santaner</t>
  </si>
  <si>
    <t>3345</t>
  </si>
  <si>
    <t>02003036-9</t>
  </si>
  <si>
    <t>154.266.517-52</t>
  </si>
  <si>
    <t xml:space="preserve"> 74-4</t>
  </si>
  <si>
    <t xml:space="preserve">61510-2 </t>
  </si>
  <si>
    <t>Brasil</t>
  </si>
  <si>
    <t>51943-X</t>
  </si>
  <si>
    <t xml:space="preserve"> 30.421.316/0001-18</t>
  </si>
  <si>
    <t xml:space="preserve"> brunno_goncalves@hotmail.com  nf@fordoctor.com.br</t>
  </si>
  <si>
    <t>2827228-4</t>
  </si>
  <si>
    <t xml:space="preserve"> geovana.kloss@gmail.com  </t>
  </si>
  <si>
    <t xml:space="preserve"> geovana.kloss@gmail.com</t>
  </si>
  <si>
    <t>32471354-1</t>
  </si>
  <si>
    <t>52.872.269/0001-61</t>
  </si>
  <si>
    <t>571857-6</t>
  </si>
  <si>
    <t>DOCK IP S. A.</t>
  </si>
  <si>
    <t>5011806</t>
  </si>
  <si>
    <t>378111888-9</t>
  </si>
  <si>
    <t>55704569000120</t>
  </si>
  <si>
    <t>CORA SCD</t>
  </si>
  <si>
    <t>5253427-1</t>
  </si>
  <si>
    <t>57.349.162/0001-57</t>
  </si>
  <si>
    <t>Cora-SCD</t>
  </si>
  <si>
    <t>52923359</t>
  </si>
  <si>
    <t>55.293.144/0001-75</t>
  </si>
  <si>
    <t xml:space="preserve"> 3304867-0</t>
  </si>
  <si>
    <t>Cora SCD</t>
  </si>
  <si>
    <t>48.625.270/0001-14</t>
  </si>
  <si>
    <t>58227728000130</t>
  </si>
  <si>
    <t>657033375-1</t>
  </si>
  <si>
    <t>João Pedro Grain Lemos Gonçalves</t>
  </si>
  <si>
    <t>Vitor Adler Nunes</t>
  </si>
  <si>
    <t>Wilson Videla hemerly Junior</t>
  </si>
  <si>
    <t>Ingrid Schmidt de Souza Andrade</t>
  </si>
  <si>
    <t>Macelle Tavares Pinto da Silva</t>
  </si>
  <si>
    <t>Marlos Croce de Brito Resende</t>
  </si>
  <si>
    <t>Rafael Matos Medina</t>
  </si>
  <si>
    <t>Sabrina Neres Quinino</t>
  </si>
  <si>
    <t xml:space="preserve">rmatosmedina@gmail.com </t>
  </si>
  <si>
    <t xml:space="preserve"> marloscbr@hotmail.com / adriano@realassessoria.com.br / notafiscal@realassessoria.com.br</t>
  </si>
  <si>
    <t>adlervitorn@gmail.com / nf@docstage.com.br</t>
  </si>
  <si>
    <t>Fernanda.dornelasns@gmail.com / fiscal@linearcontabilidade.com</t>
  </si>
  <si>
    <t>Fernanda Dornelas Nogueira dos Santos</t>
  </si>
  <si>
    <t>ingridschmidtdesouzaandrade@gmail.com / tomas@conavix.com.br</t>
  </si>
  <si>
    <t>Laura Ottoni Pavesi Passos</t>
  </si>
  <si>
    <t>lauraottoni@hotmail.com</t>
  </si>
  <si>
    <t>509</t>
  </si>
  <si>
    <t>CELCOIN</t>
  </si>
  <si>
    <t>432734481</t>
  </si>
  <si>
    <t>459177281</t>
  </si>
  <si>
    <t>fiscal4@controltech.com.br / Juliabaptistaleal@gmail.com</t>
  </si>
  <si>
    <t>Kamylla Medina Mayerhofer</t>
  </si>
  <si>
    <t>Pedro Henrique de Paula Braga</t>
  </si>
  <si>
    <t>Rodrigo Reis Oliveira</t>
  </si>
  <si>
    <t>Tatiana Fraga Fonseca</t>
  </si>
  <si>
    <t>Vinicius Silva Pessoa</t>
  </si>
  <si>
    <t>Alex Lino Barreto</t>
  </si>
  <si>
    <t xml:space="preserve">Alysson Martinelli Guimarães Pimentel </t>
  </si>
  <si>
    <t>Ana Carolina Coutinho Engelhardt Bravin</t>
  </si>
  <si>
    <t>Arthur Leandro Quinteiro Lopes</t>
  </si>
  <si>
    <t>Bruna Sipolatti Valladares</t>
  </si>
  <si>
    <t xml:space="preserve">Bruno Nogueira Scopel </t>
  </si>
  <si>
    <t>Erika Jordania de Souza</t>
  </si>
  <si>
    <t>Karla Nieiro Scopel</t>
  </si>
  <si>
    <t>Lissa Bravim Fortes da Silva</t>
  </si>
  <si>
    <t>Lucas Sarter Pagung</t>
  </si>
  <si>
    <t>Millena Fernandes Milli</t>
  </si>
  <si>
    <t>Pedro Antonio Merlo Martins</t>
  </si>
  <si>
    <t>Pedro Henrique Neme Holliday</t>
  </si>
  <si>
    <t>Raysa Gomes Ribeiro de Souza</t>
  </si>
  <si>
    <t>Ronald Curttes Acipreste Junior</t>
  </si>
  <si>
    <t>Samara Barreto da Silva</t>
  </si>
  <si>
    <t>Tainara Pagio Chagas</t>
  </si>
  <si>
    <t>398482368-0</t>
  </si>
  <si>
    <t xml:space="preserve"> contabilidade@caveo.com.br. </t>
  </si>
  <si>
    <t>tatifragafonseca@hotmail.com /  henickarh4@henicka.com.br</t>
  </si>
  <si>
    <t>7800</t>
  </si>
  <si>
    <t>170380-3</t>
  </si>
  <si>
    <t>44.556.119/0001-10</t>
  </si>
  <si>
    <t xml:space="preserve"> tatifragafonseca@hotmail.com / henickarh4@henicka.com.br</t>
  </si>
  <si>
    <t>dralyssonmartinelli@gmail.com</t>
  </si>
  <si>
    <t xml:space="preserve">anacarolinacebravin@hotmail.com </t>
  </si>
  <si>
    <t>bruna.sipolattizanotti@gmail.com / contabilidade.one@amigotech.com.br</t>
  </si>
  <si>
    <t>drpedroantoniomerlo@gmail.com / fiscal@sagacis.com.br</t>
  </si>
  <si>
    <t>didigoreis@hotmail.com / a1@amigotech.com.br</t>
  </si>
  <si>
    <t>a1@amigotech.com.br / samarabarretomed@gmail.com</t>
  </si>
  <si>
    <t>elezanavp@hospitalmeridional.com.br / erikajordania@hotmail.com</t>
  </si>
  <si>
    <t>notas@amigotech.com.br / millenamilli@hotmail.com / contabilidadeone@amigotech.com.br</t>
  </si>
  <si>
    <t>Amanda Franco Strelow</t>
  </si>
  <si>
    <t>Andre Lima Santos Fonseca</t>
  </si>
  <si>
    <t>Anna Clara Venturim Teixeira</t>
  </si>
  <si>
    <t>Barbara Curto Monteiro Vilela</t>
  </si>
  <si>
    <t>Bianca Tonon Fardin</t>
  </si>
  <si>
    <t>Carollyn Lube Dias Cosme</t>
  </si>
  <si>
    <t xml:space="preserve">Eduardo Lincoln de Siqueira Assunção </t>
  </si>
  <si>
    <t>Elen Demoner Rassele</t>
  </si>
  <si>
    <t>Emanuel Tesch Capezzuto</t>
  </si>
  <si>
    <t>Emanuella Macedo Carminati</t>
  </si>
  <si>
    <t>Gabrielly Gonçalves Rodrigues</t>
  </si>
  <si>
    <t>Heitor Manoel Frizera Marins</t>
  </si>
  <si>
    <t>Ingrid Valdetaro Sol</t>
  </si>
  <si>
    <t xml:space="preserve">Isabella Favoretti Nichio </t>
  </si>
  <si>
    <t>Jasmin Januth Vieira</t>
  </si>
  <si>
    <t>Joao Vitor Schneider de Martins</t>
  </si>
  <si>
    <t xml:space="preserve">Julia Vairo Menezes </t>
  </si>
  <si>
    <t>Lara Martineli Lubiana</t>
  </si>
  <si>
    <t xml:space="preserve">Leonardo Rangel Littig  </t>
  </si>
  <si>
    <t>Lucas de Faria Gomes</t>
  </si>
  <si>
    <t>Luis Eduardo Almeida Chequer</t>
  </si>
  <si>
    <t>Marcela Ferreira de Castro</t>
  </si>
  <si>
    <t xml:space="preserve">Maria Clara Matheus de Carvalho </t>
  </si>
  <si>
    <t>Maria Eduarda de Araújo Paulo</t>
  </si>
  <si>
    <t xml:space="preserve">Maria Vitória Souza Barbosa Medeiros </t>
  </si>
  <si>
    <t>Matheus Guio Ferreira Silva</t>
  </si>
  <si>
    <t xml:space="preserve">Michelle Rodrigues Fassarella </t>
  </si>
  <si>
    <t xml:space="preserve">Natalia Duarte Nunes </t>
  </si>
  <si>
    <t>Pedro Diego Saquetto</t>
  </si>
  <si>
    <t xml:space="preserve">Rayanni Carvalho Thomazini </t>
  </si>
  <si>
    <t>Stephanie Freitas Zandomênico</t>
  </si>
  <si>
    <t>THAINÁ REGIANI OLIVEIRA</t>
  </si>
  <si>
    <t>Thayná Santos Baptista</t>
  </si>
  <si>
    <t>Alessandra Rocha Loiola</t>
  </si>
  <si>
    <t>Bernardo Luis De Laperriere Venturim</t>
  </si>
  <si>
    <t>Eduarda Demoner Paseto</t>
  </si>
  <si>
    <t xml:space="preserve">Layane Oliveira Bassetti </t>
  </si>
  <si>
    <t>Lucas Sardi Pietralonga</t>
  </si>
  <si>
    <t>Matheus Dettoni Staut Simmer</t>
  </si>
  <si>
    <t xml:space="preserve">Matheus Pimentel Canejo Pinheiro da Cunha </t>
  </si>
  <si>
    <t xml:space="preserve">Millena Fambre Laiber </t>
  </si>
  <si>
    <t>Tiago Brasileiro Bogea</t>
  </si>
  <si>
    <t xml:space="preserve">Carla Maria Calmon Vintena </t>
  </si>
  <si>
    <t>Raphael Henrique de Almeida Miranda</t>
  </si>
  <si>
    <t>alerochaloiola@gmail.com / bibianojr75@gmail.com</t>
  </si>
  <si>
    <t>amandastrelow@outlook.com /  a1@amigotech.com.br</t>
  </si>
  <si>
    <t>andre_lsf99@hotmail.com / nf@docstage.com.br</t>
  </si>
  <si>
    <t>clara2venturim@gmail.com / novacontabilidade360@gmail.com</t>
  </si>
  <si>
    <t>biancafardin@hotmail.com / a1@amigotech.com.br</t>
  </si>
  <si>
    <t>Bernardoventurim@hotmail.com / novacontabilidade360@gmail.com</t>
  </si>
  <si>
    <t>lubecarollyn@gmail.com / fiscal@alphaon.com.br</t>
  </si>
  <si>
    <t>dragabrielly@icloud.com / contabilidade@caveo.com.br</t>
  </si>
  <si>
    <t>ingridsol33@hotmail.com / doctorcont@hotmail.com</t>
  </si>
  <si>
    <t>jvitormartin22@gmail.com / contabortolini@hotmail.com</t>
  </si>
  <si>
    <t>karlascopel@gmail.com / contabilmed2022@gmail.com</t>
  </si>
  <si>
    <t>layanebassetti@hotmail.com / medlinecontabilidade@gmail.com</t>
  </si>
  <si>
    <t>lpietralonga@gmail.com / a1@amigotech.com.br</t>
  </si>
  <si>
    <t>Filipe Rody Correa da Silva</t>
  </si>
  <si>
    <t>Gabriel Lovati Colodetti</t>
  </si>
  <si>
    <t xml:space="preserve">contabilidade@caveo.com.br / matheusguio.un@gmail.com </t>
  </si>
  <si>
    <t>maria.vitoria1626@gmail.com  / contabilidade@caveo.com.br</t>
  </si>
  <si>
    <t xml:space="preserve">mccanejo@gmail.com </t>
  </si>
  <si>
    <t>pedrodiego_saquetto@hotmail.com / maincontabil@gmail.com</t>
  </si>
  <si>
    <t>pedrohpb14@gmail.com / contabilidade.one@amigotech.com.br</t>
  </si>
  <si>
    <t>pedronemeholliday@gmail.com / contabilidadeone@amigotech.com.br</t>
  </si>
  <si>
    <t>raysa2001raysa@gmail.com</t>
  </si>
  <si>
    <t>stephzand@hotmail.com / contabilidade@caveo.com.br</t>
  </si>
  <si>
    <t>raphagargamel@hotmail.com</t>
  </si>
  <si>
    <t>ray_thomazini@hotmail.com / contabilidade.one@amigotech.com.br</t>
  </si>
  <si>
    <t>lfsaude.med@gmail.com / nf@docstage.com.br</t>
  </si>
  <si>
    <t>barbaravilelamed@gamil.com / nf@docstage.com.br</t>
  </si>
  <si>
    <t>adriano@realassessoria.com.br  / Ana.roauer@gmail.com / notafiscal@realassessoria.com.br</t>
  </si>
  <si>
    <t>adriano@realassessoria.com.br / mariaeduardaraujop@gmail.com / notafiscal@realassessoria.com.br</t>
  </si>
  <si>
    <t>adriano@realassessoria.com.br  / drpedrofsantos@gmail.com / notafiscal@realassessoria.com.br</t>
  </si>
  <si>
    <t xml:space="preserve">notafiscal@realassessoria.com.br / adriano@realassessoria.com.br </t>
  </si>
  <si>
    <t>matheusdettoni@gmail.com / vitor.ivzcont@hotmail.com</t>
  </si>
  <si>
    <t>Marcela_f.castro@hotmail.com / contabilmed2022@gmail.com</t>
  </si>
  <si>
    <t>michellefassarella@hotmail.com / irineucontabil01@gmail.com</t>
  </si>
  <si>
    <t>emanuellac36@gmail.com / impactocont2022@gmail.com</t>
  </si>
  <si>
    <t>isabellanichio1@gmail.com / nf@docstage.com.br</t>
  </si>
  <si>
    <t xml:space="preserve"> 6077773-0</t>
  </si>
  <si>
    <t xml:space="preserve"> 61563830000111</t>
  </si>
  <si>
    <t>ellendmrassele@gmail.com / contabilmed2022@gmail.com</t>
  </si>
  <si>
    <t xml:space="preserve"> 61.182.067/0001-89</t>
  </si>
  <si>
    <t>1832657-4</t>
  </si>
  <si>
    <t>josepaulo@autenticaconsultores.com.br / filiperody@hotmail.com</t>
  </si>
  <si>
    <t>009221470</t>
  </si>
  <si>
    <t>50</t>
  </si>
  <si>
    <t xml:space="preserve">Banco: 208 - Banco BTG Pactual </t>
  </si>
  <si>
    <t>jasminjanuth14@gmail.com /  contabilidade@caveo.com.br</t>
  </si>
  <si>
    <t>61491078000140</t>
  </si>
  <si>
    <t xml:space="preserve"> 6859506-4</t>
  </si>
  <si>
    <t>laramlubiana20@gmail.com / josefrozillo@gmail.com</t>
  </si>
  <si>
    <t xml:space="preserve"> 61.402.123/0001-43</t>
  </si>
  <si>
    <t xml:space="preserve"> 333325684-9</t>
  </si>
  <si>
    <t>eduardoa.chequer@gmail.com / nandofambri@hotmail.com</t>
  </si>
  <si>
    <t>13006250-5</t>
  </si>
  <si>
    <t>4316</t>
  </si>
  <si>
    <t>033 Santander</t>
  </si>
  <si>
    <t>natdnunes@gmail.com / contabilidade@caveo.com.br</t>
  </si>
  <si>
    <t>61008365000157</t>
  </si>
  <si>
    <t>3871555-2</t>
  </si>
  <si>
    <t>mariaclaramc1205@gmail.com / contabilidade@caveocom.br</t>
  </si>
  <si>
    <t xml:space="preserve"> 61131484000100</t>
  </si>
  <si>
    <t xml:space="preserve"> 4311014-6 </t>
  </si>
  <si>
    <t>julia-vairo@hotmail.com / contabilidade@caveo.com.br</t>
  </si>
  <si>
    <t xml:space="preserve"> QI SOC CRÉD</t>
  </si>
  <si>
    <t>gabriellovati@hotmail.com / contabilidade@caveo.com.br</t>
  </si>
  <si>
    <t>contabilidade@amigotech.com.br / neneltesch@gmail.com</t>
  </si>
  <si>
    <t>millena.laiber@gmail.com / contabilidade.one@amigotech.com.br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</si>
</sst>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b/>
      <sz val="20"/>
      <name val="Arial"/>
      <family val="2"/>
    </font>
    <font>
      <sz val="12"/>
      <color rgb="FFFF0000"/>
      <name val="Arial"/>
      <family val="2"/>
    </font>
    <font>
      <sz val="11"/>
      <name val="Calibri"/>
      <family val="2"/>
      <scheme val="minor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22222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5">
    <xf numFmtId="0" fontId="0" fillId="0" borderId="0"/>
    <xf numFmtId="0" fontId="3" fillId="0" borderId="0"/>
    <xf numFmtId="44" fontId="5" fillId="0" borderId="0" applyFont="0" applyFill="0" applyBorder="0" applyAlignment="0" applyProtection="0"/>
    <xf numFmtId="44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40">
    <xf numFmtId="0" fontId="0" fillId="0" borderId="0" xfId="0"/>
    <xf numFmtId="0" fontId="1" fillId="2" borderId="0" xfId="0" applyFont="1" applyFill="1"/>
    <xf numFmtId="44" fontId="1" fillId="0" borderId="1" xfId="0" applyNumberFormat="1" applyFont="1" applyBorder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center" vertical="center"/>
    </xf>
    <xf numFmtId="44" fontId="2" fillId="4" borderId="1" xfId="2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/>
    <xf numFmtId="49" fontId="6" fillId="0" borderId="1" xfId="0" applyNumberFormat="1" applyFont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44" fontId="0" fillId="0" borderId="0" xfId="0" applyNumberFormat="1"/>
    <xf numFmtId="0" fontId="8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/>
    <xf numFmtId="0" fontId="9" fillId="0" borderId="1" xfId="0" applyFont="1" applyBorder="1"/>
    <xf numFmtId="0" fontId="1" fillId="0" borderId="1" xfId="0" applyFont="1" applyBorder="1" applyAlignment="1">
      <alignment horizontal="left"/>
    </xf>
    <xf numFmtId="44" fontId="7" fillId="4" borderId="5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44" fontId="1" fillId="3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/>
    <xf numFmtId="0" fontId="6" fillId="3" borderId="1" xfId="0" applyFont="1" applyFill="1" applyBorder="1"/>
    <xf numFmtId="0" fontId="0" fillId="3" borderId="1" xfId="0" applyFill="1" applyBorder="1"/>
    <xf numFmtId="49" fontId="1" fillId="3" borderId="1" xfId="0" applyNumberFormat="1" applyFont="1" applyFill="1" applyBorder="1"/>
    <xf numFmtId="0" fontId="1" fillId="3" borderId="1" xfId="0" applyFont="1" applyFill="1" applyBorder="1"/>
    <xf numFmtId="44" fontId="1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44" fontId="7" fillId="0" borderId="1" xfId="0" applyNumberFormat="1" applyFont="1" applyBorder="1" applyAlignment="1">
      <alignment horizontal="left"/>
    </xf>
    <xf numFmtId="44" fontId="0" fillId="0" borderId="0" xfId="2" applyFont="1"/>
    <xf numFmtId="0" fontId="13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right"/>
    </xf>
    <xf numFmtId="43" fontId="7" fillId="4" borderId="1" xfId="4" applyFont="1" applyFill="1" applyBorder="1" applyAlignment="1">
      <alignment horizontal="center" vertical="center"/>
    </xf>
    <xf numFmtId="44" fontId="7" fillId="0" borderId="1" xfId="0" applyNumberFormat="1" applyFont="1" applyBorder="1"/>
    <xf numFmtId="0" fontId="7" fillId="0" borderId="1" xfId="0" applyFont="1" applyBorder="1" applyAlignment="1">
      <alignment horizontal="right"/>
    </xf>
    <xf numFmtId="44" fontId="15" fillId="0" borderId="0" xfId="0" applyNumberFormat="1" applyFont="1"/>
    <xf numFmtId="0" fontId="1" fillId="3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right"/>
    </xf>
    <xf numFmtId="44" fontId="4" fillId="0" borderId="1" xfId="2" applyFont="1" applyFill="1" applyBorder="1"/>
    <xf numFmtId="0" fontId="0" fillId="5" borderId="3" xfId="0" applyFill="1" applyBorder="1"/>
    <xf numFmtId="0" fontId="2" fillId="4" borderId="5" xfId="0" applyFont="1" applyFill="1" applyBorder="1" applyAlignment="1">
      <alignment horizontal="center" vertical="center" textRotation="90"/>
    </xf>
    <xf numFmtId="0" fontId="9" fillId="6" borderId="1" xfId="0" applyFont="1" applyFill="1" applyBorder="1"/>
    <xf numFmtId="44" fontId="7" fillId="3" borderId="1" xfId="0" applyNumberFormat="1" applyFont="1" applyFill="1" applyBorder="1" applyAlignment="1">
      <alignment horizontal="left"/>
    </xf>
    <xf numFmtId="0" fontId="13" fillId="0" borderId="1" xfId="0" applyFont="1" applyBorder="1"/>
    <xf numFmtId="43" fontId="7" fillId="4" borderId="2" xfId="4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4" fillId="0" borderId="13" xfId="0" applyFont="1" applyBorder="1" applyAlignment="1">
      <alignment horizontal="center" vertical="center"/>
    </xf>
    <xf numFmtId="0" fontId="0" fillId="2" borderId="0" xfId="0" applyFill="1"/>
    <xf numFmtId="0" fontId="1" fillId="3" borderId="2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/>
    </xf>
    <xf numFmtId="44" fontId="1" fillId="7" borderId="1" xfId="0" applyNumberFormat="1" applyFont="1" applyFill="1" applyBorder="1" applyAlignment="1">
      <alignment horizontal="left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/>
    <xf numFmtId="0" fontId="1" fillId="7" borderId="1" xfId="0" applyFont="1" applyFill="1" applyBorder="1"/>
    <xf numFmtId="49" fontId="1" fillId="7" borderId="1" xfId="0" applyNumberFormat="1" applyFont="1" applyFill="1" applyBorder="1" applyAlignment="1">
      <alignment horizontal="right"/>
    </xf>
    <xf numFmtId="0" fontId="13" fillId="7" borderId="1" xfId="0" applyFont="1" applyFill="1" applyBorder="1"/>
    <xf numFmtId="0" fontId="1" fillId="7" borderId="2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 wrapText="1"/>
    </xf>
    <xf numFmtId="0" fontId="17" fillId="0" borderId="1" xfId="0" applyFont="1" applyBorder="1" applyAlignment="1">
      <alignment horizontal="left" wrapText="1"/>
    </xf>
    <xf numFmtId="4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8" fillId="3" borderId="1" xfId="0" applyFont="1" applyFill="1" applyBorder="1"/>
    <xf numFmtId="0" fontId="19" fillId="3" borderId="1" xfId="0" applyFont="1" applyFill="1" applyBorder="1"/>
    <xf numFmtId="0" fontId="19" fillId="7" borderId="1" xfId="0" applyFont="1" applyFill="1" applyBorder="1"/>
    <xf numFmtId="0" fontId="19" fillId="0" borderId="1" xfId="0" applyFont="1" applyBorder="1"/>
    <xf numFmtId="0" fontId="19" fillId="3" borderId="1" xfId="18" applyFont="1" applyFill="1" applyBorder="1"/>
    <xf numFmtId="0" fontId="19" fillId="0" borderId="1" xfId="18" applyFont="1" applyFill="1" applyBorder="1"/>
    <xf numFmtId="0" fontId="20" fillId="3" borderId="1" xfId="0" applyFont="1" applyFill="1" applyBorder="1"/>
    <xf numFmtId="49" fontId="6" fillId="7" borderId="1" xfId="0" applyNumberFormat="1" applyFont="1" applyFill="1" applyBorder="1"/>
    <xf numFmtId="44" fontId="12" fillId="7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6" fillId="0" borderId="1" xfId="18" applyNumberFormat="1" applyBorder="1" applyAlignment="1">
      <alignment horizontal="center"/>
    </xf>
    <xf numFmtId="43" fontId="0" fillId="0" borderId="0" xfId="0" applyNumberFormat="1"/>
    <xf numFmtId="0" fontId="1" fillId="0" borderId="1" xfId="0" applyFont="1" applyBorder="1" applyAlignment="1">
      <alignment horizontal="left" wrapText="1"/>
    </xf>
    <xf numFmtId="44" fontId="12" fillId="3" borderId="1" xfId="0" applyNumberFormat="1" applyFont="1" applyFill="1" applyBorder="1" applyAlignment="1">
      <alignment horizontal="left"/>
    </xf>
    <xf numFmtId="44" fontId="12" fillId="0" borderId="1" xfId="0" applyNumberFormat="1" applyFont="1" applyBorder="1" applyAlignment="1">
      <alignment horizontal="left"/>
    </xf>
    <xf numFmtId="44" fontId="1" fillId="3" borderId="2" xfId="0" applyNumberFormat="1" applyFont="1" applyFill="1" applyBorder="1" applyAlignment="1">
      <alignment horizontal="left"/>
    </xf>
    <xf numFmtId="44" fontId="12" fillId="3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center" vertical="center"/>
    </xf>
    <xf numFmtId="49" fontId="1" fillId="3" borderId="2" xfId="0" applyNumberFormat="1" applyFont="1" applyFill="1" applyBorder="1"/>
    <xf numFmtId="0" fontId="1" fillId="3" borderId="2" xfId="0" applyFont="1" applyFill="1" applyBorder="1"/>
    <xf numFmtId="49" fontId="1" fillId="3" borderId="2" xfId="0" applyNumberFormat="1" applyFont="1" applyFill="1" applyBorder="1" applyAlignment="1">
      <alignment horizontal="right"/>
    </xf>
    <xf numFmtId="49" fontId="1" fillId="8" borderId="1" xfId="0" applyNumberFormat="1" applyFont="1" applyFill="1" applyBorder="1"/>
    <xf numFmtId="0" fontId="1" fillId="8" borderId="1" xfId="0" applyFont="1" applyFill="1" applyBorder="1"/>
    <xf numFmtId="0" fontId="6" fillId="8" borderId="1" xfId="0" applyFont="1" applyFill="1" applyBorder="1"/>
    <xf numFmtId="49" fontId="1" fillId="8" borderId="1" xfId="0" applyNumberFormat="1" applyFont="1" applyFill="1" applyBorder="1" applyAlignment="1">
      <alignment horizontal="right"/>
    </xf>
    <xf numFmtId="44" fontId="1" fillId="9" borderId="1" xfId="0" applyNumberFormat="1" applyFont="1" applyFill="1" applyBorder="1" applyAlignment="1">
      <alignment horizontal="left"/>
    </xf>
    <xf numFmtId="0" fontId="1" fillId="9" borderId="1" xfId="0" applyFont="1" applyFill="1" applyBorder="1" applyAlignment="1">
      <alignment horizontal="center" vertical="center"/>
    </xf>
    <xf numFmtId="49" fontId="1" fillId="9" borderId="1" xfId="0" applyNumberFormat="1" applyFont="1" applyFill="1" applyBorder="1"/>
    <xf numFmtId="0" fontId="1" fillId="9" borderId="1" xfId="0" applyFont="1" applyFill="1" applyBorder="1"/>
    <xf numFmtId="49" fontId="1" fillId="9" borderId="1" xfId="0" applyNumberFormat="1" applyFont="1" applyFill="1" applyBorder="1" applyAlignment="1">
      <alignment horizontal="right"/>
    </xf>
    <xf numFmtId="0" fontId="13" fillId="9" borderId="1" xfId="0" applyFont="1" applyFill="1" applyBorder="1"/>
    <xf numFmtId="0" fontId="6" fillId="9" borderId="1" xfId="0" applyFont="1" applyFill="1" applyBorder="1"/>
    <xf numFmtId="0" fontId="19" fillId="2" borderId="1" xfId="0" applyFont="1" applyFill="1" applyBorder="1"/>
    <xf numFmtId="0" fontId="19" fillId="9" borderId="1" xfId="0" applyFont="1" applyFill="1" applyBorder="1"/>
    <xf numFmtId="0" fontId="20" fillId="9" borderId="1" xfId="0" applyFont="1" applyFill="1" applyBorder="1"/>
    <xf numFmtId="0" fontId="16" fillId="3" borderId="1" xfId="18" applyFill="1" applyBorder="1"/>
    <xf numFmtId="44" fontId="12" fillId="9" borderId="1" xfId="0" applyNumberFormat="1" applyFont="1" applyFill="1" applyBorder="1" applyAlignment="1">
      <alignment horizontal="left"/>
    </xf>
    <xf numFmtId="0" fontId="1" fillId="10" borderId="2" xfId="0" applyFont="1" applyFill="1" applyBorder="1" applyAlignment="1">
      <alignment horizontal="left"/>
    </xf>
    <xf numFmtId="44" fontId="1" fillId="10" borderId="1" xfId="0" applyNumberFormat="1" applyFont="1" applyFill="1" applyBorder="1" applyAlignment="1">
      <alignment horizontal="left"/>
    </xf>
    <xf numFmtId="44" fontId="12" fillId="10" borderId="1" xfId="0" applyNumberFormat="1" applyFont="1" applyFill="1" applyBorder="1" applyAlignment="1">
      <alignment horizontal="left"/>
    </xf>
    <xf numFmtId="0" fontId="1" fillId="10" borderId="1" xfId="0" applyFont="1" applyFill="1" applyBorder="1" applyAlignment="1">
      <alignment horizontal="center" vertical="center"/>
    </xf>
    <xf numFmtId="49" fontId="1" fillId="10" borderId="1" xfId="0" applyNumberFormat="1" applyFont="1" applyFill="1" applyBorder="1"/>
    <xf numFmtId="0" fontId="1" fillId="10" borderId="1" xfId="0" applyFont="1" applyFill="1" applyBorder="1"/>
    <xf numFmtId="49" fontId="1" fillId="10" borderId="1" xfId="0" applyNumberFormat="1" applyFont="1" applyFill="1" applyBorder="1" applyAlignment="1">
      <alignment horizontal="right"/>
    </xf>
    <xf numFmtId="0" fontId="19" fillId="10" borderId="1" xfId="0" applyFont="1" applyFill="1" applyBorder="1"/>
    <xf numFmtId="0" fontId="1" fillId="0" borderId="2" xfId="0" applyFont="1" applyBorder="1" applyAlignment="1">
      <alignment horizontal="left"/>
    </xf>
    <xf numFmtId="0" fontId="7" fillId="4" borderId="1" xfId="0" applyFont="1" applyFill="1" applyBorder="1" applyAlignment="1">
      <alignment horizontal="center" vertical="center" textRotation="90"/>
    </xf>
    <xf numFmtId="0" fontId="4" fillId="4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textRotation="90"/>
    </xf>
    <xf numFmtId="0" fontId="2" fillId="4" borderId="9" xfId="0" applyFont="1" applyFill="1" applyBorder="1" applyAlignment="1">
      <alignment horizontal="center" vertical="center" textRotation="90"/>
    </xf>
    <xf numFmtId="0" fontId="2" fillId="4" borderId="2" xfId="0" applyFont="1" applyFill="1" applyBorder="1" applyAlignment="1">
      <alignment horizontal="center" vertical="center" textRotation="90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</cellXfs>
  <cellStyles count="195">
    <cellStyle name="Hiperlink" xfId="18" builtinId="8"/>
    <cellStyle name="Moeda" xfId="2" builtinId="4"/>
    <cellStyle name="Moeda 10" xfId="19" xr:uid="{71E01B6B-64B5-4D4C-B228-81F01C2D2592}"/>
    <cellStyle name="Moeda 10 2" xfId="115" xr:uid="{F12B4D88-E944-4553-9608-9BB9EE47CA82}"/>
    <cellStyle name="Moeda 11" xfId="99" xr:uid="{8D17AF8D-1B51-4D80-9F83-2A1894EA6A14}"/>
    <cellStyle name="Moeda 2" xfId="3" xr:uid="{202A2717-B030-4CC9-8D23-836504ECD490}"/>
    <cellStyle name="Moeda 2 10" xfId="100" xr:uid="{2BB7B007-6435-4124-94AF-8C0ACBEBD547}"/>
    <cellStyle name="Moeda 2 2" xfId="6" xr:uid="{27FF4500-1B6E-4693-A9AA-74C3C341598F}"/>
    <cellStyle name="Moeda 2 2 2" xfId="14" xr:uid="{712EE6E5-C13E-42B6-9327-E3BC9C54D83A}"/>
    <cellStyle name="Moeda 2 2 2 2" xfId="47" xr:uid="{4A153A1C-FC11-48BC-B7B9-C7E2C7B3E509}"/>
    <cellStyle name="Moeda 2 2 2 2 2" xfId="95" xr:uid="{0FD958B2-C7C0-48E5-B7BE-D1CC22CF0FFB}"/>
    <cellStyle name="Moeda 2 2 2 2 2 2" xfId="191" xr:uid="{116686DB-CF9D-4964-A30F-31766C01D201}"/>
    <cellStyle name="Moeda 2 2 2 2 3" xfId="143" xr:uid="{E22441EB-770F-4995-B071-9DBB272B3966}"/>
    <cellStyle name="Moeda 2 2 2 3" xfId="63" xr:uid="{8EFE3CA7-C23B-42CF-9F25-2F600ED544A9}"/>
    <cellStyle name="Moeda 2 2 2 3 2" xfId="159" xr:uid="{82B7B7FB-3A48-4A4C-AA1E-2532FB96CFB4}"/>
    <cellStyle name="Moeda 2 2 2 4" xfId="79" xr:uid="{A6D80562-9F78-481C-AEC5-B03AE7B8A3EF}"/>
    <cellStyle name="Moeda 2 2 2 4 2" xfId="175" xr:uid="{AFAA1E70-F886-4D5C-88C6-C4AA5A21C3F3}"/>
    <cellStyle name="Moeda 2 2 2 5" xfId="31" xr:uid="{7D671435-D5D8-4B32-8B6B-284EC92C20B7}"/>
    <cellStyle name="Moeda 2 2 2 5 2" xfId="127" xr:uid="{1E42181E-2F9B-49E2-B857-0A173929BDD7}"/>
    <cellStyle name="Moeda 2 2 2 6" xfId="111" xr:uid="{D78B00D3-A364-4455-B4FD-EF1365B0E8FD}"/>
    <cellStyle name="Moeda 2 2 3" xfId="39" xr:uid="{1A3BC725-DD4A-4162-8BF9-74A6A766423E}"/>
    <cellStyle name="Moeda 2 2 3 2" xfId="87" xr:uid="{518B4897-17BE-491B-9450-432CF2B9ADB2}"/>
    <cellStyle name="Moeda 2 2 3 2 2" xfId="183" xr:uid="{8500E3D7-80DE-4A2E-A510-941936FB4C68}"/>
    <cellStyle name="Moeda 2 2 3 3" xfId="135" xr:uid="{6A61CA47-AC4B-4DF2-907A-7CB8817C26F0}"/>
    <cellStyle name="Moeda 2 2 4" xfId="55" xr:uid="{4BAF9676-9E69-4011-ADBE-7FB85343BE93}"/>
    <cellStyle name="Moeda 2 2 4 2" xfId="151" xr:uid="{4143BB55-817D-41AA-BD0E-0B78FD55CE24}"/>
    <cellStyle name="Moeda 2 2 5" xfId="71" xr:uid="{A5EEAC08-1C2A-47B3-A146-704C7B1A3C17}"/>
    <cellStyle name="Moeda 2 2 5 2" xfId="167" xr:uid="{8C634D7D-212E-4E65-A0DA-4C55D92A1737}"/>
    <cellStyle name="Moeda 2 2 6" xfId="23" xr:uid="{5B662BDD-029B-4E4B-B6EF-C57C9DF8C8C6}"/>
    <cellStyle name="Moeda 2 2 6 2" xfId="119" xr:uid="{7A5EA7BE-9F63-4648-B1D1-680D8CF70346}"/>
    <cellStyle name="Moeda 2 2 7" xfId="103" xr:uid="{73808B90-552F-451A-A9E0-206E9981B739}"/>
    <cellStyle name="Moeda 2 3" xfId="9" xr:uid="{ADA2C442-74DF-4A11-8F48-A68DD603357A}"/>
    <cellStyle name="Moeda 2 3 2" xfId="42" xr:uid="{6B297534-46AA-4EA6-9CE1-6B93F058769D}"/>
    <cellStyle name="Moeda 2 3 2 2" xfId="90" xr:uid="{C7CE683C-AD34-4EA7-BB57-462117E10AEA}"/>
    <cellStyle name="Moeda 2 3 2 2 2" xfId="186" xr:uid="{1E7AB469-1AD9-4928-ACAB-4FB55A3855B3}"/>
    <cellStyle name="Moeda 2 3 2 3" xfId="138" xr:uid="{91E2C47F-9448-47A1-864D-7A5864C1EB50}"/>
    <cellStyle name="Moeda 2 3 3" xfId="58" xr:uid="{50A211D2-9D1F-445A-BB4A-60DA06A75208}"/>
    <cellStyle name="Moeda 2 3 3 2" xfId="154" xr:uid="{7019847C-6E66-48B0-A2A1-6F1E7381C381}"/>
    <cellStyle name="Moeda 2 3 4" xfId="74" xr:uid="{9DA6B628-8C40-4032-87F1-E35116AB0C17}"/>
    <cellStyle name="Moeda 2 3 4 2" xfId="170" xr:uid="{1ED66521-9460-4AD0-BC45-AB658CB179FA}"/>
    <cellStyle name="Moeda 2 3 5" xfId="26" xr:uid="{774DF902-D3A9-4BEA-8EA2-34750BD3BE07}"/>
    <cellStyle name="Moeda 2 3 5 2" xfId="122" xr:uid="{7345A017-BD3B-4055-84F5-8456657EDA2D}"/>
    <cellStyle name="Moeda 2 3 6" xfId="106" xr:uid="{E5CA653A-80F1-4738-9951-B563C1F62405}"/>
    <cellStyle name="Moeda 2 4" xfId="11" xr:uid="{380D9D12-F1E8-46F1-A920-8ACE4EAC1FEC}"/>
    <cellStyle name="Moeda 2 4 2" xfId="44" xr:uid="{1C86DFED-537F-4689-9A07-29755768627C}"/>
    <cellStyle name="Moeda 2 4 2 2" xfId="92" xr:uid="{ADBE4660-F9A7-4C0B-9CA9-5823006E5D42}"/>
    <cellStyle name="Moeda 2 4 2 2 2" xfId="188" xr:uid="{7428F346-9994-4EE5-B01C-FD9A74854160}"/>
    <cellStyle name="Moeda 2 4 2 3" xfId="140" xr:uid="{40340C68-E785-4D4B-9788-A93C415FE462}"/>
    <cellStyle name="Moeda 2 4 3" xfId="60" xr:uid="{3455CC3D-90DF-4FDA-8A18-A20D83460B0D}"/>
    <cellStyle name="Moeda 2 4 3 2" xfId="156" xr:uid="{31259C34-DAA3-428F-910B-5893EDCC563D}"/>
    <cellStyle name="Moeda 2 4 4" xfId="76" xr:uid="{C6B29F29-4380-4535-8309-05AAC9BF6976}"/>
    <cellStyle name="Moeda 2 4 4 2" xfId="172" xr:uid="{60A5D437-0E57-41FB-83E4-AAD14E081A74}"/>
    <cellStyle name="Moeda 2 4 5" xfId="28" xr:uid="{1F0E72B1-635C-43A4-B583-1FE526767459}"/>
    <cellStyle name="Moeda 2 4 5 2" xfId="124" xr:uid="{F4A0A2BE-46D5-43FE-A7FE-554F5B538022}"/>
    <cellStyle name="Moeda 2 4 6" xfId="108" xr:uid="{4B976391-1629-4138-8C63-FA5D0BCA32C1}"/>
    <cellStyle name="Moeda 2 5" xfId="17" xr:uid="{007BC130-9D7B-4907-A13E-D2E8E93B42E6}"/>
    <cellStyle name="Moeda 2 5 2" xfId="50" xr:uid="{534CB556-5790-4870-AD46-ECB5EDBA2878}"/>
    <cellStyle name="Moeda 2 5 2 2" xfId="98" xr:uid="{D0FCB31E-C499-4EFA-A908-0E404A029B7E}"/>
    <cellStyle name="Moeda 2 5 2 2 2" xfId="194" xr:uid="{D0E56898-4CE7-4B71-8CC5-D43D618CD64A}"/>
    <cellStyle name="Moeda 2 5 2 3" xfId="146" xr:uid="{53DB700E-A0DC-452F-9260-D8530A9517E6}"/>
    <cellStyle name="Moeda 2 5 3" xfId="66" xr:uid="{A3095681-777A-420B-BD17-8F13850F231C}"/>
    <cellStyle name="Moeda 2 5 3 2" xfId="162" xr:uid="{2BABFE7F-810C-469E-99F6-7548D2D9A290}"/>
    <cellStyle name="Moeda 2 5 4" xfId="82" xr:uid="{9D6409F1-17B0-420F-ADB2-B03DC4A70F91}"/>
    <cellStyle name="Moeda 2 5 4 2" xfId="178" xr:uid="{75BD4384-CE70-47CC-9D31-C08C5518571F}"/>
    <cellStyle name="Moeda 2 5 5" xfId="34" xr:uid="{AECD944F-9D10-48FE-A8A5-4B3A622C6C77}"/>
    <cellStyle name="Moeda 2 5 5 2" xfId="130" xr:uid="{346FD5BE-2668-4069-B3BE-53DDDE0B7E20}"/>
    <cellStyle name="Moeda 2 5 6" xfId="114" xr:uid="{FD4A85C4-EE3E-4368-AD38-B78A828E3298}"/>
    <cellStyle name="Moeda 2 6" xfId="36" xr:uid="{EFD8D84F-C5B2-4808-B683-2BB1DD8D7E05}"/>
    <cellStyle name="Moeda 2 6 2" xfId="84" xr:uid="{9EE58D4F-BB65-446C-A56B-169093892188}"/>
    <cellStyle name="Moeda 2 6 2 2" xfId="180" xr:uid="{11AA9982-4191-42EE-9264-C377692E7231}"/>
    <cellStyle name="Moeda 2 6 3" xfId="132" xr:uid="{83C28DEF-05A5-4FDD-BE8A-E2997A2059C3}"/>
    <cellStyle name="Moeda 2 7" xfId="52" xr:uid="{11CF8657-A10C-40AE-9D12-012B5115E002}"/>
    <cellStyle name="Moeda 2 7 2" xfId="148" xr:uid="{B19DA253-A384-4312-A41A-204773846D63}"/>
    <cellStyle name="Moeda 2 8" xfId="68" xr:uid="{517F4392-0915-478C-B0EA-BB0B40188490}"/>
    <cellStyle name="Moeda 2 8 2" xfId="164" xr:uid="{28858E93-0A2D-443B-9AA2-FFEC69674D56}"/>
    <cellStyle name="Moeda 2 9" xfId="20" xr:uid="{03B6EC7F-0584-4399-A378-2B8F0D650DA7}"/>
    <cellStyle name="Moeda 2 9 2" xfId="116" xr:uid="{66F0E15E-6A5C-4125-ADAD-D165AD0CA4B8}"/>
    <cellStyle name="Moeda 3" xfId="5" xr:uid="{7AB4CC2E-6FFD-4EF5-A9A7-AC6020AD0612}"/>
    <cellStyle name="Moeda 3 2" xfId="13" xr:uid="{87C10E7A-53D5-40DB-B8D5-FFEDC4C3C5D1}"/>
    <cellStyle name="Moeda 3 2 2" xfId="46" xr:uid="{06A54D17-8AB1-4C1D-9A13-53F6AFDDCE59}"/>
    <cellStyle name="Moeda 3 2 2 2" xfId="94" xr:uid="{665917C2-B9DD-421C-B543-D6EE1533BC56}"/>
    <cellStyle name="Moeda 3 2 2 2 2" xfId="190" xr:uid="{071D4385-EFD3-4A04-8AAD-889B5BE4D14F}"/>
    <cellStyle name="Moeda 3 2 2 3" xfId="142" xr:uid="{A73E1872-2D6D-4B35-9F44-9CBE561771F3}"/>
    <cellStyle name="Moeda 3 2 3" xfId="62" xr:uid="{1757DBB8-D3ED-46A6-9A13-79475993F718}"/>
    <cellStyle name="Moeda 3 2 3 2" xfId="158" xr:uid="{1C4DDC1D-2EBB-4D43-8C3E-9BE232313892}"/>
    <cellStyle name="Moeda 3 2 4" xfId="78" xr:uid="{D1233D1C-1EA2-4342-8DDE-A0D96AF36521}"/>
    <cellStyle name="Moeda 3 2 4 2" xfId="174" xr:uid="{B0F521D6-07C7-4DE5-8ADE-3009EBC9E989}"/>
    <cellStyle name="Moeda 3 2 5" xfId="30" xr:uid="{67EEEFE9-B72D-4C60-88BD-046F48A436AE}"/>
    <cellStyle name="Moeda 3 2 5 2" xfId="126" xr:uid="{E70AFECD-2858-4EB5-98A8-A84C2A7E261E}"/>
    <cellStyle name="Moeda 3 2 6" xfId="110" xr:uid="{5DF02F96-DC68-4CCA-BB76-5291E2DB15AD}"/>
    <cellStyle name="Moeda 3 3" xfId="38" xr:uid="{5BE39CC8-AF8B-41FF-BFEF-A5999B286F30}"/>
    <cellStyle name="Moeda 3 3 2" xfId="86" xr:uid="{0DAB1503-9FD4-48C0-8A0F-287E0AC9DDEA}"/>
    <cellStyle name="Moeda 3 3 2 2" xfId="182" xr:uid="{B7383947-D156-4E95-BDC5-233B9086C6C7}"/>
    <cellStyle name="Moeda 3 3 3" xfId="134" xr:uid="{B333C9E4-1FF7-4B5F-93BF-DCC4ABE7CFC0}"/>
    <cellStyle name="Moeda 3 4" xfId="54" xr:uid="{D4A77806-8934-4D4C-9607-871E877F8054}"/>
    <cellStyle name="Moeda 3 4 2" xfId="150" xr:uid="{C040A094-202C-49D8-89D1-5A92CA3AC7A4}"/>
    <cellStyle name="Moeda 3 5" xfId="70" xr:uid="{57D672AC-84CB-41AB-9952-B956E61B9F2A}"/>
    <cellStyle name="Moeda 3 5 2" xfId="166" xr:uid="{43323932-045D-4226-A809-E509ABA53413}"/>
    <cellStyle name="Moeda 3 6" xfId="22" xr:uid="{23212C4B-A667-4A71-A357-07FB35395439}"/>
    <cellStyle name="Moeda 3 6 2" xfId="118" xr:uid="{3C0C77A7-7FB6-4089-BEFC-86D2731AFEB4}"/>
    <cellStyle name="Moeda 3 7" xfId="102" xr:uid="{2B88AA74-1F43-4193-862C-67D43D6D93B4}"/>
    <cellStyle name="Moeda 4" xfId="8" xr:uid="{CEEC0047-6220-4C46-9A5E-62F17D8C5E19}"/>
    <cellStyle name="Moeda 4 2" xfId="41" xr:uid="{1FF251D6-D54E-4566-8C70-E3DC3DBE930A}"/>
    <cellStyle name="Moeda 4 2 2" xfId="89" xr:uid="{11DD58D0-DA8A-4FEF-9DAC-6C59A8ADBADC}"/>
    <cellStyle name="Moeda 4 2 2 2" xfId="185" xr:uid="{317974EB-5773-4532-AFD9-0521A0BDBA39}"/>
    <cellStyle name="Moeda 4 2 3" xfId="137" xr:uid="{D0AC1E24-FFD3-414C-BA2E-3C00C38A7271}"/>
    <cellStyle name="Moeda 4 3" xfId="57" xr:uid="{91D2D207-5894-43FC-A8ED-E60242E75B11}"/>
    <cellStyle name="Moeda 4 3 2" xfId="153" xr:uid="{FBDD18E7-B789-44B9-9DA6-8216F385330F}"/>
    <cellStyle name="Moeda 4 4" xfId="73" xr:uid="{0E848A14-C3C3-4A72-84AF-841D7AC80937}"/>
    <cellStyle name="Moeda 4 4 2" xfId="169" xr:uid="{02DEB555-DFD1-4D98-ACC4-A9B365F3A29C}"/>
    <cellStyle name="Moeda 4 5" xfId="25" xr:uid="{E2F06460-28B4-4908-BA04-95BB90A885A6}"/>
    <cellStyle name="Moeda 4 5 2" xfId="121" xr:uid="{0F48F71F-76CD-4FF8-965E-8E436F79759F}"/>
    <cellStyle name="Moeda 4 6" xfId="105" xr:uid="{053AD984-955F-4993-AC57-1AEB881C3AB3}"/>
    <cellStyle name="Moeda 5" xfId="10" xr:uid="{6671C96C-36C1-4571-9B9E-0A70064B9709}"/>
    <cellStyle name="Moeda 5 2" xfId="43" xr:uid="{9559D118-C560-4D1A-A74F-3391B4B7D609}"/>
    <cellStyle name="Moeda 5 2 2" xfId="91" xr:uid="{96819A54-8727-4537-86DC-28C48DCA553E}"/>
    <cellStyle name="Moeda 5 2 2 2" xfId="187" xr:uid="{3DEA7CF4-7BA6-45AA-B631-30145F6B1F98}"/>
    <cellStyle name="Moeda 5 2 3" xfId="139" xr:uid="{D5F3EC82-632E-473B-BD56-0684E5ABA6ED}"/>
    <cellStyle name="Moeda 5 3" xfId="59" xr:uid="{2ABDADA0-68B4-45B0-A441-6437797CDA79}"/>
    <cellStyle name="Moeda 5 3 2" xfId="155" xr:uid="{B94B6213-8AAD-474E-A9EB-3DA6BF03F679}"/>
    <cellStyle name="Moeda 5 4" xfId="75" xr:uid="{81E4AA9F-8B20-47BE-85BF-27314D1BA86E}"/>
    <cellStyle name="Moeda 5 4 2" xfId="171" xr:uid="{237B4CD4-4BD0-4235-859A-30E1512597C1}"/>
    <cellStyle name="Moeda 5 5" xfId="27" xr:uid="{FE963646-16DD-4420-850B-8DC5261CF9D3}"/>
    <cellStyle name="Moeda 5 5 2" xfId="123" xr:uid="{A0CD157D-2B5A-4675-896C-0AAD3B85F31D}"/>
    <cellStyle name="Moeda 5 6" xfId="107" xr:uid="{BEBA3C22-B897-4825-83BD-638E2CC38E5F}"/>
    <cellStyle name="Moeda 6" xfId="16" xr:uid="{01D3B7E0-CB67-492C-A902-EE835B35B499}"/>
    <cellStyle name="Moeda 6 2" xfId="49" xr:uid="{A091417F-EE35-44AE-9794-7863C3A420A7}"/>
    <cellStyle name="Moeda 6 2 2" xfId="97" xr:uid="{9BF8CE57-1C46-4B7C-9039-0B7DA1CB5312}"/>
    <cellStyle name="Moeda 6 2 2 2" xfId="193" xr:uid="{1593644A-2230-4F3D-841C-0BB7AEB5000C}"/>
    <cellStyle name="Moeda 6 2 3" xfId="145" xr:uid="{A066C5D0-4367-4282-995D-A1C81489843D}"/>
    <cellStyle name="Moeda 6 3" xfId="65" xr:uid="{D31C66FF-0D86-4B48-AF45-DBEB92FC7EC9}"/>
    <cellStyle name="Moeda 6 3 2" xfId="161" xr:uid="{DC4AD832-AE15-4988-8D7A-A2914237D172}"/>
    <cellStyle name="Moeda 6 4" xfId="81" xr:uid="{2C4CE1C2-E156-4747-AC7B-E2568ECFD098}"/>
    <cellStyle name="Moeda 6 4 2" xfId="177" xr:uid="{0A6F6DF6-9C9E-418E-B3F0-AF920F051C7B}"/>
    <cellStyle name="Moeda 6 5" xfId="33" xr:uid="{4589949B-237C-429A-8751-99D18A8A4307}"/>
    <cellStyle name="Moeda 6 5 2" xfId="129" xr:uid="{E9A3A167-2837-4736-B7E3-5EADA69D14AC}"/>
    <cellStyle name="Moeda 6 6" xfId="113" xr:uid="{AB920D88-D2FD-4D16-9B91-5D2416604870}"/>
    <cellStyle name="Moeda 7" xfId="35" xr:uid="{CEB89029-D80F-4CBE-A48E-AB7690A1F5AB}"/>
    <cellStyle name="Moeda 7 2" xfId="83" xr:uid="{10D8EC72-5034-4897-B33C-0DD8D690A573}"/>
    <cellStyle name="Moeda 7 2 2" xfId="179" xr:uid="{C5B08D3A-0055-4AC7-84D5-C10A76B2268B}"/>
    <cellStyle name="Moeda 7 3" xfId="131" xr:uid="{08EB1532-C308-48C5-A7D8-01117B7E08D1}"/>
    <cellStyle name="Moeda 8" xfId="51" xr:uid="{0C010FEC-CEEA-4D83-A7E4-7153CDF2ADDC}"/>
    <cellStyle name="Moeda 8 2" xfId="147" xr:uid="{EC9F25C0-F68C-4C08-9024-8C0CDD4FD063}"/>
    <cellStyle name="Moeda 9" xfId="67" xr:uid="{B6A8EF2C-0C47-4F5A-BD39-DD0FC6CBF9D0}"/>
    <cellStyle name="Moeda 9 2" xfId="163" xr:uid="{A42F6884-D0B9-4C4E-B481-481404D4A850}"/>
    <cellStyle name="Normal" xfId="0" builtinId="0"/>
    <cellStyle name="Normal 2" xfId="1" xr:uid="{E0C7D4AB-0803-4AFC-ABF5-F53BCA9B8115}"/>
    <cellStyle name="Vírgula" xfId="4" builtinId="3"/>
    <cellStyle name="Vírgula 2" xfId="7" xr:uid="{18E63527-AE4A-4917-88A3-C54669F9DE36}"/>
    <cellStyle name="Vírgula 2 2" xfId="15" xr:uid="{ED333E97-60EF-4E23-B06A-75217A2EF489}"/>
    <cellStyle name="Vírgula 2 2 2" xfId="48" xr:uid="{1DB8512A-DD92-4EA9-9AC0-B15404AB0E59}"/>
    <cellStyle name="Vírgula 2 2 2 2" xfId="96" xr:uid="{3D3398FC-5D35-4D00-B3B8-0F01F4C4B451}"/>
    <cellStyle name="Vírgula 2 2 2 2 2" xfId="192" xr:uid="{EDCED282-56CD-490E-B734-53F841A23948}"/>
    <cellStyle name="Vírgula 2 2 2 3" xfId="144" xr:uid="{05165893-1875-4F1E-98E4-3B0D3C259C5E}"/>
    <cellStyle name="Vírgula 2 2 3" xfId="64" xr:uid="{CDF53C9C-B3B8-40D1-879F-EB37DD884D99}"/>
    <cellStyle name="Vírgula 2 2 3 2" xfId="160" xr:uid="{22FE4D30-82EA-4A0E-A712-B63E1EA853C9}"/>
    <cellStyle name="Vírgula 2 2 4" xfId="80" xr:uid="{BB369DE5-6609-435A-9C9F-7A2C65744E49}"/>
    <cellStyle name="Vírgula 2 2 4 2" xfId="176" xr:uid="{B7C1197D-744C-4B26-8F2A-0030B330EDB7}"/>
    <cellStyle name="Vírgula 2 2 5" xfId="32" xr:uid="{163F197E-9BEC-45E4-88BC-51DD630C87FD}"/>
    <cellStyle name="Vírgula 2 2 5 2" xfId="128" xr:uid="{06A64228-0948-4F7D-8C27-8790DB19228C}"/>
    <cellStyle name="Vírgula 2 2 6" xfId="112" xr:uid="{8BA9AFB1-B1C0-462B-87E8-318CF1D53EBB}"/>
    <cellStyle name="Vírgula 2 3" xfId="40" xr:uid="{73805F21-228D-4AB7-87D7-E2AEB80A1F8D}"/>
    <cellStyle name="Vírgula 2 3 2" xfId="88" xr:uid="{ABD22E87-EA19-4B0B-A7FC-5E9A971F9D4F}"/>
    <cellStyle name="Vírgula 2 3 2 2" xfId="184" xr:uid="{9BB8894A-0E45-4ABD-ADCF-B53E350B50A9}"/>
    <cellStyle name="Vírgula 2 3 3" xfId="136" xr:uid="{EB8ABFE7-A219-4B35-B16E-FF0C144FEEC0}"/>
    <cellStyle name="Vírgula 2 4" xfId="56" xr:uid="{C513CCBF-5CC0-4AE7-AF8B-5A72FF6D8D2D}"/>
    <cellStyle name="Vírgula 2 4 2" xfId="152" xr:uid="{9F81B967-2942-4BA8-A4AE-EEDBA284C34F}"/>
    <cellStyle name="Vírgula 2 5" xfId="72" xr:uid="{21A52123-0190-4F5F-9268-A0161FE85118}"/>
    <cellStyle name="Vírgula 2 5 2" xfId="168" xr:uid="{7DB32A1F-8632-40B8-B02F-2E9BDD3F1604}"/>
    <cellStyle name="Vírgula 2 6" xfId="24" xr:uid="{63B3A0AB-CC32-4AFB-A0A2-C9BC338A6C9E}"/>
    <cellStyle name="Vírgula 2 6 2" xfId="120" xr:uid="{301B3535-4ED3-4D31-87F5-ED3D1C20038C}"/>
    <cellStyle name="Vírgula 2 7" xfId="104" xr:uid="{88D3FA4D-8C03-4CCC-8EAD-1E59221DA54E}"/>
    <cellStyle name="Vírgula 3" xfId="12" xr:uid="{9C4B4E57-53DD-46F5-BED0-D98204071070}"/>
    <cellStyle name="Vírgula 3 2" xfId="45" xr:uid="{24893D67-6FBC-4374-B343-F176C9787557}"/>
    <cellStyle name="Vírgula 3 2 2" xfId="93" xr:uid="{B272437A-FAD0-475B-A370-ABE814286B8B}"/>
    <cellStyle name="Vírgula 3 2 2 2" xfId="189" xr:uid="{23C45581-82E4-49C4-AC36-D40BC3DCE235}"/>
    <cellStyle name="Vírgula 3 2 3" xfId="141" xr:uid="{94055035-D501-4967-ACA8-FCE45BDDDCA8}"/>
    <cellStyle name="Vírgula 3 3" xfId="61" xr:uid="{3A143D52-81E5-4417-A2D0-68CE09EE8D7B}"/>
    <cellStyle name="Vírgula 3 3 2" xfId="157" xr:uid="{38D86398-A065-4854-AC0E-2BDD1638D651}"/>
    <cellStyle name="Vírgula 3 4" xfId="77" xr:uid="{53639B41-E20D-43CA-9173-75586557C54F}"/>
    <cellStyle name="Vírgula 3 4 2" xfId="173" xr:uid="{24ED8266-50F5-4428-AE42-D3DD73B7F2C1}"/>
    <cellStyle name="Vírgula 3 5" xfId="29" xr:uid="{A8514483-4131-4E4A-8697-C4A856C809F1}"/>
    <cellStyle name="Vírgula 3 5 2" xfId="125" xr:uid="{8CC5D5B2-481E-4E94-90E7-F0B926AFFD9A}"/>
    <cellStyle name="Vírgula 3 6" xfId="109" xr:uid="{96397943-DA4A-48EA-9B64-A5E5746E101E}"/>
    <cellStyle name="Vírgula 4" xfId="37" xr:uid="{2A7679F1-0B57-4EBD-9516-87ABF382EB6E}"/>
    <cellStyle name="Vírgula 4 2" xfId="85" xr:uid="{26ED2F38-8372-418A-B818-8470E7CA5CF9}"/>
    <cellStyle name="Vírgula 4 2 2" xfId="181" xr:uid="{6F0C09E3-6D72-422D-A5C3-5B4BE6FCDFF0}"/>
    <cellStyle name="Vírgula 4 3" xfId="133" xr:uid="{E9365DCC-126D-42C8-A2FD-05E31C0A37E2}"/>
    <cellStyle name="Vírgula 5" xfId="53" xr:uid="{46908B23-8C04-44A2-B47E-0728C51ED1A4}"/>
    <cellStyle name="Vírgula 5 2" xfId="149" xr:uid="{2EC80F63-555F-4EA7-8E9F-7BA4AABD03E3}"/>
    <cellStyle name="Vírgula 6" xfId="69" xr:uid="{6445B939-777F-451B-B1A2-CF999A9CAC26}"/>
    <cellStyle name="Vírgula 6 2" xfId="165" xr:uid="{667FB1E7-282C-4651-9E66-AAFF330D74E9}"/>
    <cellStyle name="Vírgula 7" xfId="21" xr:uid="{11425136-E3DB-473F-B118-E24A2F878430}"/>
    <cellStyle name="Vírgula 7 2" xfId="117" xr:uid="{8897CE5A-2E28-4429-9795-6D19E3E8FED1}"/>
    <cellStyle name="Vírgula 8" xfId="101" xr:uid="{4BDDD611-086D-474E-B673-B4CBBCD64525}"/>
  </cellStyles>
  <dxfs count="0"/>
  <tableStyles count="0" defaultTableStyle="TableStyleMedium2" defaultPivotStyle="PivotStyleLight16"/>
  <colors>
    <mruColors>
      <color rgb="FFFF99FF"/>
      <color rgb="FFFF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ichellefassarella@hotmail.com%20/" TargetMode="External"/><Relationship Id="rId3" Type="http://schemas.openxmlformats.org/officeDocument/2006/relationships/hyperlink" Target="mailto:nf@docstage.com.br" TargetMode="External"/><Relationship Id="rId7" Type="http://schemas.openxmlformats.org/officeDocument/2006/relationships/hyperlink" Target="mailto:notafiscal@realassessoria.com.br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adriano@realassessoria.com.br" TargetMode="External"/><Relationship Id="rId1" Type="http://schemas.openxmlformats.org/officeDocument/2006/relationships/hyperlink" Target="mailto:Caldaselinete@gmail.com" TargetMode="External"/><Relationship Id="rId6" Type="http://schemas.openxmlformats.org/officeDocument/2006/relationships/hyperlink" Target="mailto:raysa2001raysa@gmail.com" TargetMode="External"/><Relationship Id="rId11" Type="http://schemas.openxmlformats.org/officeDocument/2006/relationships/hyperlink" Target="mailto:nf@docstage.com.br" TargetMode="External"/><Relationship Id="rId5" Type="http://schemas.openxmlformats.org/officeDocument/2006/relationships/hyperlink" Target="mailto:mccanejo@gmail.com" TargetMode="External"/><Relationship Id="rId10" Type="http://schemas.openxmlformats.org/officeDocument/2006/relationships/hyperlink" Target="mailto:contabilidade@amigotech.com.br" TargetMode="External"/><Relationship Id="rId4" Type="http://schemas.openxmlformats.org/officeDocument/2006/relationships/hyperlink" Target="mailto:maria.vitoria1626@gmail.com%20%20/" TargetMode="External"/><Relationship Id="rId9" Type="http://schemas.openxmlformats.org/officeDocument/2006/relationships/hyperlink" Target="mailto:jasminjanuth14@gmail.com%20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raphagargamel@hotmail.com" TargetMode="External"/><Relationship Id="rId1" Type="http://schemas.openxmlformats.org/officeDocument/2006/relationships/hyperlink" Target="mailto:fiscal02@msccontabil.com.br%20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8E16F-4D36-419F-8BA8-C530FA2A840B}">
  <sheetPr>
    <pageSetUpPr fitToPage="1"/>
  </sheetPr>
  <dimension ref="A1:N167"/>
  <sheetViews>
    <sheetView topLeftCell="B125" zoomScale="80" zoomScaleNormal="80" workbookViewId="0">
      <selection activeCell="F136" sqref="F136"/>
    </sheetView>
  </sheetViews>
  <sheetFormatPr defaultRowHeight="14.4" x14ac:dyDescent="0.3"/>
  <cols>
    <col min="1" max="1" width="3" customWidth="1"/>
    <col min="2" max="2" width="45.21875" bestFit="1" customWidth="1"/>
    <col min="3" max="3" width="16" bestFit="1" customWidth="1"/>
    <col min="4" max="4" width="16.6640625" bestFit="1" customWidth="1"/>
    <col min="5" max="5" width="16" bestFit="1" customWidth="1"/>
    <col min="6" max="6" width="19.33203125" bestFit="1" customWidth="1"/>
    <col min="7" max="7" width="17.6640625" bestFit="1" customWidth="1"/>
    <col min="8" max="8" width="7.6640625" bestFit="1" customWidth="1"/>
    <col min="9" max="9" width="23.77734375" customWidth="1"/>
    <col min="10" max="10" width="11.109375" customWidth="1"/>
    <col min="11" max="11" width="24.109375" bestFit="1" customWidth="1"/>
    <col min="12" max="12" width="19.6640625" customWidth="1"/>
    <col min="13" max="13" width="24.5546875" customWidth="1"/>
    <col min="14" max="14" width="38.6640625" customWidth="1"/>
    <col min="15" max="15" width="12.109375" customWidth="1"/>
  </cols>
  <sheetData>
    <row r="1" spans="1:14" ht="24.6" x14ac:dyDescent="0.3">
      <c r="A1" s="124" t="s">
        <v>57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6"/>
    </row>
    <row r="2" spans="1:14" ht="15.6" x14ac:dyDescent="0.3">
      <c r="A2" s="127" t="s">
        <v>11</v>
      </c>
      <c r="B2" s="127"/>
      <c r="C2" s="21" t="s">
        <v>37</v>
      </c>
      <c r="D2" s="21" t="s">
        <v>39</v>
      </c>
      <c r="E2" s="21" t="s">
        <v>12</v>
      </c>
      <c r="F2" s="21" t="s">
        <v>13</v>
      </c>
      <c r="G2" s="22" t="s">
        <v>1</v>
      </c>
      <c r="H2" s="122" t="s">
        <v>2</v>
      </c>
      <c r="I2" s="123"/>
      <c r="J2" s="22" t="s">
        <v>3</v>
      </c>
      <c r="K2" s="22" t="s">
        <v>4</v>
      </c>
      <c r="L2" s="22" t="s">
        <v>5</v>
      </c>
      <c r="M2" s="23" t="s">
        <v>6</v>
      </c>
      <c r="N2" s="24" t="s">
        <v>7</v>
      </c>
    </row>
    <row r="3" spans="1:14" ht="15.6" x14ac:dyDescent="0.3">
      <c r="A3" s="55"/>
      <c r="B3" s="20" t="s">
        <v>62</v>
      </c>
      <c r="C3" s="31">
        <v>23150</v>
      </c>
      <c r="D3" s="89">
        <v>880</v>
      </c>
      <c r="E3" s="31">
        <v>470.58</v>
      </c>
      <c r="F3" s="31">
        <f>C3+D3-E3</f>
        <v>23559.42</v>
      </c>
      <c r="G3" s="15" t="s">
        <v>319</v>
      </c>
      <c r="H3" s="83" t="s">
        <v>23</v>
      </c>
      <c r="I3" s="20" t="s">
        <v>306</v>
      </c>
      <c r="J3" s="83" t="s">
        <v>320</v>
      </c>
      <c r="K3" s="83" t="s">
        <v>321</v>
      </c>
      <c r="L3" s="82" t="s">
        <v>280</v>
      </c>
      <c r="M3" s="83" t="s">
        <v>322</v>
      </c>
      <c r="N3" s="84"/>
    </row>
    <row r="4" spans="1:14" ht="15.6" x14ac:dyDescent="0.3">
      <c r="A4" s="55"/>
      <c r="B4" s="20" t="s">
        <v>65</v>
      </c>
      <c r="C4" s="31">
        <v>3000</v>
      </c>
      <c r="D4" s="31"/>
      <c r="E4" s="31">
        <v>470.58</v>
      </c>
      <c r="F4" s="31">
        <f t="shared" ref="F4:F19" si="0">C4+D4-E4</f>
        <v>2529.42</v>
      </c>
      <c r="G4" s="15" t="s">
        <v>325</v>
      </c>
      <c r="H4" s="83"/>
      <c r="I4" s="20" t="s">
        <v>323</v>
      </c>
      <c r="J4" s="83" t="s">
        <v>18</v>
      </c>
      <c r="K4" s="83" t="s">
        <v>324</v>
      </c>
      <c r="L4" s="82" t="s">
        <v>327</v>
      </c>
      <c r="M4" s="4" t="s">
        <v>326</v>
      </c>
      <c r="N4" s="84"/>
    </row>
    <row r="5" spans="1:14" ht="15.6" x14ac:dyDescent="0.3">
      <c r="A5" s="55"/>
      <c r="B5" s="20" t="s">
        <v>66</v>
      </c>
      <c r="C5" s="31">
        <v>9600</v>
      </c>
      <c r="D5" s="89">
        <v>720</v>
      </c>
      <c r="E5" s="31">
        <v>470.58</v>
      </c>
      <c r="F5" s="31">
        <f>C5+D5-E5</f>
        <v>9849.42</v>
      </c>
      <c r="G5" s="15" t="s">
        <v>330</v>
      </c>
      <c r="H5" s="83"/>
      <c r="I5" s="20" t="s">
        <v>328</v>
      </c>
      <c r="J5" s="83" t="s">
        <v>290</v>
      </c>
      <c r="K5" s="83" t="s">
        <v>329</v>
      </c>
      <c r="L5" s="82" t="s">
        <v>1</v>
      </c>
      <c r="M5" s="83" t="s">
        <v>330</v>
      </c>
      <c r="N5" s="84"/>
    </row>
    <row r="6" spans="1:14" ht="15.6" x14ac:dyDescent="0.3">
      <c r="A6" s="55"/>
      <c r="B6" s="20" t="s">
        <v>67</v>
      </c>
      <c r="C6" s="31">
        <v>11000</v>
      </c>
      <c r="D6" s="31"/>
      <c r="E6" s="31">
        <v>470.58</v>
      </c>
      <c r="F6" s="31">
        <f t="shared" si="0"/>
        <v>10529.42</v>
      </c>
      <c r="G6" s="15" t="s">
        <v>334</v>
      </c>
      <c r="H6" s="83"/>
      <c r="I6" s="20" t="s">
        <v>331</v>
      </c>
      <c r="J6" s="83" t="s">
        <v>332</v>
      </c>
      <c r="K6" s="83" t="s">
        <v>333</v>
      </c>
      <c r="L6" s="82" t="s">
        <v>1</v>
      </c>
      <c r="M6" s="83" t="s">
        <v>334</v>
      </c>
      <c r="N6" s="84"/>
    </row>
    <row r="7" spans="1:14" ht="15.6" x14ac:dyDescent="0.3">
      <c r="A7" s="55"/>
      <c r="B7" s="20" t="s">
        <v>70</v>
      </c>
      <c r="C7" s="31">
        <v>2400</v>
      </c>
      <c r="D7" s="89"/>
      <c r="E7" s="31">
        <v>470.58</v>
      </c>
      <c r="F7" s="31">
        <f t="shared" si="0"/>
        <v>1929.42</v>
      </c>
      <c r="G7" s="15" t="s">
        <v>335</v>
      </c>
      <c r="H7" s="83" t="s">
        <v>23</v>
      </c>
      <c r="I7" s="20" t="s">
        <v>24</v>
      </c>
      <c r="J7" s="83" t="s">
        <v>26</v>
      </c>
      <c r="K7" s="83" t="s">
        <v>336</v>
      </c>
      <c r="L7" s="82" t="s">
        <v>1</v>
      </c>
      <c r="M7" s="83" t="s">
        <v>335</v>
      </c>
      <c r="N7" s="84"/>
    </row>
    <row r="8" spans="1:14" ht="15.6" x14ac:dyDescent="0.3">
      <c r="A8" s="55"/>
      <c r="B8" s="20" t="s">
        <v>71</v>
      </c>
      <c r="C8" s="31">
        <v>1000</v>
      </c>
      <c r="D8" s="31"/>
      <c r="E8" s="31">
        <v>470.58</v>
      </c>
      <c r="F8" s="31">
        <f t="shared" si="0"/>
        <v>529.42000000000007</v>
      </c>
      <c r="G8" s="15" t="s">
        <v>339</v>
      </c>
      <c r="H8" s="83" t="s">
        <v>214</v>
      </c>
      <c r="I8" s="20" t="s">
        <v>298</v>
      </c>
      <c r="J8" s="83" t="s">
        <v>18</v>
      </c>
      <c r="K8" s="83" t="s">
        <v>338</v>
      </c>
      <c r="L8" s="82" t="s">
        <v>1</v>
      </c>
      <c r="M8" s="83" t="s">
        <v>339</v>
      </c>
      <c r="N8" s="84"/>
    </row>
    <row r="9" spans="1:14" ht="15.6" x14ac:dyDescent="0.3">
      <c r="A9" s="55"/>
      <c r="B9" s="20" t="s">
        <v>42</v>
      </c>
      <c r="C9" s="31"/>
      <c r="D9" s="31">
        <v>9500</v>
      </c>
      <c r="E9" s="31">
        <v>470.58</v>
      </c>
      <c r="F9" s="31">
        <f t="shared" si="0"/>
        <v>9029.42</v>
      </c>
      <c r="G9" s="15" t="s">
        <v>417</v>
      </c>
      <c r="H9" s="83"/>
      <c r="I9" s="20" t="s">
        <v>416</v>
      </c>
      <c r="J9" s="83" t="s">
        <v>418</v>
      </c>
      <c r="K9" s="83" t="s">
        <v>419</v>
      </c>
      <c r="L9" s="82" t="s">
        <v>280</v>
      </c>
      <c r="M9" s="83" t="s">
        <v>420</v>
      </c>
      <c r="N9" s="84"/>
    </row>
    <row r="10" spans="1:14" ht="15.6" x14ac:dyDescent="0.3">
      <c r="A10" s="55"/>
      <c r="B10" s="20" t="s">
        <v>72</v>
      </c>
      <c r="C10" s="31">
        <v>1250</v>
      </c>
      <c r="D10" s="89"/>
      <c r="E10" s="31">
        <v>470.58</v>
      </c>
      <c r="F10" s="31">
        <f t="shared" si="0"/>
        <v>779.42000000000007</v>
      </c>
      <c r="G10" s="15" t="s">
        <v>342</v>
      </c>
      <c r="H10" s="83" t="s">
        <v>223</v>
      </c>
      <c r="I10" s="20" t="s">
        <v>340</v>
      </c>
      <c r="J10" s="83" t="s">
        <v>18</v>
      </c>
      <c r="K10" s="83" t="s">
        <v>341</v>
      </c>
      <c r="L10" s="82" t="s">
        <v>1</v>
      </c>
      <c r="M10" s="83" t="s">
        <v>342</v>
      </c>
      <c r="N10" s="84"/>
    </row>
    <row r="11" spans="1:14" ht="15.6" x14ac:dyDescent="0.3">
      <c r="A11" s="55"/>
      <c r="B11" s="20" t="s">
        <v>73</v>
      </c>
      <c r="C11" s="31">
        <v>3000</v>
      </c>
      <c r="D11" s="31"/>
      <c r="E11" s="31">
        <v>470.58</v>
      </c>
      <c r="F11" s="31">
        <f t="shared" si="0"/>
        <v>2529.42</v>
      </c>
      <c r="G11" s="15" t="s">
        <v>345</v>
      </c>
      <c r="H11" s="83" t="s">
        <v>23</v>
      </c>
      <c r="I11" s="20" t="s">
        <v>24</v>
      </c>
      <c r="J11" s="83" t="s">
        <v>343</v>
      </c>
      <c r="K11" s="83" t="s">
        <v>344</v>
      </c>
      <c r="L11" s="82" t="s">
        <v>1</v>
      </c>
      <c r="M11" s="83" t="s">
        <v>345</v>
      </c>
      <c r="N11" s="84"/>
    </row>
    <row r="12" spans="1:14" ht="15.6" x14ac:dyDescent="0.3">
      <c r="A12" s="55"/>
      <c r="B12" s="20" t="s">
        <v>77</v>
      </c>
      <c r="C12" s="31">
        <v>3000</v>
      </c>
      <c r="D12" s="31"/>
      <c r="E12" s="31">
        <v>470.58</v>
      </c>
      <c r="F12" s="31">
        <f t="shared" si="0"/>
        <v>2529.42</v>
      </c>
      <c r="G12" s="15" t="s">
        <v>348</v>
      </c>
      <c r="H12" s="83"/>
      <c r="I12" s="20" t="s">
        <v>346</v>
      </c>
      <c r="J12" s="83" t="s">
        <v>129</v>
      </c>
      <c r="K12" s="83" t="s">
        <v>347</v>
      </c>
      <c r="L12" s="82" t="s">
        <v>1</v>
      </c>
      <c r="M12" s="83" t="s">
        <v>348</v>
      </c>
      <c r="N12" s="84"/>
    </row>
    <row r="13" spans="1:14" ht="15.6" x14ac:dyDescent="0.3">
      <c r="A13" s="55"/>
      <c r="B13" s="20" t="s">
        <v>267</v>
      </c>
      <c r="C13" s="31">
        <v>5000</v>
      </c>
      <c r="D13" s="31"/>
      <c r="E13" s="31">
        <v>303.60000000000002</v>
      </c>
      <c r="F13" s="31">
        <f t="shared" si="0"/>
        <v>4696.3999999999996</v>
      </c>
      <c r="G13" s="15"/>
      <c r="H13" s="83"/>
      <c r="I13" s="20"/>
      <c r="J13" s="83"/>
      <c r="K13" s="83"/>
      <c r="L13" s="82" t="s">
        <v>280</v>
      </c>
      <c r="M13" s="83"/>
      <c r="N13" s="84"/>
    </row>
    <row r="14" spans="1:14" ht="15.6" x14ac:dyDescent="0.3">
      <c r="A14" s="55"/>
      <c r="B14" s="20" t="s">
        <v>268</v>
      </c>
      <c r="C14" s="31">
        <v>5500</v>
      </c>
      <c r="D14" s="31"/>
      <c r="E14" s="31">
        <v>470.58</v>
      </c>
      <c r="F14" s="31">
        <f t="shared" si="0"/>
        <v>5029.42</v>
      </c>
      <c r="G14" s="15" t="s">
        <v>349</v>
      </c>
      <c r="H14" s="83" t="s">
        <v>351</v>
      </c>
      <c r="I14" s="20" t="s">
        <v>340</v>
      </c>
      <c r="J14" s="83" t="s">
        <v>18</v>
      </c>
      <c r="K14" s="83" t="s">
        <v>352</v>
      </c>
      <c r="L14" s="82" t="s">
        <v>280</v>
      </c>
      <c r="M14" s="83" t="s">
        <v>350</v>
      </c>
      <c r="N14" s="84"/>
    </row>
    <row r="15" spans="1:14" ht="15.6" x14ac:dyDescent="0.3">
      <c r="A15" s="55"/>
      <c r="B15" s="20" t="s">
        <v>80</v>
      </c>
      <c r="C15" s="31">
        <v>9000</v>
      </c>
      <c r="D15" s="31"/>
      <c r="E15" s="31">
        <v>470.58</v>
      </c>
      <c r="F15" s="31">
        <f t="shared" si="0"/>
        <v>8529.42</v>
      </c>
      <c r="G15" s="15" t="s">
        <v>354</v>
      </c>
      <c r="H15" s="83" t="s">
        <v>351</v>
      </c>
      <c r="I15" s="20" t="s">
        <v>340</v>
      </c>
      <c r="J15" s="83" t="s">
        <v>18</v>
      </c>
      <c r="K15" s="83" t="s">
        <v>353</v>
      </c>
      <c r="L15" s="82" t="s">
        <v>1</v>
      </c>
      <c r="M15" s="83" t="s">
        <v>354</v>
      </c>
      <c r="N15" s="84"/>
    </row>
    <row r="16" spans="1:14" ht="15.6" x14ac:dyDescent="0.3">
      <c r="A16" s="55"/>
      <c r="B16" s="20" t="s">
        <v>35</v>
      </c>
      <c r="C16" s="31">
        <v>500</v>
      </c>
      <c r="D16" s="31"/>
      <c r="E16" s="31"/>
      <c r="F16" s="31">
        <f t="shared" si="0"/>
        <v>500</v>
      </c>
      <c r="G16" s="15" t="s">
        <v>358</v>
      </c>
      <c r="H16" s="83"/>
      <c r="I16" s="20" t="s">
        <v>355</v>
      </c>
      <c r="J16" s="83" t="s">
        <v>356</v>
      </c>
      <c r="K16" s="83" t="s">
        <v>357</v>
      </c>
      <c r="L16" s="82" t="s">
        <v>280</v>
      </c>
      <c r="M16" s="83" t="s">
        <v>359</v>
      </c>
      <c r="N16" s="84"/>
    </row>
    <row r="17" spans="1:14" ht="15.6" x14ac:dyDescent="0.3">
      <c r="A17" s="55"/>
      <c r="B17" s="20" t="s">
        <v>84</v>
      </c>
      <c r="C17" s="31">
        <v>14700</v>
      </c>
      <c r="D17" s="31"/>
      <c r="E17" s="31">
        <v>470.58</v>
      </c>
      <c r="F17" s="31">
        <f t="shared" si="0"/>
        <v>14229.42</v>
      </c>
      <c r="G17" s="15" t="s">
        <v>364</v>
      </c>
      <c r="H17" s="83"/>
      <c r="I17" s="20" t="s">
        <v>360</v>
      </c>
      <c r="J17" s="83" t="s">
        <v>361</v>
      </c>
      <c r="K17" s="83" t="s">
        <v>362</v>
      </c>
      <c r="L17" s="82" t="s">
        <v>280</v>
      </c>
      <c r="M17" s="83" t="s">
        <v>363</v>
      </c>
      <c r="N17" s="84"/>
    </row>
    <row r="18" spans="1:14" ht="15.6" x14ac:dyDescent="0.3">
      <c r="A18" s="55"/>
      <c r="B18" s="20" t="s">
        <v>85</v>
      </c>
      <c r="C18" s="31">
        <v>8000</v>
      </c>
      <c r="D18" s="31"/>
      <c r="E18" s="31">
        <v>470.58</v>
      </c>
      <c r="F18" s="31">
        <f t="shared" si="0"/>
        <v>7529.42</v>
      </c>
      <c r="G18" s="15" t="s">
        <v>365</v>
      </c>
      <c r="H18" s="83"/>
      <c r="I18" s="20" t="s">
        <v>369</v>
      </c>
      <c r="J18" s="83" t="s">
        <v>366</v>
      </c>
      <c r="K18" s="83" t="s">
        <v>367</v>
      </c>
      <c r="L18" s="82" t="s">
        <v>280</v>
      </c>
      <c r="M18" s="83" t="s">
        <v>368</v>
      </c>
      <c r="N18" s="84"/>
    </row>
    <row r="19" spans="1:14" ht="15.6" x14ac:dyDescent="0.3">
      <c r="A19" s="55"/>
      <c r="B19" s="20" t="s">
        <v>87</v>
      </c>
      <c r="C19" s="31">
        <v>8500</v>
      </c>
      <c r="D19" s="31"/>
      <c r="E19" s="31">
        <v>470.58</v>
      </c>
      <c r="F19" s="31">
        <f t="shared" si="0"/>
        <v>8029.42</v>
      </c>
      <c r="G19" s="15" t="s">
        <v>373</v>
      </c>
      <c r="H19" s="83" t="s">
        <v>371</v>
      </c>
      <c r="I19" s="20" t="s">
        <v>370</v>
      </c>
      <c r="J19" s="83" t="s">
        <v>18</v>
      </c>
      <c r="K19" s="83" t="s">
        <v>372</v>
      </c>
      <c r="L19" s="82"/>
      <c r="M19" s="83" t="s">
        <v>374</v>
      </c>
      <c r="N19" s="84"/>
    </row>
    <row r="20" spans="1:14" ht="15.6" x14ac:dyDescent="0.3">
      <c r="A20" s="55"/>
      <c r="B20" s="20" t="s">
        <v>88</v>
      </c>
      <c r="C20" s="31">
        <v>13200</v>
      </c>
      <c r="D20" s="89">
        <v>520</v>
      </c>
      <c r="E20" s="31">
        <v>470.58</v>
      </c>
      <c r="F20" s="31">
        <f>C20+D20-E20</f>
        <v>13249.42</v>
      </c>
      <c r="G20" s="15" t="s">
        <v>376</v>
      </c>
      <c r="H20" s="83"/>
      <c r="I20" s="20" t="s">
        <v>355</v>
      </c>
      <c r="J20" s="83" t="s">
        <v>307</v>
      </c>
      <c r="K20" s="83" t="s">
        <v>375</v>
      </c>
      <c r="L20" s="82"/>
      <c r="M20" s="83" t="s">
        <v>377</v>
      </c>
      <c r="N20" s="84"/>
    </row>
    <row r="21" spans="1:14" ht="15.6" x14ac:dyDescent="0.3">
      <c r="A21" s="55"/>
      <c r="B21" s="20" t="s">
        <v>50</v>
      </c>
      <c r="C21" s="89">
        <v>1650</v>
      </c>
      <c r="D21" s="31">
        <v>11000</v>
      </c>
      <c r="E21" s="31">
        <v>470.58</v>
      </c>
      <c r="F21" s="31">
        <f>C21+D21-E21</f>
        <v>12179.42</v>
      </c>
      <c r="G21" s="15" t="s">
        <v>378</v>
      </c>
      <c r="H21" s="83"/>
      <c r="I21" s="20" t="s">
        <v>318</v>
      </c>
      <c r="J21" s="83" t="s">
        <v>379</v>
      </c>
      <c r="K21" s="83" t="s">
        <v>380</v>
      </c>
      <c r="L21" s="82" t="s">
        <v>1</v>
      </c>
      <c r="M21" s="83" t="s">
        <v>378</v>
      </c>
      <c r="N21" s="84"/>
    </row>
    <row r="22" spans="1:14" ht="15.6" x14ac:dyDescent="0.3">
      <c r="A22" s="55"/>
      <c r="B22" s="20" t="s">
        <v>90</v>
      </c>
      <c r="C22" s="31">
        <v>2400</v>
      </c>
      <c r="D22" s="89">
        <v>120</v>
      </c>
      <c r="E22" s="31">
        <v>470.58</v>
      </c>
      <c r="F22" s="31">
        <f>C22+D22-E22</f>
        <v>2049.42</v>
      </c>
      <c r="G22" s="15" t="s">
        <v>384</v>
      </c>
      <c r="H22" s="83" t="s">
        <v>381</v>
      </c>
      <c r="I22" s="20" t="s">
        <v>289</v>
      </c>
      <c r="J22" s="83" t="s">
        <v>382</v>
      </c>
      <c r="K22" s="83" t="s">
        <v>383</v>
      </c>
      <c r="L22" s="82"/>
      <c r="M22" s="83" t="s">
        <v>384</v>
      </c>
      <c r="N22" s="84"/>
    </row>
    <row r="23" spans="1:14" ht="15.6" x14ac:dyDescent="0.3">
      <c r="A23" s="55"/>
      <c r="B23" s="20" t="s">
        <v>92</v>
      </c>
      <c r="C23" s="31">
        <v>9000</v>
      </c>
      <c r="D23" s="31"/>
      <c r="E23" s="31">
        <v>470.58</v>
      </c>
      <c r="F23" s="31">
        <f t="shared" ref="F23" si="1">C23+D23-E23</f>
        <v>8529.42</v>
      </c>
      <c r="G23" s="15" t="s">
        <v>385</v>
      </c>
      <c r="H23" s="83"/>
      <c r="I23" s="20" t="s">
        <v>340</v>
      </c>
      <c r="J23" s="83" t="s">
        <v>18</v>
      </c>
      <c r="K23" s="83" t="s">
        <v>386</v>
      </c>
      <c r="L23" s="82" t="s">
        <v>327</v>
      </c>
      <c r="M23" s="83" t="s">
        <v>387</v>
      </c>
      <c r="N23" s="84"/>
    </row>
    <row r="24" spans="1:14" ht="15.6" x14ac:dyDescent="0.3">
      <c r="A24" s="55"/>
      <c r="B24" s="20" t="s">
        <v>93</v>
      </c>
      <c r="C24" s="31">
        <v>7500</v>
      </c>
      <c r="D24" s="31"/>
      <c r="E24" s="31">
        <v>470.58</v>
      </c>
      <c r="F24" s="31">
        <f t="shared" ref="F24" si="2">C24+D24-E24</f>
        <v>7029.42</v>
      </c>
      <c r="G24" s="15"/>
      <c r="H24" s="83"/>
      <c r="I24" s="20"/>
      <c r="J24" s="83"/>
      <c r="K24" s="83"/>
      <c r="L24" s="82"/>
      <c r="M24" s="83"/>
      <c r="N24" s="84"/>
    </row>
    <row r="25" spans="1:14" ht="15.6" x14ac:dyDescent="0.3">
      <c r="A25" s="55"/>
      <c r="B25" s="20" t="s">
        <v>95</v>
      </c>
      <c r="C25" s="31">
        <v>1200</v>
      </c>
      <c r="D25" s="89"/>
      <c r="E25" s="31">
        <v>470.58</v>
      </c>
      <c r="F25" s="31">
        <f t="shared" ref="F25" si="3">C25+D25-E25</f>
        <v>729.42000000000007</v>
      </c>
      <c r="G25" s="15" t="s">
        <v>389</v>
      </c>
      <c r="H25" s="83" t="s">
        <v>381</v>
      </c>
      <c r="I25" s="20" t="s">
        <v>150</v>
      </c>
      <c r="J25" s="83" t="s">
        <v>290</v>
      </c>
      <c r="K25" s="83" t="s">
        <v>388</v>
      </c>
      <c r="L25" s="82" t="s">
        <v>280</v>
      </c>
      <c r="M25" s="83" t="s">
        <v>390</v>
      </c>
      <c r="N25" s="84"/>
    </row>
    <row r="26" spans="1:14" ht="15.6" x14ac:dyDescent="0.3">
      <c r="A26" s="121"/>
      <c r="B26" s="20" t="s">
        <v>53</v>
      </c>
      <c r="C26" s="31"/>
      <c r="D26" s="31">
        <v>9000</v>
      </c>
      <c r="E26" s="31">
        <v>470.58</v>
      </c>
      <c r="F26" s="31">
        <f t="shared" ref="F26" si="4">C26+D26-E26</f>
        <v>8529.42</v>
      </c>
      <c r="G26" s="15" t="s">
        <v>393</v>
      </c>
      <c r="H26" s="83"/>
      <c r="I26" s="20" t="s">
        <v>391</v>
      </c>
      <c r="J26" s="83" t="s">
        <v>129</v>
      </c>
      <c r="K26" s="83" t="s">
        <v>392</v>
      </c>
      <c r="L26" s="82" t="s">
        <v>1</v>
      </c>
      <c r="M26" s="83" t="s">
        <v>393</v>
      </c>
      <c r="N26" s="84"/>
    </row>
    <row r="27" spans="1:14" ht="15.6" x14ac:dyDescent="0.3">
      <c r="A27" s="121"/>
      <c r="B27" s="20" t="s">
        <v>96</v>
      </c>
      <c r="C27" s="31">
        <v>22400</v>
      </c>
      <c r="D27" s="31"/>
      <c r="E27" s="31">
        <v>470.58</v>
      </c>
      <c r="F27" s="31">
        <f t="shared" ref="F27" si="5">C27+D27-E27</f>
        <v>21929.42</v>
      </c>
      <c r="G27" s="15" t="s">
        <v>395</v>
      </c>
      <c r="H27" s="83"/>
      <c r="I27" s="20" t="s">
        <v>318</v>
      </c>
      <c r="J27" s="83" t="s">
        <v>394</v>
      </c>
      <c r="K27" s="83" t="s">
        <v>397</v>
      </c>
      <c r="L27" s="82" t="s">
        <v>280</v>
      </c>
      <c r="M27" s="83" t="s">
        <v>396</v>
      </c>
      <c r="N27" s="84"/>
    </row>
    <row r="28" spans="1:14" ht="15.6" x14ac:dyDescent="0.3">
      <c r="A28" s="121"/>
      <c r="B28" s="20" t="s">
        <v>101</v>
      </c>
      <c r="C28" s="31">
        <v>9500</v>
      </c>
      <c r="D28" s="31"/>
      <c r="E28" s="31">
        <v>470.58</v>
      </c>
      <c r="F28" s="31">
        <f t="shared" ref="F28" si="6">C28+D28-E28</f>
        <v>9029.42</v>
      </c>
      <c r="G28" s="15" t="s">
        <v>400</v>
      </c>
      <c r="H28" s="83"/>
      <c r="I28" s="20" t="s">
        <v>398</v>
      </c>
      <c r="J28" s="83" t="s">
        <v>290</v>
      </c>
      <c r="K28" s="83" t="s">
        <v>399</v>
      </c>
      <c r="L28" s="82" t="s">
        <v>280</v>
      </c>
      <c r="M28" s="83" t="s">
        <v>401</v>
      </c>
      <c r="N28" s="84"/>
    </row>
    <row r="29" spans="1:14" ht="15.6" x14ac:dyDescent="0.3">
      <c r="A29" s="121"/>
      <c r="B29" s="20" t="s">
        <v>103</v>
      </c>
      <c r="C29" s="31">
        <v>6000</v>
      </c>
      <c r="D29" s="89"/>
      <c r="E29" s="31">
        <v>470.58</v>
      </c>
      <c r="F29" s="31">
        <f t="shared" ref="F29" si="7">C29+D29-E29</f>
        <v>5529.42</v>
      </c>
      <c r="G29" s="15" t="s">
        <v>402</v>
      </c>
      <c r="H29" s="83" t="s">
        <v>404</v>
      </c>
      <c r="I29" s="20" t="s">
        <v>403</v>
      </c>
      <c r="J29" s="83" t="s">
        <v>405</v>
      </c>
      <c r="K29" s="83" t="s">
        <v>406</v>
      </c>
      <c r="L29" s="82" t="s">
        <v>1</v>
      </c>
      <c r="M29" s="83" t="s">
        <v>402</v>
      </c>
      <c r="N29" s="84"/>
    </row>
    <row r="30" spans="1:14" ht="15.6" x14ac:dyDescent="0.3">
      <c r="A30" s="121"/>
      <c r="B30" s="20" t="s">
        <v>104</v>
      </c>
      <c r="C30" s="31">
        <v>12000</v>
      </c>
      <c r="D30" s="89">
        <v>240</v>
      </c>
      <c r="E30" s="31">
        <v>470.58</v>
      </c>
      <c r="F30" s="31">
        <f>C30+D30-E30</f>
        <v>11769.42</v>
      </c>
      <c r="G30" s="15" t="s">
        <v>409</v>
      </c>
      <c r="H30" s="83" t="s">
        <v>381</v>
      </c>
      <c r="I30" s="20" t="s">
        <v>150</v>
      </c>
      <c r="J30" s="83" t="s">
        <v>408</v>
      </c>
      <c r="K30" s="83" t="s">
        <v>407</v>
      </c>
      <c r="L30" s="82" t="s">
        <v>1</v>
      </c>
      <c r="M30" s="83" t="s">
        <v>409</v>
      </c>
      <c r="N30" s="84"/>
    </row>
    <row r="31" spans="1:14" ht="15.6" x14ac:dyDescent="0.3">
      <c r="A31" s="121"/>
      <c r="B31" s="20" t="s">
        <v>105</v>
      </c>
      <c r="C31" s="31">
        <v>4375</v>
      </c>
      <c r="D31" s="89">
        <v>240</v>
      </c>
      <c r="E31" s="31">
        <v>470.58</v>
      </c>
      <c r="F31" s="31">
        <f>C31+D31-E31</f>
        <v>4144.42</v>
      </c>
      <c r="G31" s="15" t="s">
        <v>412</v>
      </c>
      <c r="H31" s="83"/>
      <c r="I31" s="20" t="s">
        <v>318</v>
      </c>
      <c r="J31" s="83" t="s">
        <v>410</v>
      </c>
      <c r="K31" s="83" t="s">
        <v>411</v>
      </c>
      <c r="L31" s="82" t="s">
        <v>1</v>
      </c>
      <c r="M31" s="83" t="s">
        <v>412</v>
      </c>
      <c r="N31" s="84"/>
    </row>
    <row r="32" spans="1:14" ht="15.6" x14ac:dyDescent="0.3">
      <c r="A32" s="121"/>
      <c r="B32" s="20" t="s">
        <v>61</v>
      </c>
      <c r="C32" s="31"/>
      <c r="D32" s="31">
        <v>7000</v>
      </c>
      <c r="E32" s="31">
        <v>470.58</v>
      </c>
      <c r="F32" s="31">
        <f>C32+D32-E32</f>
        <v>6529.42</v>
      </c>
      <c r="G32" s="15" t="s">
        <v>414</v>
      </c>
      <c r="H32" s="83"/>
      <c r="I32" s="82" t="s">
        <v>355</v>
      </c>
      <c r="J32" s="83" t="s">
        <v>307</v>
      </c>
      <c r="K32" s="83" t="s">
        <v>413</v>
      </c>
      <c r="L32" s="82" t="s">
        <v>327</v>
      </c>
      <c r="M32" s="85" t="s">
        <v>415</v>
      </c>
      <c r="N32" s="84"/>
    </row>
    <row r="33" spans="1:14" ht="15.6" x14ac:dyDescent="0.3">
      <c r="A33" s="121"/>
      <c r="B33" s="3"/>
      <c r="C33" s="31"/>
      <c r="D33" s="31"/>
      <c r="E33" s="31"/>
      <c r="F33" s="31"/>
      <c r="G33" s="15"/>
      <c r="H33" s="18"/>
      <c r="I33" s="16"/>
      <c r="J33" s="18"/>
      <c r="K33" s="18"/>
      <c r="L33" s="16"/>
      <c r="M33" s="17"/>
      <c r="N33" s="53"/>
    </row>
    <row r="34" spans="1:14" ht="15.6" x14ac:dyDescent="0.3">
      <c r="A34" s="121"/>
      <c r="B34" s="20"/>
      <c r="C34" s="31"/>
      <c r="D34" s="31"/>
      <c r="E34" s="31"/>
      <c r="F34" s="33">
        <f>SUM(F3:F33)</f>
        <v>223565.16000000012</v>
      </c>
      <c r="G34" s="15"/>
      <c r="H34" s="18"/>
      <c r="I34" s="16"/>
      <c r="J34" s="18"/>
      <c r="K34" s="18"/>
      <c r="L34" s="16"/>
      <c r="M34" s="17"/>
      <c r="N34" s="53"/>
    </row>
    <row r="35" spans="1:14" ht="15.6" x14ac:dyDescent="0.3">
      <c r="A35" s="121"/>
      <c r="B35" s="20"/>
      <c r="C35" s="31"/>
      <c r="D35" s="31"/>
      <c r="E35" s="31"/>
      <c r="F35" s="31"/>
      <c r="G35" s="15"/>
      <c r="H35" s="18"/>
      <c r="I35" s="16"/>
      <c r="J35" s="18"/>
      <c r="K35" s="18"/>
      <c r="L35" s="16"/>
      <c r="M35" s="17"/>
      <c r="N35" s="53"/>
    </row>
    <row r="36" spans="1:14" ht="15.6" x14ac:dyDescent="0.3">
      <c r="A36" s="121"/>
      <c r="B36" s="20"/>
      <c r="C36" s="31"/>
      <c r="D36" s="31"/>
      <c r="E36" s="31"/>
      <c r="F36" s="31"/>
      <c r="G36" s="15"/>
      <c r="H36" s="18"/>
      <c r="I36" s="16"/>
      <c r="J36" s="18"/>
      <c r="K36" s="18"/>
      <c r="L36" s="16"/>
      <c r="M36" s="17"/>
      <c r="N36" s="53"/>
    </row>
    <row r="37" spans="1:14" ht="15.6" x14ac:dyDescent="0.3">
      <c r="A37" s="121" t="s">
        <v>10</v>
      </c>
      <c r="B37" s="16"/>
      <c r="C37" s="2"/>
      <c r="D37" s="2"/>
      <c r="E37" s="2"/>
      <c r="F37" s="31"/>
      <c r="G37" s="15"/>
      <c r="H37" s="18"/>
      <c r="I37" s="16"/>
      <c r="J37" s="18"/>
      <c r="K37" s="18"/>
      <c r="L37" s="16"/>
      <c r="M37" s="17"/>
      <c r="N37" s="53"/>
    </row>
    <row r="38" spans="1:14" s="58" customFormat="1" ht="15.6" x14ac:dyDescent="0.3">
      <c r="A38" s="121"/>
      <c r="B38" s="59" t="s">
        <v>548</v>
      </c>
      <c r="C38" s="25"/>
      <c r="D38" s="25">
        <v>500</v>
      </c>
      <c r="E38" s="25"/>
      <c r="F38" s="25"/>
      <c r="G38" s="36"/>
      <c r="H38" s="29"/>
      <c r="I38" s="30"/>
      <c r="J38" s="29"/>
      <c r="K38" s="29"/>
      <c r="L38" s="30"/>
      <c r="M38" s="37"/>
      <c r="N38" s="74" t="s">
        <v>559</v>
      </c>
    </row>
    <row r="39" spans="1:14" s="58" customFormat="1" ht="15.6" x14ac:dyDescent="0.3">
      <c r="A39" s="121"/>
      <c r="B39" s="59" t="s">
        <v>254</v>
      </c>
      <c r="C39" s="25">
        <v>6500</v>
      </c>
      <c r="D39" s="25"/>
      <c r="E39" s="25"/>
      <c r="F39" s="25">
        <f>C39+D39-E39</f>
        <v>6500</v>
      </c>
      <c r="G39" s="36"/>
      <c r="H39" s="29" t="s">
        <v>32</v>
      </c>
      <c r="I39" s="30" t="s">
        <v>453</v>
      </c>
      <c r="J39" s="29" t="s">
        <v>18</v>
      </c>
      <c r="K39" s="29" t="s">
        <v>452</v>
      </c>
      <c r="L39" s="30" t="s">
        <v>19</v>
      </c>
      <c r="M39" s="37" t="s">
        <v>454</v>
      </c>
      <c r="N39" s="74" t="s">
        <v>272</v>
      </c>
    </row>
    <row r="40" spans="1:14" s="58" customFormat="1" ht="15.6" x14ac:dyDescent="0.3">
      <c r="A40" s="121"/>
      <c r="B40" s="59" t="s">
        <v>483</v>
      </c>
      <c r="C40" s="25">
        <v>6000</v>
      </c>
      <c r="D40" s="25"/>
      <c r="E40" s="25"/>
      <c r="F40" s="25">
        <f t="shared" ref="F40:F52" si="8">C40+D40-E40</f>
        <v>6000</v>
      </c>
      <c r="G40" s="36"/>
      <c r="H40" s="29"/>
      <c r="I40" s="30" t="s">
        <v>323</v>
      </c>
      <c r="J40" s="29" t="s">
        <v>18</v>
      </c>
      <c r="K40" s="29" t="s">
        <v>500</v>
      </c>
      <c r="L40" s="30"/>
      <c r="M40" s="37"/>
      <c r="N40" s="74"/>
    </row>
    <row r="41" spans="1:14" s="58" customFormat="1" ht="15.6" x14ac:dyDescent="0.3">
      <c r="A41" s="121"/>
      <c r="B41" s="59" t="s">
        <v>484</v>
      </c>
      <c r="C41" s="25">
        <v>7500</v>
      </c>
      <c r="D41" s="25"/>
      <c r="E41" s="25"/>
      <c r="F41" s="25">
        <f t="shared" si="8"/>
        <v>7500</v>
      </c>
      <c r="G41" s="36"/>
      <c r="H41" s="29"/>
      <c r="I41" s="30"/>
      <c r="J41" s="29"/>
      <c r="K41" s="29"/>
      <c r="L41" s="30"/>
      <c r="M41" s="37"/>
      <c r="N41" s="74" t="s">
        <v>507</v>
      </c>
    </row>
    <row r="42" spans="1:14" s="58" customFormat="1" ht="15.6" x14ac:dyDescent="0.3">
      <c r="A42" s="121"/>
      <c r="B42" s="59" t="s">
        <v>515</v>
      </c>
      <c r="C42" s="25">
        <v>1500</v>
      </c>
      <c r="D42" s="25"/>
      <c r="E42" s="25"/>
      <c r="F42" s="25">
        <f t="shared" si="8"/>
        <v>1500</v>
      </c>
      <c r="G42" s="36"/>
      <c r="H42" s="29"/>
      <c r="I42" s="30"/>
      <c r="J42" s="29"/>
      <c r="K42" s="29"/>
      <c r="L42" s="30"/>
      <c r="M42" s="37"/>
      <c r="N42" s="74" t="s">
        <v>560</v>
      </c>
    </row>
    <row r="43" spans="1:14" ht="15.6" x14ac:dyDescent="0.3">
      <c r="A43" s="121"/>
      <c r="B43" s="59" t="s">
        <v>63</v>
      </c>
      <c r="C43" s="25">
        <v>3833.33</v>
      </c>
      <c r="D43" s="25"/>
      <c r="E43" s="25"/>
      <c r="F43" s="25">
        <f t="shared" si="8"/>
        <v>3833.33</v>
      </c>
      <c r="G43" s="36"/>
      <c r="H43" s="29" t="s">
        <v>34</v>
      </c>
      <c r="I43" s="30" t="s">
        <v>143</v>
      </c>
      <c r="J43" s="29" t="s">
        <v>18</v>
      </c>
      <c r="K43" s="29" t="s">
        <v>153</v>
      </c>
      <c r="L43" s="27" t="s">
        <v>19</v>
      </c>
      <c r="M43" s="37" t="s">
        <v>152</v>
      </c>
      <c r="N43" s="74" t="s">
        <v>151</v>
      </c>
    </row>
    <row r="44" spans="1:14" s="58" customFormat="1" ht="15.6" x14ac:dyDescent="0.3">
      <c r="A44" s="121"/>
      <c r="B44" s="59" t="s">
        <v>485</v>
      </c>
      <c r="C44" s="25">
        <v>3500</v>
      </c>
      <c r="D44" s="25"/>
      <c r="E44" s="25"/>
      <c r="F44" s="25">
        <f t="shared" si="8"/>
        <v>3500</v>
      </c>
      <c r="G44" s="36"/>
      <c r="H44" s="29"/>
      <c r="I44" s="30"/>
      <c r="J44" s="29"/>
      <c r="K44" s="29"/>
      <c r="L44" s="27"/>
      <c r="M44" s="37"/>
      <c r="N44" s="74" t="s">
        <v>508</v>
      </c>
    </row>
    <row r="45" spans="1:14" s="58" customFormat="1" ht="15.6" x14ac:dyDescent="0.3">
      <c r="A45" s="121"/>
      <c r="B45" s="59" t="s">
        <v>255</v>
      </c>
      <c r="C45" s="100">
        <v>2400</v>
      </c>
      <c r="D45" s="111">
        <v>120</v>
      </c>
      <c r="E45" s="100"/>
      <c r="F45" s="100">
        <f>C45+D45-E45</f>
        <v>2520</v>
      </c>
      <c r="G45" s="101"/>
      <c r="H45" s="102"/>
      <c r="I45" s="103" t="s">
        <v>432</v>
      </c>
      <c r="J45" s="102" t="s">
        <v>215</v>
      </c>
      <c r="K45" s="102" t="s">
        <v>433</v>
      </c>
      <c r="L45" s="106" t="s">
        <v>19</v>
      </c>
      <c r="M45" s="104" t="s">
        <v>434</v>
      </c>
      <c r="N45" s="108" t="s">
        <v>586</v>
      </c>
    </row>
    <row r="46" spans="1:14" s="58" customFormat="1" ht="15.6" x14ac:dyDescent="0.3">
      <c r="A46" s="121"/>
      <c r="B46" s="59" t="s">
        <v>516</v>
      </c>
      <c r="C46" s="25">
        <v>500</v>
      </c>
      <c r="D46" s="88"/>
      <c r="E46" s="25"/>
      <c r="F46" s="25">
        <f>C46+D46-E46</f>
        <v>500</v>
      </c>
      <c r="G46" s="36"/>
      <c r="H46" s="29"/>
      <c r="I46" s="30"/>
      <c r="J46" s="29"/>
      <c r="K46" s="29"/>
      <c r="L46" s="27"/>
      <c r="M46" s="37"/>
      <c r="N46" s="74" t="s">
        <v>561</v>
      </c>
    </row>
    <row r="47" spans="1:14" ht="15.6" x14ac:dyDescent="0.3">
      <c r="A47" s="121"/>
      <c r="B47" s="59" t="s">
        <v>64</v>
      </c>
      <c r="C47" s="25">
        <v>1500</v>
      </c>
      <c r="D47" s="25"/>
      <c r="E47" s="25"/>
      <c r="F47" s="25">
        <f t="shared" si="8"/>
        <v>1500</v>
      </c>
      <c r="G47" s="36"/>
      <c r="H47" s="29" t="s">
        <v>149</v>
      </c>
      <c r="I47" s="30" t="s">
        <v>22</v>
      </c>
      <c r="J47" s="29" t="s">
        <v>14</v>
      </c>
      <c r="K47" s="29" t="s">
        <v>156</v>
      </c>
      <c r="L47" s="27" t="s">
        <v>19</v>
      </c>
      <c r="M47" s="37" t="s">
        <v>155</v>
      </c>
      <c r="N47" s="74" t="s">
        <v>154</v>
      </c>
    </row>
    <row r="48" spans="1:14" s="58" customFormat="1" ht="15.6" x14ac:dyDescent="0.3">
      <c r="A48" s="121"/>
      <c r="B48" s="59" t="s">
        <v>517</v>
      </c>
      <c r="C48" s="25">
        <v>3333.33</v>
      </c>
      <c r="D48" s="25">
        <v>2333.33</v>
      </c>
      <c r="E48" s="25"/>
      <c r="F48" s="25">
        <f t="shared" si="8"/>
        <v>5666.66</v>
      </c>
      <c r="G48" s="36"/>
      <c r="H48" s="29"/>
      <c r="I48" s="30"/>
      <c r="J48" s="29"/>
      <c r="K48" s="29"/>
      <c r="L48" s="27"/>
      <c r="M48" s="37"/>
      <c r="N48" s="74" t="s">
        <v>562</v>
      </c>
    </row>
    <row r="49" spans="1:14" s="58" customFormat="1" ht="15.6" x14ac:dyDescent="0.3">
      <c r="A49" s="121"/>
      <c r="B49" s="59" t="s">
        <v>486</v>
      </c>
      <c r="C49" s="25">
        <v>1000</v>
      </c>
      <c r="D49" s="25"/>
      <c r="E49" s="25"/>
      <c r="F49" s="25">
        <f t="shared" si="8"/>
        <v>1000</v>
      </c>
      <c r="G49" s="36"/>
      <c r="H49" s="29"/>
      <c r="I49" s="30"/>
      <c r="J49" s="29"/>
      <c r="K49" s="29"/>
      <c r="L49" s="27"/>
      <c r="M49" s="37"/>
      <c r="N49" s="74" t="s">
        <v>501</v>
      </c>
    </row>
    <row r="50" spans="1:14" s="58" customFormat="1" ht="15.6" x14ac:dyDescent="0.3">
      <c r="A50" s="121"/>
      <c r="B50" s="59" t="s">
        <v>518</v>
      </c>
      <c r="C50" s="25">
        <v>2000</v>
      </c>
      <c r="D50" s="25"/>
      <c r="E50" s="25"/>
      <c r="F50" s="25">
        <f t="shared" si="8"/>
        <v>2000</v>
      </c>
      <c r="G50" s="36"/>
      <c r="H50" s="29"/>
      <c r="I50" s="30"/>
      <c r="J50" s="29"/>
      <c r="K50" s="29"/>
      <c r="L50" s="27"/>
      <c r="M50" s="37"/>
      <c r="N50" s="74" t="s">
        <v>585</v>
      </c>
    </row>
    <row r="51" spans="1:14" s="58" customFormat="1" ht="15.6" x14ac:dyDescent="0.3">
      <c r="A51" s="121"/>
      <c r="B51" s="59" t="s">
        <v>519</v>
      </c>
      <c r="C51" s="25">
        <v>3500</v>
      </c>
      <c r="D51" s="25"/>
      <c r="E51" s="25"/>
      <c r="F51" s="25">
        <f t="shared" si="8"/>
        <v>3500</v>
      </c>
      <c r="G51" s="36"/>
      <c r="H51" s="29"/>
      <c r="I51" s="30"/>
      <c r="J51" s="29"/>
      <c r="K51" s="29"/>
      <c r="L51" s="27"/>
      <c r="M51" s="37"/>
      <c r="N51" s="74" t="s">
        <v>563</v>
      </c>
    </row>
    <row r="52" spans="1:14" s="58" customFormat="1" ht="15.6" x14ac:dyDescent="0.3">
      <c r="A52" s="121"/>
      <c r="B52" s="59" t="s">
        <v>40</v>
      </c>
      <c r="C52" s="25"/>
      <c r="D52" s="25">
        <v>7750</v>
      </c>
      <c r="E52" s="25"/>
      <c r="F52" s="25">
        <f t="shared" si="8"/>
        <v>7750</v>
      </c>
      <c r="G52" s="36"/>
      <c r="H52" s="29"/>
      <c r="I52" s="30"/>
      <c r="J52" s="29"/>
      <c r="K52" s="29"/>
      <c r="L52" s="27"/>
      <c r="M52" s="37"/>
      <c r="N52" s="74"/>
    </row>
    <row r="53" spans="1:14" s="58" customFormat="1" ht="15.6" x14ac:dyDescent="0.3">
      <c r="A53" s="121"/>
      <c r="B53" s="59" t="s">
        <v>549</v>
      </c>
      <c r="C53" s="25"/>
      <c r="D53" s="25">
        <v>1000</v>
      </c>
      <c r="E53" s="25"/>
      <c r="F53" s="25">
        <f t="shared" ref="F53:F54" si="9">C53+D53-E53</f>
        <v>1000</v>
      </c>
      <c r="G53" s="36"/>
      <c r="H53" s="29"/>
      <c r="I53" s="30"/>
      <c r="J53" s="29"/>
      <c r="K53" s="29"/>
      <c r="L53" s="27"/>
      <c r="M53" s="37"/>
      <c r="N53" s="74" t="s">
        <v>564</v>
      </c>
    </row>
    <row r="54" spans="1:14" s="58" customFormat="1" ht="15.6" x14ac:dyDescent="0.3">
      <c r="A54" s="121"/>
      <c r="B54" s="59" t="s">
        <v>487</v>
      </c>
      <c r="C54" s="25">
        <v>2000</v>
      </c>
      <c r="D54" s="25"/>
      <c r="E54" s="25"/>
      <c r="F54" s="25">
        <f t="shared" si="9"/>
        <v>2000</v>
      </c>
      <c r="G54" s="36"/>
      <c r="H54" s="29"/>
      <c r="I54" s="30"/>
      <c r="J54" s="29"/>
      <c r="K54" s="29"/>
      <c r="L54" s="27"/>
      <c r="M54" s="37"/>
      <c r="N54" s="74" t="s">
        <v>509</v>
      </c>
    </row>
    <row r="55" spans="1:14" s="58" customFormat="1" ht="15.6" x14ac:dyDescent="0.3">
      <c r="A55" s="121"/>
      <c r="B55" s="59" t="s">
        <v>256</v>
      </c>
      <c r="C55" s="25">
        <v>7200</v>
      </c>
      <c r="D55" s="88">
        <v>240</v>
      </c>
      <c r="E55" s="25"/>
      <c r="F55" s="25">
        <f>C55+D55-E55</f>
        <v>7440</v>
      </c>
      <c r="G55" s="36"/>
      <c r="H55" s="29"/>
      <c r="I55" s="30" t="s">
        <v>229</v>
      </c>
      <c r="J55" s="29" t="s">
        <v>18</v>
      </c>
      <c r="K55" s="29" t="s">
        <v>436</v>
      </c>
      <c r="L55" s="27" t="s">
        <v>19</v>
      </c>
      <c r="M55" s="37" t="s">
        <v>231</v>
      </c>
      <c r="N55" s="74" t="s">
        <v>435</v>
      </c>
    </row>
    <row r="56" spans="1:14" s="58" customFormat="1" ht="15.6" x14ac:dyDescent="0.3">
      <c r="A56" s="121"/>
      <c r="B56" s="59" t="s">
        <v>488</v>
      </c>
      <c r="C56" s="25">
        <v>7300</v>
      </c>
      <c r="D56" s="88">
        <v>80</v>
      </c>
      <c r="E56" s="25"/>
      <c r="F56" s="25">
        <f>C56+D56-E56</f>
        <v>7380</v>
      </c>
      <c r="G56" s="36"/>
      <c r="H56" s="29"/>
      <c r="I56" s="30"/>
      <c r="J56" s="29"/>
      <c r="K56" s="29"/>
      <c r="L56" s="27"/>
      <c r="M56" s="37"/>
      <c r="N56" s="74"/>
    </row>
    <row r="57" spans="1:14" ht="15.6" x14ac:dyDescent="0.3">
      <c r="A57" s="121"/>
      <c r="B57" s="59" t="s">
        <v>68</v>
      </c>
      <c r="C57" s="25">
        <v>3600</v>
      </c>
      <c r="D57" s="88">
        <v>120</v>
      </c>
      <c r="E57" s="25"/>
      <c r="F57" s="25">
        <f>C57+D57-E57</f>
        <v>3720</v>
      </c>
      <c r="G57" s="36"/>
      <c r="H57" s="29" t="s">
        <v>171</v>
      </c>
      <c r="I57" s="30" t="s">
        <v>163</v>
      </c>
      <c r="J57" s="29" t="s">
        <v>18</v>
      </c>
      <c r="K57" s="29" t="s">
        <v>162</v>
      </c>
      <c r="L57" s="27" t="s">
        <v>19</v>
      </c>
      <c r="M57" s="37" t="s">
        <v>161</v>
      </c>
      <c r="N57" s="74" t="s">
        <v>160</v>
      </c>
    </row>
    <row r="58" spans="1:14" ht="15.6" x14ac:dyDescent="0.3">
      <c r="A58" s="121"/>
      <c r="B58" s="59" t="s">
        <v>69</v>
      </c>
      <c r="C58" s="25">
        <v>4000</v>
      </c>
      <c r="D58" s="25">
        <v>333.33</v>
      </c>
      <c r="E58" s="25"/>
      <c r="F58" s="25">
        <f t="shared" ref="F58:F60" si="10">C58+D58-E58</f>
        <v>4333.33</v>
      </c>
      <c r="G58" s="36"/>
      <c r="H58" s="29" t="s">
        <v>149</v>
      </c>
      <c r="I58" s="30" t="s">
        <v>22</v>
      </c>
      <c r="J58" s="29" t="s">
        <v>14</v>
      </c>
      <c r="K58" s="29" t="s">
        <v>166</v>
      </c>
      <c r="L58" s="27" t="s">
        <v>19</v>
      </c>
      <c r="M58" s="37" t="s">
        <v>165</v>
      </c>
      <c r="N58" s="74" t="s">
        <v>164</v>
      </c>
    </row>
    <row r="59" spans="1:14" s="58" customFormat="1" ht="15.6" x14ac:dyDescent="0.3">
      <c r="A59" s="121"/>
      <c r="B59" s="59" t="s">
        <v>520</v>
      </c>
      <c r="C59" s="25">
        <v>2000</v>
      </c>
      <c r="D59" s="25"/>
      <c r="E59" s="25"/>
      <c r="F59" s="25">
        <f t="shared" si="10"/>
        <v>2000</v>
      </c>
      <c r="G59" s="36"/>
      <c r="H59" s="29"/>
      <c r="I59" s="30"/>
      <c r="J59" s="29"/>
      <c r="K59" s="29"/>
      <c r="L59" s="27"/>
      <c r="M59" s="37"/>
      <c r="N59" s="74" t="s">
        <v>565</v>
      </c>
    </row>
    <row r="60" spans="1:14" ht="15.6" x14ac:dyDescent="0.3">
      <c r="A60" s="121"/>
      <c r="B60" s="61" t="s">
        <v>41</v>
      </c>
      <c r="C60" s="81">
        <v>1050</v>
      </c>
      <c r="D60" s="62">
        <v>7000</v>
      </c>
      <c r="E60" s="81"/>
      <c r="F60" s="62">
        <f t="shared" si="10"/>
        <v>8050</v>
      </c>
      <c r="G60" s="63"/>
      <c r="H60" s="64"/>
      <c r="I60" s="65"/>
      <c r="J60" s="64"/>
      <c r="K60" s="64"/>
      <c r="L60" s="65"/>
      <c r="M60" s="66"/>
      <c r="N60" s="75"/>
    </row>
    <row r="61" spans="1:14" s="58" customFormat="1" ht="15.6" x14ac:dyDescent="0.3">
      <c r="A61" s="121"/>
      <c r="B61" s="59" t="s">
        <v>550</v>
      </c>
      <c r="C61" s="25"/>
      <c r="D61" s="25">
        <v>7916.66</v>
      </c>
      <c r="E61" s="25"/>
      <c r="F61" s="25">
        <f t="shared" ref="F61:F73" si="11">C61+D61-E61</f>
        <v>7916.66</v>
      </c>
      <c r="G61" s="36"/>
      <c r="H61" s="29"/>
      <c r="I61" s="30"/>
      <c r="J61" s="29"/>
      <c r="K61" s="29"/>
      <c r="L61" s="30"/>
      <c r="M61" s="37"/>
      <c r="N61" s="74" t="s">
        <v>158</v>
      </c>
    </row>
    <row r="62" spans="1:14" s="58" customFormat="1" ht="15.6" x14ac:dyDescent="0.3">
      <c r="A62" s="121"/>
      <c r="B62" s="59" t="s">
        <v>521</v>
      </c>
      <c r="C62" s="25">
        <v>3000</v>
      </c>
      <c r="D62" s="25"/>
      <c r="E62" s="25"/>
      <c r="F62" s="25">
        <f t="shared" si="11"/>
        <v>3000</v>
      </c>
      <c r="G62" s="36"/>
      <c r="H62" s="29"/>
      <c r="I62" s="30"/>
      <c r="J62" s="29" t="s">
        <v>18</v>
      </c>
      <c r="K62" s="29" t="s">
        <v>595</v>
      </c>
      <c r="L62" s="30"/>
      <c r="M62" s="37" t="s">
        <v>596</v>
      </c>
      <c r="N62" s="74" t="s">
        <v>158</v>
      </c>
    </row>
    <row r="63" spans="1:14" s="58" customFormat="1" ht="15.6" x14ac:dyDescent="0.3">
      <c r="A63" s="121"/>
      <c r="B63" s="59" t="s">
        <v>522</v>
      </c>
      <c r="C63" s="25">
        <v>1000</v>
      </c>
      <c r="D63" s="25"/>
      <c r="E63" s="25"/>
      <c r="F63" s="25">
        <f t="shared" si="11"/>
        <v>1000</v>
      </c>
      <c r="G63" s="36"/>
      <c r="H63" s="29"/>
      <c r="I63" s="12">
        <v>348</v>
      </c>
      <c r="J63" s="29" t="s">
        <v>599</v>
      </c>
      <c r="K63" s="29" t="s">
        <v>599</v>
      </c>
      <c r="L63" s="30"/>
      <c r="M63" s="37" t="s">
        <v>598</v>
      </c>
      <c r="N63" s="74" t="s">
        <v>597</v>
      </c>
    </row>
    <row r="64" spans="1:14" s="58" customFormat="1" ht="15.6" x14ac:dyDescent="0.3">
      <c r="A64" s="121"/>
      <c r="B64" s="59" t="s">
        <v>489</v>
      </c>
      <c r="C64" s="100">
        <v>2000</v>
      </c>
      <c r="D64" s="100"/>
      <c r="E64" s="100"/>
      <c r="F64" s="100">
        <f t="shared" si="11"/>
        <v>2000</v>
      </c>
      <c r="G64" s="101"/>
      <c r="H64" s="102"/>
      <c r="I64" s="103"/>
      <c r="J64" s="102"/>
      <c r="K64" s="102"/>
      <c r="L64" s="103"/>
      <c r="M64" s="104"/>
      <c r="N64" s="108" t="s">
        <v>513</v>
      </c>
    </row>
    <row r="65" spans="1:14" s="58" customFormat="1" ht="15.6" x14ac:dyDescent="0.3">
      <c r="A65" s="121"/>
      <c r="B65" s="59" t="s">
        <v>523</v>
      </c>
      <c r="C65" s="25">
        <v>4000</v>
      </c>
      <c r="D65" s="25"/>
      <c r="E65" s="25"/>
      <c r="F65" s="25">
        <f t="shared" si="11"/>
        <v>4000</v>
      </c>
      <c r="G65" s="36"/>
      <c r="H65" s="29"/>
      <c r="I65" s="30"/>
      <c r="J65" s="29"/>
      <c r="K65" s="29"/>
      <c r="L65" s="30"/>
      <c r="M65" s="37"/>
      <c r="N65" s="74" t="s">
        <v>623</v>
      </c>
    </row>
    <row r="66" spans="1:14" s="58" customFormat="1" ht="15.6" x14ac:dyDescent="0.3">
      <c r="A66" s="121"/>
      <c r="B66" s="59" t="s">
        <v>524</v>
      </c>
      <c r="C66" s="25">
        <v>1000</v>
      </c>
      <c r="D66" s="25"/>
      <c r="E66" s="25"/>
      <c r="F66" s="25">
        <f t="shared" si="11"/>
        <v>1000</v>
      </c>
      <c r="G66" s="36"/>
      <c r="H66" s="29"/>
      <c r="I66" s="30"/>
      <c r="J66" s="29"/>
      <c r="K66" s="29"/>
      <c r="L66" s="30"/>
      <c r="M66" s="37"/>
      <c r="N66" s="74" t="s">
        <v>593</v>
      </c>
    </row>
    <row r="67" spans="1:14" s="58" customFormat="1" ht="15.6" x14ac:dyDescent="0.3">
      <c r="A67" s="121"/>
      <c r="B67" s="59" t="s">
        <v>572</v>
      </c>
      <c r="C67" s="25">
        <v>500</v>
      </c>
      <c r="D67" s="25">
        <v>500</v>
      </c>
      <c r="E67" s="25"/>
      <c r="F67" s="25">
        <f t="shared" si="11"/>
        <v>1000</v>
      </c>
      <c r="G67" s="36"/>
      <c r="H67" s="29"/>
      <c r="I67" s="30" t="s">
        <v>603</v>
      </c>
      <c r="J67" s="29" t="s">
        <v>602</v>
      </c>
      <c r="K67" s="29" t="s">
        <v>601</v>
      </c>
      <c r="L67" s="30"/>
      <c r="M67" s="37"/>
      <c r="N67" s="74" t="s">
        <v>600</v>
      </c>
    </row>
    <row r="68" spans="1:14" ht="15.6" x14ac:dyDescent="0.3">
      <c r="A68" s="121"/>
      <c r="B68" s="59" t="s">
        <v>36</v>
      </c>
      <c r="C68" s="25"/>
      <c r="D68" s="25">
        <v>4500</v>
      </c>
      <c r="E68" s="25"/>
      <c r="F68" s="25">
        <f t="shared" si="11"/>
        <v>4500</v>
      </c>
      <c r="G68" s="36"/>
      <c r="H68" s="29" t="s">
        <v>171</v>
      </c>
      <c r="I68" s="30" t="s">
        <v>163</v>
      </c>
      <c r="J68" s="29" t="s">
        <v>18</v>
      </c>
      <c r="K68" s="29" t="s">
        <v>170</v>
      </c>
      <c r="L68" s="27" t="s">
        <v>19</v>
      </c>
      <c r="M68" s="37" t="s">
        <v>169</v>
      </c>
      <c r="N68" s="74" t="s">
        <v>168</v>
      </c>
    </row>
    <row r="69" spans="1:14" s="58" customFormat="1" ht="15.6" x14ac:dyDescent="0.3">
      <c r="A69" s="121"/>
      <c r="B69" s="59" t="s">
        <v>257</v>
      </c>
      <c r="C69" s="25">
        <v>5000</v>
      </c>
      <c r="D69" s="25"/>
      <c r="E69" s="25"/>
      <c r="F69" s="25">
        <f t="shared" si="11"/>
        <v>5000</v>
      </c>
      <c r="G69" s="36"/>
      <c r="H69" s="29" t="s">
        <v>337</v>
      </c>
      <c r="I69" s="30" t="s">
        <v>298</v>
      </c>
      <c r="J69" s="29" t="s">
        <v>18</v>
      </c>
      <c r="K69" s="29" t="s">
        <v>439</v>
      </c>
      <c r="L69" s="30" t="s">
        <v>19</v>
      </c>
      <c r="M69" s="37" t="s">
        <v>440</v>
      </c>
      <c r="N69" s="73" t="s">
        <v>270</v>
      </c>
    </row>
    <row r="70" spans="1:14" s="58" customFormat="1" ht="15.6" x14ac:dyDescent="0.3">
      <c r="A70" s="121"/>
      <c r="B70" s="59" t="s">
        <v>573</v>
      </c>
      <c r="C70" s="25">
        <v>1000</v>
      </c>
      <c r="D70" s="25"/>
      <c r="E70" s="25"/>
      <c r="F70" s="25">
        <f t="shared" si="11"/>
        <v>1000</v>
      </c>
      <c r="G70" s="36"/>
      <c r="H70" s="29"/>
      <c r="I70" s="30"/>
      <c r="J70" s="29"/>
      <c r="K70" s="29"/>
      <c r="L70" s="30"/>
      <c r="M70" s="37"/>
      <c r="N70" s="73" t="s">
        <v>622</v>
      </c>
    </row>
    <row r="71" spans="1:14" s="58" customFormat="1" ht="15.6" x14ac:dyDescent="0.3">
      <c r="A71" s="121"/>
      <c r="B71" s="59" t="s">
        <v>525</v>
      </c>
      <c r="C71" s="25">
        <v>4000</v>
      </c>
      <c r="D71" s="25">
        <v>1083.33</v>
      </c>
      <c r="E71" s="25"/>
      <c r="F71" s="25">
        <f t="shared" si="11"/>
        <v>5083.33</v>
      </c>
      <c r="G71" s="36"/>
      <c r="H71" s="29"/>
      <c r="I71" s="30"/>
      <c r="J71" s="29"/>
      <c r="K71" s="29"/>
      <c r="L71" s="30"/>
      <c r="M71" s="37"/>
      <c r="N71" s="37" t="s">
        <v>566</v>
      </c>
    </row>
    <row r="72" spans="1:14" ht="15.6" x14ac:dyDescent="0.3">
      <c r="A72" s="121"/>
      <c r="B72" s="12" t="s">
        <v>43</v>
      </c>
      <c r="C72" s="25"/>
      <c r="D72" s="25">
        <v>5000</v>
      </c>
      <c r="E72" s="25"/>
      <c r="F72" s="25">
        <f>C72+D72-E72</f>
        <v>5000</v>
      </c>
      <c r="G72" s="36"/>
      <c r="H72" s="26" t="s">
        <v>20</v>
      </c>
      <c r="I72" s="27" t="s">
        <v>21</v>
      </c>
      <c r="J72" s="29" t="s">
        <v>129</v>
      </c>
      <c r="K72" s="29" t="s">
        <v>174</v>
      </c>
      <c r="L72" s="27" t="s">
        <v>19</v>
      </c>
      <c r="M72" s="37" t="s">
        <v>173</v>
      </c>
      <c r="N72" s="74" t="s">
        <v>172</v>
      </c>
    </row>
    <row r="73" spans="1:14" s="58" customFormat="1" ht="15.6" x14ac:dyDescent="0.3">
      <c r="A73" s="121"/>
      <c r="B73" s="12" t="s">
        <v>258</v>
      </c>
      <c r="C73" s="25">
        <v>3500</v>
      </c>
      <c r="D73" s="25"/>
      <c r="E73" s="25"/>
      <c r="F73" s="25">
        <f t="shared" si="11"/>
        <v>3500</v>
      </c>
      <c r="G73" s="36"/>
      <c r="H73" s="29"/>
      <c r="I73" s="30"/>
      <c r="J73" s="29"/>
      <c r="K73" s="29"/>
      <c r="L73" s="27" t="s">
        <v>327</v>
      </c>
      <c r="M73" s="37" t="s">
        <v>438</v>
      </c>
      <c r="N73" s="74" t="s">
        <v>437</v>
      </c>
    </row>
    <row r="74" spans="1:14" ht="15.6" x14ac:dyDescent="0.3">
      <c r="A74" s="121"/>
      <c r="B74" s="12" t="s">
        <v>74</v>
      </c>
      <c r="C74" s="25">
        <v>2000</v>
      </c>
      <c r="D74" s="25"/>
      <c r="E74" s="25"/>
      <c r="F74" s="25">
        <f t="shared" ref="F74:F155" si="12">C74+D74-E74</f>
        <v>2000</v>
      </c>
      <c r="G74" s="36"/>
      <c r="H74" s="29" t="s">
        <v>16</v>
      </c>
      <c r="I74" s="30" t="s">
        <v>17</v>
      </c>
      <c r="J74" s="29" t="s">
        <v>18</v>
      </c>
      <c r="K74" s="29"/>
      <c r="L74" s="27" t="s">
        <v>19</v>
      </c>
      <c r="M74" s="37" t="s">
        <v>176</v>
      </c>
      <c r="N74" s="74" t="s">
        <v>175</v>
      </c>
    </row>
    <row r="75" spans="1:14" ht="15.6" x14ac:dyDescent="0.3">
      <c r="A75" s="121"/>
      <c r="B75" s="68" t="s">
        <v>75</v>
      </c>
      <c r="C75" s="62">
        <v>1000</v>
      </c>
      <c r="D75" s="62"/>
      <c r="E75" s="62">
        <v>470.58</v>
      </c>
      <c r="F75" s="62">
        <f t="shared" ref="F75:F82" si="13">C75+D75-E75</f>
        <v>529.42000000000007</v>
      </c>
      <c r="G75" s="63"/>
      <c r="H75" s="64"/>
      <c r="I75" s="65"/>
      <c r="J75" s="64"/>
      <c r="K75" s="64"/>
      <c r="L75" s="65"/>
      <c r="M75" s="66"/>
      <c r="N75" s="75"/>
    </row>
    <row r="76" spans="1:14" s="58" customFormat="1" ht="15.6" x14ac:dyDescent="0.3">
      <c r="A76" s="121"/>
      <c r="B76" s="12" t="s">
        <v>259</v>
      </c>
      <c r="C76" s="25">
        <v>25000</v>
      </c>
      <c r="D76" s="25"/>
      <c r="E76" s="25"/>
      <c r="F76" s="25">
        <f t="shared" si="13"/>
        <v>25000</v>
      </c>
      <c r="G76" s="36"/>
      <c r="H76" s="29"/>
      <c r="I76" s="30" t="s">
        <v>159</v>
      </c>
      <c r="J76" s="29" t="s">
        <v>157</v>
      </c>
      <c r="K76" s="29" t="s">
        <v>441</v>
      </c>
      <c r="L76" s="30"/>
      <c r="M76" s="37"/>
      <c r="N76" s="73" t="s">
        <v>269</v>
      </c>
    </row>
    <row r="77" spans="1:14" ht="15.6" x14ac:dyDescent="0.3">
      <c r="A77" s="121"/>
      <c r="B77" s="12" t="s">
        <v>44</v>
      </c>
      <c r="C77" s="25"/>
      <c r="D77" s="25">
        <v>4500</v>
      </c>
      <c r="E77" s="25"/>
      <c r="F77" s="25">
        <f t="shared" si="13"/>
        <v>4500</v>
      </c>
      <c r="G77" s="36"/>
      <c r="H77" s="29" t="s">
        <v>171</v>
      </c>
      <c r="I77" s="30" t="s">
        <v>163</v>
      </c>
      <c r="J77" s="29" t="s">
        <v>18</v>
      </c>
      <c r="K77" s="29" t="s">
        <v>179</v>
      </c>
      <c r="L77" s="27" t="s">
        <v>19</v>
      </c>
      <c r="M77" s="37" t="s">
        <v>178</v>
      </c>
      <c r="N77" s="74" t="s">
        <v>177</v>
      </c>
    </row>
    <row r="78" spans="1:14" ht="15.6" x14ac:dyDescent="0.3">
      <c r="A78" s="121"/>
      <c r="B78" s="68" t="s">
        <v>76</v>
      </c>
      <c r="C78" s="62">
        <v>6000</v>
      </c>
      <c r="D78" s="81">
        <v>480</v>
      </c>
      <c r="E78" s="81"/>
      <c r="F78" s="62">
        <f>C78+D78-E78</f>
        <v>6480</v>
      </c>
      <c r="G78" s="63"/>
      <c r="H78" s="64"/>
      <c r="I78" s="65"/>
      <c r="J78" s="64"/>
      <c r="K78" s="64"/>
      <c r="L78" s="65"/>
      <c r="M78" s="66"/>
      <c r="N78" s="75"/>
    </row>
    <row r="79" spans="1:14" s="58" customFormat="1" ht="15.6" x14ac:dyDescent="0.3">
      <c r="A79" s="121"/>
      <c r="B79" s="112" t="s">
        <v>526</v>
      </c>
      <c r="C79" s="113">
        <v>500</v>
      </c>
      <c r="D79" s="114"/>
      <c r="E79" s="113"/>
      <c r="F79" s="113">
        <f t="shared" si="13"/>
        <v>500</v>
      </c>
      <c r="G79" s="115"/>
      <c r="H79" s="116"/>
      <c r="I79" s="117"/>
      <c r="J79" s="116"/>
      <c r="K79" s="116"/>
      <c r="L79" s="117"/>
      <c r="M79" s="118"/>
      <c r="N79" s="119"/>
    </row>
    <row r="80" spans="1:14" s="58" customFormat="1" ht="15.6" x14ac:dyDescent="0.3">
      <c r="A80" s="121"/>
      <c r="B80" s="59" t="s">
        <v>262</v>
      </c>
      <c r="C80" s="25"/>
      <c r="D80" s="25">
        <v>13500</v>
      </c>
      <c r="E80" s="25"/>
      <c r="F80" s="25">
        <f t="shared" si="13"/>
        <v>13500</v>
      </c>
      <c r="G80" s="36"/>
      <c r="H80" s="29" t="s">
        <v>34</v>
      </c>
      <c r="I80" s="30" t="s">
        <v>442</v>
      </c>
      <c r="J80" s="29" t="s">
        <v>18</v>
      </c>
      <c r="K80" s="29" t="s">
        <v>443</v>
      </c>
      <c r="L80" s="30"/>
      <c r="M80" s="37"/>
      <c r="N80" s="74" t="s">
        <v>273</v>
      </c>
    </row>
    <row r="81" spans="1:14" s="58" customFormat="1" ht="15.6" x14ac:dyDescent="0.3">
      <c r="A81" s="121"/>
      <c r="B81" s="12" t="s">
        <v>260</v>
      </c>
      <c r="C81" s="25">
        <v>4500</v>
      </c>
      <c r="D81" s="25"/>
      <c r="E81" s="25"/>
      <c r="F81" s="25">
        <f t="shared" si="13"/>
        <v>4500</v>
      </c>
      <c r="G81" s="36"/>
      <c r="H81" s="29" t="s">
        <v>223</v>
      </c>
      <c r="I81" s="30" t="s">
        <v>17</v>
      </c>
      <c r="J81" s="29" t="s">
        <v>18</v>
      </c>
      <c r="K81" s="29" t="s">
        <v>444</v>
      </c>
      <c r="L81" s="30" t="s">
        <v>19</v>
      </c>
      <c r="M81" s="37" t="s">
        <v>445</v>
      </c>
      <c r="N81" s="74" t="s">
        <v>271</v>
      </c>
    </row>
    <row r="82" spans="1:14" s="58" customFormat="1" ht="15.6" x14ac:dyDescent="0.3">
      <c r="A82" s="121"/>
      <c r="B82" s="12" t="s">
        <v>527</v>
      </c>
      <c r="C82" s="25">
        <v>500</v>
      </c>
      <c r="D82" s="25"/>
      <c r="E82" s="25"/>
      <c r="F82" s="25">
        <f t="shared" si="13"/>
        <v>500</v>
      </c>
      <c r="G82" s="36"/>
      <c r="H82" s="29"/>
      <c r="I82" s="30"/>
      <c r="J82" s="29"/>
      <c r="K82" s="29"/>
      <c r="L82" s="30"/>
      <c r="M82" s="37"/>
      <c r="N82" s="74" t="s">
        <v>567</v>
      </c>
    </row>
    <row r="83" spans="1:14" ht="15.6" x14ac:dyDescent="0.3">
      <c r="A83" s="121"/>
      <c r="B83" s="12" t="s">
        <v>45</v>
      </c>
      <c r="C83" s="100">
        <v>6500</v>
      </c>
      <c r="D83" s="100"/>
      <c r="E83" s="100"/>
      <c r="F83" s="100">
        <f t="shared" si="12"/>
        <v>6500</v>
      </c>
      <c r="G83" s="101"/>
      <c r="H83" s="102" t="s">
        <v>473</v>
      </c>
      <c r="I83" s="103" t="s">
        <v>474</v>
      </c>
      <c r="J83" s="102" t="s">
        <v>18</v>
      </c>
      <c r="K83" s="102" t="s">
        <v>475</v>
      </c>
      <c r="L83" s="106" t="s">
        <v>19</v>
      </c>
      <c r="M83" s="104" t="s">
        <v>181</v>
      </c>
      <c r="N83" s="74" t="s">
        <v>180</v>
      </c>
    </row>
    <row r="84" spans="1:14" s="58" customFormat="1" ht="15.6" x14ac:dyDescent="0.3">
      <c r="A84" s="121"/>
      <c r="B84" s="12" t="s">
        <v>528</v>
      </c>
      <c r="C84" s="25">
        <v>500</v>
      </c>
      <c r="D84" s="25">
        <v>1000</v>
      </c>
      <c r="E84" s="25"/>
      <c r="F84" s="25">
        <f t="shared" si="12"/>
        <v>1500</v>
      </c>
      <c r="G84" s="36"/>
      <c r="H84" s="29"/>
      <c r="I84" s="30"/>
      <c r="J84" s="29"/>
      <c r="K84" s="29"/>
      <c r="L84" s="30"/>
      <c r="M84" s="37"/>
      <c r="N84" s="74" t="s">
        <v>594</v>
      </c>
    </row>
    <row r="85" spans="1:14" s="58" customFormat="1" ht="15.6" x14ac:dyDescent="0.3">
      <c r="A85" s="121"/>
      <c r="B85" s="12" t="s">
        <v>529</v>
      </c>
      <c r="C85" s="25">
        <v>500</v>
      </c>
      <c r="D85" s="25"/>
      <c r="E85" s="25"/>
      <c r="F85" s="25">
        <f t="shared" si="12"/>
        <v>500</v>
      </c>
      <c r="G85" s="36"/>
      <c r="H85" s="29"/>
      <c r="I85" s="30" t="s">
        <v>621</v>
      </c>
      <c r="J85" s="29" t="s">
        <v>18</v>
      </c>
      <c r="K85" s="29" t="s">
        <v>606</v>
      </c>
      <c r="L85" s="27"/>
      <c r="M85" s="37" t="s">
        <v>605</v>
      </c>
      <c r="N85" s="74" t="s">
        <v>604</v>
      </c>
    </row>
    <row r="86" spans="1:14" ht="15.6" x14ac:dyDescent="0.3">
      <c r="A86" s="121"/>
      <c r="B86" s="12" t="s">
        <v>46</v>
      </c>
      <c r="C86" s="25"/>
      <c r="D86" s="25">
        <v>9000</v>
      </c>
      <c r="E86" s="25"/>
      <c r="F86" s="25">
        <f t="shared" si="12"/>
        <v>9000</v>
      </c>
      <c r="G86" s="36"/>
      <c r="H86" s="29"/>
      <c r="I86" s="30"/>
      <c r="J86" s="29"/>
      <c r="K86" s="29"/>
      <c r="L86" s="27" t="s">
        <v>19</v>
      </c>
      <c r="M86" s="37" t="s">
        <v>183</v>
      </c>
      <c r="N86" s="74" t="s">
        <v>182</v>
      </c>
    </row>
    <row r="87" spans="1:14" ht="15.6" x14ac:dyDescent="0.3">
      <c r="A87" s="121"/>
      <c r="B87" s="12" t="s">
        <v>78</v>
      </c>
      <c r="C87" s="25">
        <v>7500</v>
      </c>
      <c r="D87" s="25"/>
      <c r="E87" s="25"/>
      <c r="F87" s="25">
        <f>C87+D87-E87</f>
        <v>7500</v>
      </c>
      <c r="G87" s="36"/>
      <c r="H87" s="29" t="s">
        <v>149</v>
      </c>
      <c r="I87" s="30" t="s">
        <v>22</v>
      </c>
      <c r="J87" s="29" t="s">
        <v>14</v>
      </c>
      <c r="K87" s="29" t="s">
        <v>186</v>
      </c>
      <c r="L87" s="27" t="s">
        <v>19</v>
      </c>
      <c r="M87" s="37" t="s">
        <v>185</v>
      </c>
      <c r="N87" s="74" t="s">
        <v>184</v>
      </c>
    </row>
    <row r="88" spans="1:14" ht="15.6" x14ac:dyDescent="0.3">
      <c r="A88" s="121"/>
      <c r="B88" s="68" t="s">
        <v>79</v>
      </c>
      <c r="C88" s="62"/>
      <c r="D88" s="62"/>
      <c r="E88" s="81">
        <v>10000</v>
      </c>
      <c r="F88" s="62">
        <f>C88+D88+E88</f>
        <v>10000</v>
      </c>
      <c r="G88" s="63"/>
      <c r="H88" s="64"/>
      <c r="I88" s="65"/>
      <c r="J88" s="64"/>
      <c r="K88" s="64"/>
      <c r="L88" s="65"/>
      <c r="M88" s="66"/>
      <c r="N88" s="67"/>
    </row>
    <row r="89" spans="1:14" s="58" customFormat="1" ht="15.6" x14ac:dyDescent="0.3">
      <c r="A89" s="121"/>
      <c r="B89" s="59" t="s">
        <v>457</v>
      </c>
      <c r="C89" s="25">
        <v>4800</v>
      </c>
      <c r="D89" s="25">
        <v>2000</v>
      </c>
      <c r="E89" s="88">
        <f>400+240</f>
        <v>640</v>
      </c>
      <c r="F89" s="25">
        <f>C89+D898+E89</f>
        <v>5440</v>
      </c>
      <c r="G89" s="36"/>
      <c r="H89" s="29"/>
      <c r="I89" s="30"/>
      <c r="J89" s="29"/>
      <c r="K89" s="29"/>
      <c r="L89" s="27"/>
      <c r="M89" s="37"/>
      <c r="N89" s="74"/>
    </row>
    <row r="90" spans="1:14" s="58" customFormat="1" ht="15.6" x14ac:dyDescent="0.3">
      <c r="A90" s="121"/>
      <c r="B90" s="59" t="s">
        <v>530</v>
      </c>
      <c r="C90" s="25">
        <v>1166.6600000000001</v>
      </c>
      <c r="D90" s="25"/>
      <c r="E90" s="25"/>
      <c r="F90" s="25">
        <f t="shared" ref="F90:F100" si="14">C90+D90-E90</f>
        <v>1166.6600000000001</v>
      </c>
      <c r="G90" s="36"/>
      <c r="H90" s="29"/>
      <c r="I90" s="30"/>
      <c r="J90" s="29"/>
      <c r="K90" s="29"/>
      <c r="L90" s="27"/>
      <c r="M90" s="37"/>
      <c r="N90" s="74" t="s">
        <v>568</v>
      </c>
    </row>
    <row r="91" spans="1:14" s="58" customFormat="1" ht="15.6" x14ac:dyDescent="0.3">
      <c r="A91" s="121"/>
      <c r="B91" s="12" t="s">
        <v>261</v>
      </c>
      <c r="C91" s="25">
        <v>4500</v>
      </c>
      <c r="D91" s="25"/>
      <c r="E91" s="25"/>
      <c r="F91" s="25">
        <f t="shared" si="14"/>
        <v>4500</v>
      </c>
      <c r="G91" s="36"/>
      <c r="H91" s="29" t="s">
        <v>223</v>
      </c>
      <c r="I91" s="30" t="s">
        <v>17</v>
      </c>
      <c r="J91" s="29" t="s">
        <v>18</v>
      </c>
      <c r="K91" s="29" t="s">
        <v>456</v>
      </c>
      <c r="L91" s="27" t="s">
        <v>19</v>
      </c>
      <c r="M91" s="37" t="s">
        <v>455</v>
      </c>
      <c r="N91" s="74" t="s">
        <v>274</v>
      </c>
    </row>
    <row r="92" spans="1:14" s="58" customFormat="1" ht="15.6" x14ac:dyDescent="0.3">
      <c r="A92" s="121"/>
      <c r="B92" s="12" t="s">
        <v>531</v>
      </c>
      <c r="C92" s="25">
        <v>1500</v>
      </c>
      <c r="D92" s="25">
        <v>375</v>
      </c>
      <c r="E92" s="25"/>
      <c r="F92" s="25">
        <f t="shared" si="14"/>
        <v>1875</v>
      </c>
      <c r="G92" s="36"/>
      <c r="H92" s="29"/>
      <c r="I92" s="30"/>
      <c r="J92" s="29"/>
      <c r="K92" s="29"/>
      <c r="L92" s="27"/>
      <c r="M92" s="37"/>
      <c r="N92" s="74" t="s">
        <v>620</v>
      </c>
    </row>
    <row r="93" spans="1:14" ht="15.6" x14ac:dyDescent="0.3">
      <c r="A93" s="121"/>
      <c r="B93" s="12" t="s">
        <v>81</v>
      </c>
      <c r="C93" s="25">
        <v>2000</v>
      </c>
      <c r="D93" s="25"/>
      <c r="E93" s="25"/>
      <c r="F93" s="25">
        <f t="shared" si="14"/>
        <v>2000</v>
      </c>
      <c r="G93" s="36"/>
      <c r="H93" s="29" t="s">
        <v>149</v>
      </c>
      <c r="I93" s="30" t="s">
        <v>22</v>
      </c>
      <c r="J93" s="29" t="s">
        <v>14</v>
      </c>
      <c r="K93" s="29"/>
      <c r="L93" s="27" t="s">
        <v>19</v>
      </c>
      <c r="M93" s="37" t="s">
        <v>189</v>
      </c>
      <c r="N93" s="74" t="s">
        <v>188</v>
      </c>
    </row>
    <row r="94" spans="1:14" s="58" customFormat="1" ht="15.6" x14ac:dyDescent="0.3">
      <c r="A94" s="121"/>
      <c r="B94" s="12" t="s">
        <v>490</v>
      </c>
      <c r="C94" s="25">
        <v>1000</v>
      </c>
      <c r="D94" s="25"/>
      <c r="E94" s="25"/>
      <c r="F94" s="25">
        <f t="shared" si="14"/>
        <v>1000</v>
      </c>
      <c r="G94" s="36"/>
      <c r="H94" s="29"/>
      <c r="I94" s="30"/>
      <c r="J94" s="29"/>
      <c r="K94" s="29"/>
      <c r="L94" s="27"/>
      <c r="M94" s="37"/>
      <c r="N94" s="74" t="s">
        <v>569</v>
      </c>
    </row>
    <row r="95" spans="1:14" ht="15.6" x14ac:dyDescent="0.3">
      <c r="A95" s="121"/>
      <c r="B95" s="12" t="s">
        <v>82</v>
      </c>
      <c r="C95" s="25">
        <v>5000</v>
      </c>
      <c r="D95" s="25"/>
      <c r="E95" s="25"/>
      <c r="F95" s="25">
        <f t="shared" si="14"/>
        <v>5000</v>
      </c>
      <c r="G95" s="36"/>
      <c r="H95" s="29" t="s">
        <v>32</v>
      </c>
      <c r="I95" s="30" t="s">
        <v>446</v>
      </c>
      <c r="J95" s="29" t="s">
        <v>18</v>
      </c>
      <c r="K95" s="29" t="s">
        <v>447</v>
      </c>
      <c r="L95" s="30" t="s">
        <v>19</v>
      </c>
      <c r="M95" s="37" t="s">
        <v>448</v>
      </c>
      <c r="N95" s="79" t="s">
        <v>190</v>
      </c>
    </row>
    <row r="96" spans="1:14" s="58" customFormat="1" ht="15.6" x14ac:dyDescent="0.3">
      <c r="A96" s="121"/>
      <c r="B96" s="12" t="s">
        <v>532</v>
      </c>
      <c r="C96" s="25">
        <v>2500</v>
      </c>
      <c r="D96" s="25"/>
      <c r="E96" s="25"/>
      <c r="F96" s="25">
        <f t="shared" si="14"/>
        <v>2500</v>
      </c>
      <c r="G96" s="36"/>
      <c r="H96" s="29"/>
      <c r="I96" s="30">
        <v>260</v>
      </c>
      <c r="J96" s="29" t="s">
        <v>18</v>
      </c>
      <c r="K96" s="29" t="s">
        <v>609</v>
      </c>
      <c r="L96" s="30"/>
      <c r="M96" s="37" t="s">
        <v>608</v>
      </c>
      <c r="N96" s="79" t="s">
        <v>607</v>
      </c>
    </row>
    <row r="97" spans="1:14" s="58" customFormat="1" ht="15.6" x14ac:dyDescent="0.3">
      <c r="A97" s="121"/>
      <c r="B97" s="12" t="s">
        <v>471</v>
      </c>
      <c r="C97" s="25">
        <v>4275</v>
      </c>
      <c r="D97" s="88">
        <v>80</v>
      </c>
      <c r="E97" s="88"/>
      <c r="F97" s="25">
        <f>C97+D97-E97</f>
        <v>4355</v>
      </c>
      <c r="G97" s="36"/>
      <c r="H97" s="29"/>
      <c r="I97" s="30"/>
      <c r="J97" s="29"/>
      <c r="K97" s="29"/>
      <c r="L97" s="30"/>
      <c r="M97" s="37"/>
      <c r="N97" s="74" t="s">
        <v>472</v>
      </c>
    </row>
    <row r="98" spans="1:14" s="58" customFormat="1" ht="15.6" x14ac:dyDescent="0.3">
      <c r="A98" s="121"/>
      <c r="B98" s="12" t="s">
        <v>533</v>
      </c>
      <c r="C98" s="25">
        <v>3166.66</v>
      </c>
      <c r="D98" s="25"/>
      <c r="E98" s="25"/>
      <c r="F98" s="25">
        <f t="shared" si="14"/>
        <v>3166.66</v>
      </c>
      <c r="G98" s="36"/>
      <c r="H98" s="29"/>
      <c r="I98" s="30"/>
      <c r="J98" s="29"/>
      <c r="K98" s="29"/>
      <c r="L98" s="30"/>
      <c r="M98" s="37"/>
      <c r="N98" s="74"/>
    </row>
    <row r="99" spans="1:14" ht="15.6" x14ac:dyDescent="0.3">
      <c r="A99" s="121"/>
      <c r="B99" s="12" t="s">
        <v>47</v>
      </c>
      <c r="C99" s="25"/>
      <c r="D99" s="25">
        <v>7000</v>
      </c>
      <c r="E99" s="25"/>
      <c r="F99" s="25">
        <f t="shared" si="14"/>
        <v>7000</v>
      </c>
      <c r="G99" s="36"/>
      <c r="H99" s="29" t="s">
        <v>32</v>
      </c>
      <c r="I99" s="30" t="s">
        <v>449</v>
      </c>
      <c r="J99" s="29" t="s">
        <v>18</v>
      </c>
      <c r="K99" s="29" t="s">
        <v>450</v>
      </c>
      <c r="L99" s="30" t="s">
        <v>19</v>
      </c>
      <c r="M99" s="37" t="s">
        <v>451</v>
      </c>
      <c r="N99" s="74" t="s">
        <v>275</v>
      </c>
    </row>
    <row r="100" spans="1:14" s="58" customFormat="1" ht="15.6" x14ac:dyDescent="0.3">
      <c r="A100" s="121"/>
      <c r="B100" s="12" t="s">
        <v>551</v>
      </c>
      <c r="C100" s="25"/>
      <c r="D100" s="25">
        <v>3500</v>
      </c>
      <c r="E100" s="25"/>
      <c r="F100" s="25">
        <f t="shared" si="14"/>
        <v>3500</v>
      </c>
      <c r="G100" s="36"/>
      <c r="H100" s="29"/>
      <c r="I100" s="30"/>
      <c r="J100" s="29"/>
      <c r="K100" s="29"/>
      <c r="L100" s="30"/>
      <c r="M100" s="37"/>
      <c r="N100" s="74" t="s">
        <v>570</v>
      </c>
    </row>
    <row r="101" spans="1:14" ht="15.6" x14ac:dyDescent="0.3">
      <c r="A101" s="121"/>
      <c r="B101" s="12" t="s">
        <v>83</v>
      </c>
      <c r="C101" s="25">
        <v>1000</v>
      </c>
      <c r="D101" s="25"/>
      <c r="E101" s="25"/>
      <c r="F101" s="25">
        <f t="shared" si="12"/>
        <v>1000</v>
      </c>
      <c r="G101" s="36"/>
      <c r="H101" s="29" t="s">
        <v>34</v>
      </c>
      <c r="I101" s="30" t="s">
        <v>187</v>
      </c>
      <c r="J101" s="29" t="s">
        <v>18</v>
      </c>
      <c r="K101" s="29" t="s">
        <v>193</v>
      </c>
      <c r="L101" s="27" t="s">
        <v>19</v>
      </c>
      <c r="M101" s="37" t="s">
        <v>192</v>
      </c>
      <c r="N101" s="74" t="s">
        <v>191</v>
      </c>
    </row>
    <row r="102" spans="1:14" s="58" customFormat="1" ht="15.6" x14ac:dyDescent="0.3">
      <c r="A102" s="121"/>
      <c r="B102" s="12" t="s">
        <v>491</v>
      </c>
      <c r="C102" s="25">
        <v>4000</v>
      </c>
      <c r="D102" s="25"/>
      <c r="E102" s="25"/>
      <c r="F102" s="25">
        <f t="shared" si="12"/>
        <v>4000</v>
      </c>
      <c r="G102" s="36"/>
      <c r="H102" s="29"/>
      <c r="I102" s="30"/>
      <c r="J102" s="29"/>
      <c r="K102" s="29"/>
      <c r="L102" s="27"/>
      <c r="M102" s="37"/>
      <c r="N102" s="74"/>
    </row>
    <row r="103" spans="1:14" ht="15.6" x14ac:dyDescent="0.3">
      <c r="A103" s="121"/>
      <c r="B103" s="12" t="s">
        <v>48</v>
      </c>
      <c r="C103" s="25"/>
      <c r="D103" s="25">
        <v>5000</v>
      </c>
      <c r="E103" s="25"/>
      <c r="F103" s="25">
        <f t="shared" si="12"/>
        <v>5000</v>
      </c>
      <c r="G103" s="36"/>
      <c r="H103" s="29" t="s">
        <v>32</v>
      </c>
      <c r="I103" s="30" t="s">
        <v>167</v>
      </c>
      <c r="J103" s="29" t="s">
        <v>18</v>
      </c>
      <c r="K103" s="29" t="s">
        <v>196</v>
      </c>
      <c r="L103" s="27" t="s">
        <v>19</v>
      </c>
      <c r="M103" s="37" t="s">
        <v>195</v>
      </c>
      <c r="N103" s="74" t="s">
        <v>194</v>
      </c>
    </row>
    <row r="104" spans="1:14" s="58" customFormat="1" ht="15.6" x14ac:dyDescent="0.3">
      <c r="A104" s="121"/>
      <c r="B104" s="12" t="s">
        <v>534</v>
      </c>
      <c r="C104" s="25">
        <v>1000</v>
      </c>
      <c r="D104" s="25"/>
      <c r="E104" s="25"/>
      <c r="F104" s="25">
        <f t="shared" si="12"/>
        <v>1000</v>
      </c>
      <c r="G104" s="36"/>
      <c r="H104" s="29"/>
      <c r="I104" s="30"/>
      <c r="J104" s="29"/>
      <c r="K104" s="29"/>
      <c r="L104" s="27"/>
      <c r="M104" s="37"/>
      <c r="N104" s="74" t="s">
        <v>584</v>
      </c>
    </row>
    <row r="105" spans="1:14" ht="15.6" x14ac:dyDescent="0.3">
      <c r="A105" s="121"/>
      <c r="B105" s="12" t="s">
        <v>86</v>
      </c>
      <c r="C105" s="25">
        <v>6000</v>
      </c>
      <c r="D105" s="25"/>
      <c r="E105" s="25"/>
      <c r="F105" s="25">
        <f t="shared" si="12"/>
        <v>6000</v>
      </c>
      <c r="G105" s="36"/>
      <c r="H105" s="96" t="s">
        <v>214</v>
      </c>
      <c r="I105" s="97" t="s">
        <v>22</v>
      </c>
      <c r="J105" s="96" t="s">
        <v>18</v>
      </c>
      <c r="K105" s="96" t="s">
        <v>476</v>
      </c>
      <c r="L105" s="98" t="s">
        <v>19</v>
      </c>
      <c r="M105" s="99" t="s">
        <v>198</v>
      </c>
      <c r="N105" s="74" t="s">
        <v>197</v>
      </c>
    </row>
    <row r="106" spans="1:14" s="58" customFormat="1" ht="15.6" x14ac:dyDescent="0.3">
      <c r="A106" s="121"/>
      <c r="B106" s="12" t="s">
        <v>492</v>
      </c>
      <c r="C106" s="25">
        <v>5000</v>
      </c>
      <c r="D106" s="25"/>
      <c r="E106" s="25"/>
      <c r="F106" s="25">
        <f t="shared" si="12"/>
        <v>5000</v>
      </c>
      <c r="G106" s="36"/>
      <c r="H106" s="29"/>
      <c r="I106" s="30"/>
      <c r="J106" s="29"/>
      <c r="K106" s="29"/>
      <c r="L106" s="27"/>
      <c r="M106" s="37"/>
      <c r="N106" s="74"/>
    </row>
    <row r="107" spans="1:14" s="58" customFormat="1" ht="15.6" x14ac:dyDescent="0.3">
      <c r="A107" s="121"/>
      <c r="B107" s="12" t="s">
        <v>535</v>
      </c>
      <c r="C107" s="25">
        <v>500</v>
      </c>
      <c r="D107" s="25"/>
      <c r="E107" s="25"/>
      <c r="F107" s="25">
        <f t="shared" si="12"/>
        <v>500</v>
      </c>
      <c r="G107" s="36"/>
      <c r="H107" s="29"/>
      <c r="I107" s="30" t="s">
        <v>613</v>
      </c>
      <c r="J107" s="29" t="s">
        <v>612</v>
      </c>
      <c r="K107" s="29" t="s">
        <v>611</v>
      </c>
      <c r="L107" s="27"/>
      <c r="M107" s="37"/>
      <c r="N107" s="74" t="s">
        <v>610</v>
      </c>
    </row>
    <row r="108" spans="1:14" ht="15.6" x14ac:dyDescent="0.3">
      <c r="A108" s="121"/>
      <c r="B108" s="46" t="s">
        <v>49</v>
      </c>
      <c r="C108" s="88">
        <v>300</v>
      </c>
      <c r="D108" s="25">
        <v>11000</v>
      </c>
      <c r="E108" s="88"/>
      <c r="F108" s="25">
        <f t="shared" si="12"/>
        <v>11300</v>
      </c>
      <c r="G108" s="36"/>
      <c r="H108" s="29"/>
      <c r="I108" s="30"/>
      <c r="J108" s="29"/>
      <c r="K108" s="29"/>
      <c r="L108" s="27" t="s">
        <v>19</v>
      </c>
      <c r="M108" s="37" t="s">
        <v>200</v>
      </c>
      <c r="N108" s="79" t="s">
        <v>199</v>
      </c>
    </row>
    <row r="109" spans="1:14" s="58" customFormat="1" ht="15.6" x14ac:dyDescent="0.3">
      <c r="A109" s="121"/>
      <c r="B109" s="46" t="s">
        <v>552</v>
      </c>
      <c r="C109" s="25"/>
      <c r="D109" s="25">
        <v>2500</v>
      </c>
      <c r="E109" s="25"/>
      <c r="F109" s="25">
        <f t="shared" si="12"/>
        <v>2500</v>
      </c>
      <c r="G109" s="36"/>
      <c r="H109" s="29"/>
      <c r="I109" s="30"/>
      <c r="J109" s="29"/>
      <c r="K109" s="29"/>
      <c r="L109" s="27"/>
      <c r="M109" s="37"/>
      <c r="N109" s="79" t="s">
        <v>571</v>
      </c>
    </row>
    <row r="110" spans="1:14" ht="15.6" x14ac:dyDescent="0.3">
      <c r="A110" s="121"/>
      <c r="B110" s="46" t="s">
        <v>89</v>
      </c>
      <c r="C110" s="25">
        <v>500</v>
      </c>
      <c r="D110" s="25">
        <v>3000</v>
      </c>
      <c r="E110" s="25"/>
      <c r="F110" s="25">
        <f t="shared" si="12"/>
        <v>3500</v>
      </c>
      <c r="G110" s="36"/>
      <c r="H110" s="29" t="s">
        <v>149</v>
      </c>
      <c r="I110" s="30" t="s">
        <v>22</v>
      </c>
      <c r="J110" s="29" t="s">
        <v>14</v>
      </c>
      <c r="K110" s="29" t="s">
        <v>203</v>
      </c>
      <c r="L110" s="27" t="s">
        <v>19</v>
      </c>
      <c r="M110" s="37" t="s">
        <v>202</v>
      </c>
      <c r="N110" s="74" t="s">
        <v>201</v>
      </c>
    </row>
    <row r="111" spans="1:14" s="58" customFormat="1" ht="15.6" x14ac:dyDescent="0.3">
      <c r="A111" s="121"/>
      <c r="B111" s="46" t="s">
        <v>536</v>
      </c>
      <c r="C111" s="25">
        <v>3000</v>
      </c>
      <c r="D111" s="25"/>
      <c r="E111" s="25"/>
      <c r="F111" s="25">
        <f t="shared" si="12"/>
        <v>3000</v>
      </c>
      <c r="G111" s="36"/>
      <c r="H111" s="29"/>
      <c r="I111" s="30"/>
      <c r="J111" s="29"/>
      <c r="K111" s="29"/>
      <c r="L111" s="27"/>
      <c r="M111" s="37"/>
      <c r="N111" s="74" t="s">
        <v>591</v>
      </c>
    </row>
    <row r="112" spans="1:14" s="58" customFormat="1" ht="15.6" x14ac:dyDescent="0.3">
      <c r="A112" s="121"/>
      <c r="B112" s="46" t="s">
        <v>537</v>
      </c>
      <c r="C112" s="25">
        <v>833.33</v>
      </c>
      <c r="D112" s="25"/>
      <c r="E112" s="25"/>
      <c r="F112" s="25">
        <f t="shared" si="12"/>
        <v>833.33</v>
      </c>
      <c r="G112" s="36"/>
      <c r="H112" s="29"/>
      <c r="I112" s="30"/>
      <c r="J112" s="29" t="s">
        <v>18</v>
      </c>
      <c r="K112" s="29" t="s">
        <v>619</v>
      </c>
      <c r="L112" s="27"/>
      <c r="M112" s="37" t="s">
        <v>618</v>
      </c>
      <c r="N112" s="74" t="s">
        <v>617</v>
      </c>
    </row>
    <row r="113" spans="1:14" s="58" customFormat="1" ht="15.6" x14ac:dyDescent="0.3">
      <c r="A113" s="121"/>
      <c r="B113" s="46" t="s">
        <v>538</v>
      </c>
      <c r="C113" s="100">
        <v>1500</v>
      </c>
      <c r="D113" s="100"/>
      <c r="E113" s="100"/>
      <c r="F113" s="100">
        <f t="shared" si="12"/>
        <v>1500</v>
      </c>
      <c r="G113" s="101"/>
      <c r="H113" s="102"/>
      <c r="I113" s="103"/>
      <c r="J113" s="102"/>
      <c r="K113" s="102"/>
      <c r="L113" s="106"/>
      <c r="M113" s="104"/>
      <c r="N113" s="108" t="s">
        <v>587</v>
      </c>
    </row>
    <row r="114" spans="1:14" ht="15.6" x14ac:dyDescent="0.3">
      <c r="A114" s="121"/>
      <c r="B114" s="46" t="s">
        <v>91</v>
      </c>
      <c r="C114" s="25">
        <v>3500</v>
      </c>
      <c r="D114" s="25"/>
      <c r="E114" s="25"/>
      <c r="F114" s="25">
        <f t="shared" si="12"/>
        <v>3500</v>
      </c>
      <c r="G114" s="36"/>
      <c r="H114" s="29"/>
      <c r="I114" s="30"/>
      <c r="J114" s="29"/>
      <c r="K114" s="29"/>
      <c r="L114" s="27" t="s">
        <v>19</v>
      </c>
      <c r="M114" s="37" t="s">
        <v>205</v>
      </c>
      <c r="N114" s="74" t="s">
        <v>204</v>
      </c>
    </row>
    <row r="115" spans="1:14" s="58" customFormat="1" ht="15.6" x14ac:dyDescent="0.3">
      <c r="A115" s="121"/>
      <c r="B115" s="46" t="s">
        <v>539</v>
      </c>
      <c r="C115" s="25">
        <v>1000</v>
      </c>
      <c r="D115" s="25">
        <v>1000</v>
      </c>
      <c r="E115" s="25"/>
      <c r="F115" s="25">
        <f t="shared" si="12"/>
        <v>2000</v>
      </c>
      <c r="G115" s="36"/>
      <c r="H115" s="29"/>
      <c r="I115" s="30"/>
      <c r="J115" s="29"/>
      <c r="K115" s="29"/>
      <c r="L115" s="27"/>
      <c r="M115" s="37"/>
      <c r="N115" s="74" t="s">
        <v>575</v>
      </c>
    </row>
    <row r="116" spans="1:14" ht="15.6" x14ac:dyDescent="0.3">
      <c r="A116" s="121"/>
      <c r="B116" s="46" t="s">
        <v>51</v>
      </c>
      <c r="C116" s="25">
        <v>18000</v>
      </c>
      <c r="D116" s="25">
        <v>2000</v>
      </c>
      <c r="E116" s="25"/>
      <c r="F116" s="25">
        <f t="shared" si="12"/>
        <v>20000</v>
      </c>
      <c r="G116" s="36"/>
      <c r="H116" s="29" t="s">
        <v>34</v>
      </c>
      <c r="I116" s="30" t="s">
        <v>187</v>
      </c>
      <c r="J116" s="29" t="s">
        <v>18</v>
      </c>
      <c r="K116" s="29" t="s">
        <v>208</v>
      </c>
      <c r="L116" s="27" t="s">
        <v>19</v>
      </c>
      <c r="M116" s="37" t="s">
        <v>207</v>
      </c>
      <c r="N116" s="74" t="s">
        <v>206</v>
      </c>
    </row>
    <row r="117" spans="1:14" s="58" customFormat="1" ht="15.6" x14ac:dyDescent="0.3">
      <c r="A117" s="121"/>
      <c r="B117" s="46" t="s">
        <v>540</v>
      </c>
      <c r="C117" s="25">
        <v>500</v>
      </c>
      <c r="D117" s="25">
        <v>1416.66</v>
      </c>
      <c r="E117" s="25"/>
      <c r="F117" s="25">
        <f t="shared" si="12"/>
        <v>1916.66</v>
      </c>
      <c r="G117" s="36"/>
      <c r="H117" s="29"/>
      <c r="I117" s="30"/>
      <c r="J117" s="29"/>
      <c r="K117" s="29"/>
      <c r="L117" s="27"/>
      <c r="M117" s="37"/>
      <c r="N117" s="74" t="s">
        <v>574</v>
      </c>
    </row>
    <row r="118" spans="1:14" ht="15.6" x14ac:dyDescent="0.3">
      <c r="A118" s="121"/>
      <c r="B118" s="46" t="s">
        <v>52</v>
      </c>
      <c r="C118" s="25"/>
      <c r="D118" s="25">
        <v>6249.99</v>
      </c>
      <c r="E118" s="25"/>
      <c r="F118" s="25">
        <f t="shared" ref="F118:F119" si="15">C118+D118-E118</f>
        <v>6249.99</v>
      </c>
      <c r="G118" s="36"/>
      <c r="H118" s="29" t="s">
        <v>32</v>
      </c>
      <c r="I118" s="30" t="s">
        <v>167</v>
      </c>
      <c r="J118" s="29" t="s">
        <v>18</v>
      </c>
      <c r="K118" s="29" t="s">
        <v>211</v>
      </c>
      <c r="L118" s="27" t="s">
        <v>19</v>
      </c>
      <c r="M118" s="37" t="s">
        <v>210</v>
      </c>
      <c r="N118" s="74" t="s">
        <v>209</v>
      </c>
    </row>
    <row r="119" spans="1:14" s="58" customFormat="1" ht="15.6" x14ac:dyDescent="0.3">
      <c r="A119" s="121"/>
      <c r="B119" s="46" t="s">
        <v>553</v>
      </c>
      <c r="C119" s="25"/>
      <c r="D119" s="25">
        <v>5750</v>
      </c>
      <c r="E119" s="25"/>
      <c r="F119" s="25">
        <f t="shared" si="15"/>
        <v>5750</v>
      </c>
      <c r="G119" s="36"/>
      <c r="H119" s="29"/>
      <c r="I119" s="30"/>
      <c r="J119" s="29"/>
      <c r="K119" s="29"/>
      <c r="L119" s="30"/>
      <c r="M119" s="37"/>
      <c r="N119" s="74" t="s">
        <v>590</v>
      </c>
    </row>
    <row r="120" spans="1:14" ht="15.6" x14ac:dyDescent="0.3">
      <c r="A120" s="121"/>
      <c r="B120" s="46" t="s">
        <v>94</v>
      </c>
      <c r="C120" s="25">
        <v>3000</v>
      </c>
      <c r="D120" s="25">
        <v>4500</v>
      </c>
      <c r="E120" s="88">
        <v>480</v>
      </c>
      <c r="F120" s="25">
        <f>C120+D120+E120</f>
        <v>7980</v>
      </c>
      <c r="G120" s="36"/>
      <c r="H120" s="29" t="s">
        <v>32</v>
      </c>
      <c r="I120" s="30" t="s">
        <v>167</v>
      </c>
      <c r="J120" s="29" t="s">
        <v>18</v>
      </c>
      <c r="K120" s="29" t="s">
        <v>212</v>
      </c>
      <c r="L120" s="27" t="s">
        <v>19</v>
      </c>
      <c r="M120" s="37" t="s">
        <v>213</v>
      </c>
      <c r="N120" s="79" t="s">
        <v>158</v>
      </c>
    </row>
    <row r="121" spans="1:14" s="58" customFormat="1" ht="15.6" x14ac:dyDescent="0.3">
      <c r="A121" s="121"/>
      <c r="B121" s="12" t="s">
        <v>554</v>
      </c>
      <c r="C121" s="25"/>
      <c r="D121" s="25">
        <v>1000</v>
      </c>
      <c r="E121" s="25"/>
      <c r="F121" s="25">
        <f t="shared" si="12"/>
        <v>1000</v>
      </c>
      <c r="G121" s="36"/>
      <c r="H121" s="29"/>
      <c r="I121" s="30"/>
      <c r="J121" s="29"/>
      <c r="K121" s="29"/>
      <c r="L121" s="27"/>
      <c r="M121" s="37"/>
      <c r="N121" s="79" t="s">
        <v>576</v>
      </c>
    </row>
    <row r="122" spans="1:14" s="58" customFormat="1" ht="15.6" x14ac:dyDescent="0.3">
      <c r="A122" s="121"/>
      <c r="B122" s="46" t="s">
        <v>555</v>
      </c>
      <c r="C122" s="25"/>
      <c r="D122" s="25">
        <v>500</v>
      </c>
      <c r="E122" s="25"/>
      <c r="F122" s="25">
        <f t="shared" si="12"/>
        <v>500</v>
      </c>
      <c r="G122" s="36"/>
      <c r="H122" s="29"/>
      <c r="I122" s="30"/>
      <c r="J122" s="29"/>
      <c r="K122" s="29"/>
      <c r="L122" s="27"/>
      <c r="M122" s="37"/>
      <c r="N122" s="79" t="s">
        <v>624</v>
      </c>
    </row>
    <row r="123" spans="1:14" s="58" customFormat="1" ht="15.6" x14ac:dyDescent="0.3">
      <c r="A123" s="121"/>
      <c r="B123" s="46" t="s">
        <v>541</v>
      </c>
      <c r="C123" s="25">
        <v>2500</v>
      </c>
      <c r="D123" s="25"/>
      <c r="E123" s="25"/>
      <c r="F123" s="25">
        <f t="shared" si="12"/>
        <v>2500</v>
      </c>
      <c r="G123" s="36"/>
      <c r="H123" s="29"/>
      <c r="I123" s="30"/>
      <c r="J123" s="29"/>
      <c r="K123" s="29"/>
      <c r="L123" s="27"/>
      <c r="M123" s="37"/>
      <c r="N123" s="79" t="s">
        <v>592</v>
      </c>
    </row>
    <row r="124" spans="1:14" s="58" customFormat="1" ht="15.6" x14ac:dyDescent="0.3">
      <c r="A124" s="121"/>
      <c r="B124" s="46" t="s">
        <v>493</v>
      </c>
      <c r="C124" s="100">
        <v>1000</v>
      </c>
      <c r="D124" s="100"/>
      <c r="E124" s="100"/>
      <c r="F124" s="100">
        <f t="shared" si="12"/>
        <v>1000</v>
      </c>
      <c r="G124" s="101"/>
      <c r="H124" s="102"/>
      <c r="I124" s="103"/>
      <c r="J124" s="102"/>
      <c r="K124" s="102"/>
      <c r="L124" s="106"/>
      <c r="M124" s="104"/>
      <c r="N124" s="109" t="s">
        <v>514</v>
      </c>
    </row>
    <row r="125" spans="1:14" s="58" customFormat="1" ht="15.6" x14ac:dyDescent="0.3">
      <c r="A125" s="121"/>
      <c r="B125" s="46" t="s">
        <v>542</v>
      </c>
      <c r="C125" s="25">
        <v>7916.66</v>
      </c>
      <c r="D125" s="25"/>
      <c r="E125" s="25"/>
      <c r="F125" s="25">
        <f t="shared" si="12"/>
        <v>7916.66</v>
      </c>
      <c r="G125" s="36"/>
      <c r="H125" s="29"/>
      <c r="I125" s="30"/>
      <c r="J125" s="29" t="s">
        <v>18</v>
      </c>
      <c r="K125" s="29" t="s">
        <v>616</v>
      </c>
      <c r="L125" s="27"/>
      <c r="M125" s="37" t="s">
        <v>615</v>
      </c>
      <c r="N125" s="79" t="s">
        <v>614</v>
      </c>
    </row>
    <row r="126" spans="1:14" ht="15.6" x14ac:dyDescent="0.3">
      <c r="A126" s="121"/>
      <c r="B126" s="12" t="s">
        <v>54</v>
      </c>
      <c r="C126" s="100"/>
      <c r="D126" s="100">
        <v>3000</v>
      </c>
      <c r="E126" s="100"/>
      <c r="F126" s="100">
        <f t="shared" si="12"/>
        <v>3000</v>
      </c>
      <c r="G126" s="101"/>
      <c r="H126" s="102" t="s">
        <v>14</v>
      </c>
      <c r="I126" s="103" t="s">
        <v>15</v>
      </c>
      <c r="J126" s="102" t="s">
        <v>215</v>
      </c>
      <c r="K126" s="102" t="s">
        <v>216</v>
      </c>
      <c r="L126" s="103" t="s">
        <v>19</v>
      </c>
      <c r="M126" s="104" t="s">
        <v>217</v>
      </c>
      <c r="N126" s="109" t="s">
        <v>589</v>
      </c>
    </row>
    <row r="127" spans="1:14" ht="15.6" x14ac:dyDescent="0.3">
      <c r="A127" s="121"/>
      <c r="B127" s="12" t="s">
        <v>55</v>
      </c>
      <c r="C127" s="25">
        <v>4100</v>
      </c>
      <c r="D127" s="25">
        <v>1500</v>
      </c>
      <c r="E127" s="25"/>
      <c r="F127" s="25">
        <f t="shared" si="12"/>
        <v>5600</v>
      </c>
      <c r="G127" s="36"/>
      <c r="H127" s="29" t="s">
        <v>34</v>
      </c>
      <c r="I127" s="30" t="s">
        <v>187</v>
      </c>
      <c r="J127" s="29" t="s">
        <v>14</v>
      </c>
      <c r="K127" s="29" t="s">
        <v>218</v>
      </c>
      <c r="L127" s="30" t="s">
        <v>19</v>
      </c>
      <c r="M127" s="37" t="s">
        <v>219</v>
      </c>
      <c r="N127" s="74" t="s">
        <v>220</v>
      </c>
    </row>
    <row r="128" spans="1:14" s="58" customFormat="1" ht="15.6" x14ac:dyDescent="0.3">
      <c r="A128" s="121"/>
      <c r="B128" s="12" t="s">
        <v>494</v>
      </c>
      <c r="C128" s="25">
        <v>1000</v>
      </c>
      <c r="D128" s="25"/>
      <c r="E128" s="25"/>
      <c r="F128" s="25">
        <f t="shared" si="12"/>
        <v>1000</v>
      </c>
      <c r="G128" s="36"/>
      <c r="H128" s="29"/>
      <c r="I128" s="30"/>
      <c r="J128" s="29"/>
      <c r="K128" s="29"/>
      <c r="L128" s="30"/>
      <c r="M128" s="37"/>
      <c r="N128" s="74" t="s">
        <v>510</v>
      </c>
    </row>
    <row r="129" spans="1:14" s="58" customFormat="1" ht="15.6" x14ac:dyDescent="0.3">
      <c r="A129" s="121"/>
      <c r="B129" s="12" t="s">
        <v>543</v>
      </c>
      <c r="C129" s="25">
        <v>1250</v>
      </c>
      <c r="D129" s="88">
        <v>80</v>
      </c>
      <c r="E129" s="88"/>
      <c r="F129" s="25">
        <f>C129+D129-E129</f>
        <v>1330</v>
      </c>
      <c r="G129" s="36"/>
      <c r="H129" s="29"/>
      <c r="I129" s="30"/>
      <c r="J129" s="29"/>
      <c r="K129" s="29"/>
      <c r="L129" s="30"/>
      <c r="M129" s="37"/>
      <c r="N129" s="74" t="s">
        <v>577</v>
      </c>
    </row>
    <row r="130" spans="1:14" ht="15.6" x14ac:dyDescent="0.3">
      <c r="A130" s="121"/>
      <c r="B130" s="12" t="s">
        <v>56</v>
      </c>
      <c r="C130" s="111">
        <v>400</v>
      </c>
      <c r="D130" s="100">
        <v>2000</v>
      </c>
      <c r="E130" s="111"/>
      <c r="F130" s="100">
        <f>C130+D130-E130</f>
        <v>2400</v>
      </c>
      <c r="G130" s="101"/>
      <c r="H130" s="102" t="s">
        <v>14</v>
      </c>
      <c r="I130" s="103" t="s">
        <v>15</v>
      </c>
      <c r="J130" s="102" t="s">
        <v>215</v>
      </c>
      <c r="K130" s="102" t="s">
        <v>221</v>
      </c>
      <c r="L130" s="103" t="s">
        <v>19</v>
      </c>
      <c r="M130" s="104" t="s">
        <v>222</v>
      </c>
      <c r="N130" s="108" t="s">
        <v>588</v>
      </c>
    </row>
    <row r="131" spans="1:14" ht="15.6" x14ac:dyDescent="0.3">
      <c r="A131" s="121"/>
      <c r="B131" s="12" t="s">
        <v>97</v>
      </c>
      <c r="C131" s="25">
        <v>4500</v>
      </c>
      <c r="D131" s="25"/>
      <c r="E131" s="25"/>
      <c r="F131" s="25">
        <f t="shared" si="12"/>
        <v>4500</v>
      </c>
      <c r="G131" s="36"/>
      <c r="H131" s="29" t="s">
        <v>223</v>
      </c>
      <c r="I131" s="30" t="s">
        <v>17</v>
      </c>
      <c r="J131" s="29" t="s">
        <v>18</v>
      </c>
      <c r="K131" s="29" t="s">
        <v>224</v>
      </c>
      <c r="L131" s="30" t="s">
        <v>225</v>
      </c>
      <c r="M131" s="37" t="s">
        <v>226</v>
      </c>
      <c r="N131" s="74" t="s">
        <v>227</v>
      </c>
    </row>
    <row r="132" spans="1:14" s="58" customFormat="1" ht="15.6" x14ac:dyDescent="0.3">
      <c r="A132" s="121"/>
      <c r="B132" s="12" t="s">
        <v>479</v>
      </c>
      <c r="C132" s="25">
        <v>1500</v>
      </c>
      <c r="D132" s="25">
        <v>1000</v>
      </c>
      <c r="E132" s="25"/>
      <c r="F132" s="25">
        <f t="shared" si="12"/>
        <v>2500</v>
      </c>
      <c r="G132" s="36"/>
      <c r="H132" s="29"/>
      <c r="I132" s="30"/>
      <c r="J132" s="29"/>
      <c r="K132" s="29"/>
      <c r="L132" s="30"/>
      <c r="M132" s="37"/>
      <c r="N132" s="74" t="s">
        <v>578</v>
      </c>
    </row>
    <row r="133" spans="1:14" s="58" customFormat="1" ht="15.6" x14ac:dyDescent="0.3">
      <c r="A133" s="121"/>
      <c r="B133" s="12" t="s">
        <v>495</v>
      </c>
      <c r="C133" s="25">
        <v>3416.67</v>
      </c>
      <c r="D133" s="25"/>
      <c r="E133" s="25"/>
      <c r="F133" s="25">
        <f t="shared" si="12"/>
        <v>3416.67</v>
      </c>
      <c r="G133" s="36"/>
      <c r="H133" s="29"/>
      <c r="I133" s="30"/>
      <c r="J133" s="29"/>
      <c r="K133" s="29"/>
      <c r="L133" s="30"/>
      <c r="M133" s="37"/>
      <c r="N133" s="74" t="s">
        <v>579</v>
      </c>
    </row>
    <row r="134" spans="1:14" ht="15.6" x14ac:dyDescent="0.3">
      <c r="A134" s="121"/>
      <c r="B134" s="59" t="s">
        <v>98</v>
      </c>
      <c r="C134" s="90">
        <v>3600</v>
      </c>
      <c r="D134" s="91">
        <v>80</v>
      </c>
      <c r="E134" s="91"/>
      <c r="F134" s="25">
        <f>C134+D134-E134</f>
        <v>3680</v>
      </c>
      <c r="G134" s="92"/>
      <c r="H134" s="93" t="s">
        <v>228</v>
      </c>
      <c r="I134" s="94" t="s">
        <v>229</v>
      </c>
      <c r="J134" s="93" t="s">
        <v>18</v>
      </c>
      <c r="K134" s="93" t="s">
        <v>230</v>
      </c>
      <c r="L134" s="94" t="s">
        <v>19</v>
      </c>
      <c r="M134" s="95" t="s">
        <v>231</v>
      </c>
      <c r="N134" s="79" t="s">
        <v>232</v>
      </c>
    </row>
    <row r="135" spans="1:14" ht="15.6" x14ac:dyDescent="0.3">
      <c r="A135" s="121"/>
      <c r="B135" s="12" t="s">
        <v>58</v>
      </c>
      <c r="C135" s="25"/>
      <c r="D135" s="25">
        <v>1000</v>
      </c>
      <c r="E135" s="25"/>
      <c r="F135" s="25">
        <f t="shared" si="12"/>
        <v>1000</v>
      </c>
      <c r="G135" s="36"/>
      <c r="H135" s="29" t="s">
        <v>34</v>
      </c>
      <c r="I135" s="30" t="s">
        <v>187</v>
      </c>
      <c r="J135" s="29" t="s">
        <v>18</v>
      </c>
      <c r="K135" s="29" t="s">
        <v>233</v>
      </c>
      <c r="L135" s="30" t="s">
        <v>19</v>
      </c>
      <c r="M135" s="37" t="s">
        <v>234</v>
      </c>
      <c r="N135" s="74" t="s">
        <v>235</v>
      </c>
    </row>
    <row r="136" spans="1:14" ht="15.6" x14ac:dyDescent="0.3">
      <c r="A136" s="121"/>
      <c r="B136" s="12" t="s">
        <v>99</v>
      </c>
      <c r="C136" s="25">
        <v>500</v>
      </c>
      <c r="D136" s="25"/>
      <c r="E136" s="25"/>
      <c r="F136" s="25">
        <f t="shared" ref="F136:F139" si="16">C136+D136-E136</f>
        <v>500</v>
      </c>
      <c r="G136" s="36"/>
      <c r="H136" s="29" t="s">
        <v>34</v>
      </c>
      <c r="I136" s="30" t="s">
        <v>187</v>
      </c>
      <c r="J136" s="29" t="s">
        <v>18</v>
      </c>
      <c r="K136" s="29" t="s">
        <v>236</v>
      </c>
      <c r="L136" s="30" t="s">
        <v>19</v>
      </c>
      <c r="M136" s="37" t="s">
        <v>237</v>
      </c>
      <c r="N136" s="74" t="s">
        <v>238</v>
      </c>
    </row>
    <row r="137" spans="1:14" ht="15.6" x14ac:dyDescent="0.3">
      <c r="A137" s="121"/>
      <c r="B137" s="12" t="s">
        <v>100</v>
      </c>
      <c r="C137" s="25">
        <v>4800</v>
      </c>
      <c r="D137" s="88"/>
      <c r="E137" s="25"/>
      <c r="F137" s="25">
        <f t="shared" si="16"/>
        <v>4800</v>
      </c>
      <c r="G137" s="36"/>
      <c r="H137" s="29"/>
      <c r="I137" s="30"/>
      <c r="J137" s="29"/>
      <c r="K137" s="29"/>
      <c r="L137" s="30" t="s">
        <v>19</v>
      </c>
      <c r="M137" s="37" t="s">
        <v>239</v>
      </c>
      <c r="N137" s="74" t="s">
        <v>240</v>
      </c>
    </row>
    <row r="138" spans="1:14" s="58" customFormat="1" ht="15.6" x14ac:dyDescent="0.3">
      <c r="A138" s="121"/>
      <c r="B138" s="12" t="s">
        <v>544</v>
      </c>
      <c r="C138" s="25">
        <v>1000</v>
      </c>
      <c r="D138" s="88"/>
      <c r="E138" s="25"/>
      <c r="F138" s="25">
        <f t="shared" si="16"/>
        <v>1000</v>
      </c>
      <c r="G138" s="36"/>
      <c r="H138" s="29"/>
      <c r="I138" s="30"/>
      <c r="J138" s="29"/>
      <c r="K138" s="29"/>
      <c r="L138" s="30"/>
      <c r="M138" s="37"/>
      <c r="N138" s="74" t="s">
        <v>583</v>
      </c>
    </row>
    <row r="139" spans="1:14" s="58" customFormat="1" ht="15.6" x14ac:dyDescent="0.3">
      <c r="A139" s="121"/>
      <c r="B139" s="12" t="s">
        <v>496</v>
      </c>
      <c r="C139" s="25">
        <v>1750</v>
      </c>
      <c r="D139" s="88"/>
      <c r="E139" s="25"/>
      <c r="F139" s="25">
        <f t="shared" si="16"/>
        <v>1750</v>
      </c>
      <c r="G139" s="36"/>
      <c r="H139" s="29"/>
      <c r="I139" s="30"/>
      <c r="J139" s="29"/>
      <c r="K139" s="29"/>
      <c r="L139" s="30"/>
      <c r="M139" s="37"/>
      <c r="N139" s="74" t="s">
        <v>580</v>
      </c>
    </row>
    <row r="140" spans="1:14" ht="15.6" x14ac:dyDescent="0.3">
      <c r="A140" s="121"/>
      <c r="B140" s="12" t="s">
        <v>59</v>
      </c>
      <c r="C140" s="25"/>
      <c r="D140" s="25">
        <v>3000</v>
      </c>
      <c r="E140" s="25"/>
      <c r="F140" s="25">
        <f t="shared" si="12"/>
        <v>3000</v>
      </c>
      <c r="G140" s="36"/>
      <c r="H140" s="29" t="s">
        <v>34</v>
      </c>
      <c r="I140" s="30" t="s">
        <v>187</v>
      </c>
      <c r="J140" s="29" t="s">
        <v>18</v>
      </c>
      <c r="K140" s="29" t="s">
        <v>241</v>
      </c>
      <c r="L140" s="30" t="s">
        <v>19</v>
      </c>
      <c r="M140" s="37" t="s">
        <v>242</v>
      </c>
      <c r="N140" s="74" t="s">
        <v>243</v>
      </c>
    </row>
    <row r="141" spans="1:14" s="58" customFormat="1" ht="15.6" x14ac:dyDescent="0.3">
      <c r="A141" s="121"/>
      <c r="B141" s="12" t="s">
        <v>480</v>
      </c>
      <c r="C141" s="25"/>
      <c r="D141" s="25">
        <v>2000</v>
      </c>
      <c r="E141" s="25"/>
      <c r="F141" s="25">
        <f t="shared" si="12"/>
        <v>2000</v>
      </c>
      <c r="G141" s="36"/>
      <c r="H141" s="29"/>
      <c r="I141" s="30"/>
      <c r="J141" s="29"/>
      <c r="K141" s="29"/>
      <c r="L141" s="30"/>
      <c r="M141" s="37"/>
      <c r="N141" s="74" t="s">
        <v>511</v>
      </c>
    </row>
    <row r="142" spans="1:14" ht="15.6" x14ac:dyDescent="0.3">
      <c r="A142" s="121"/>
      <c r="B142" s="12" t="s">
        <v>102</v>
      </c>
      <c r="C142" s="25">
        <v>5000</v>
      </c>
      <c r="D142" s="25"/>
      <c r="E142" s="25"/>
      <c r="F142" s="25">
        <f t="shared" si="12"/>
        <v>5000</v>
      </c>
      <c r="G142" s="36"/>
      <c r="H142" s="29" t="s">
        <v>214</v>
      </c>
      <c r="I142" s="30" t="s">
        <v>22</v>
      </c>
      <c r="J142" s="29" t="s">
        <v>18</v>
      </c>
      <c r="K142" s="29" t="s">
        <v>244</v>
      </c>
      <c r="L142" s="30" t="s">
        <v>19</v>
      </c>
      <c r="M142" s="37" t="s">
        <v>245</v>
      </c>
      <c r="N142" s="74" t="s">
        <v>246</v>
      </c>
    </row>
    <row r="143" spans="1:14" s="58" customFormat="1" ht="15.6" x14ac:dyDescent="0.3">
      <c r="A143" s="121"/>
      <c r="B143" s="12" t="s">
        <v>497</v>
      </c>
      <c r="C143" s="25">
        <v>3000</v>
      </c>
      <c r="D143" s="25"/>
      <c r="E143" s="25"/>
      <c r="F143" s="25">
        <f t="shared" si="12"/>
        <v>3000</v>
      </c>
      <c r="G143" s="36"/>
      <c r="H143" s="29"/>
      <c r="I143" s="30"/>
      <c r="J143" s="29"/>
      <c r="K143" s="29"/>
      <c r="L143" s="30"/>
      <c r="M143" s="37"/>
      <c r="N143" s="74"/>
    </row>
    <row r="144" spans="1:14" s="58" customFormat="1" ht="15.6" x14ac:dyDescent="0.3">
      <c r="A144" s="121"/>
      <c r="B144" s="12" t="s">
        <v>498</v>
      </c>
      <c r="C144" s="25">
        <v>2250</v>
      </c>
      <c r="D144" s="25"/>
      <c r="E144" s="25"/>
      <c r="F144" s="25">
        <f t="shared" si="12"/>
        <v>2250</v>
      </c>
      <c r="G144" s="36"/>
      <c r="H144" s="29"/>
      <c r="I144" s="30"/>
      <c r="J144" s="29"/>
      <c r="K144" s="29"/>
      <c r="L144" s="30"/>
      <c r="M144" s="37"/>
      <c r="N144" s="74" t="s">
        <v>512</v>
      </c>
    </row>
    <row r="145" spans="1:14" s="58" customFormat="1" ht="15.6" x14ac:dyDescent="0.3">
      <c r="A145" s="121"/>
      <c r="B145" s="12" t="s">
        <v>545</v>
      </c>
      <c r="C145" s="25">
        <v>500</v>
      </c>
      <c r="D145" s="25"/>
      <c r="E145" s="25"/>
      <c r="F145" s="25">
        <f t="shared" si="12"/>
        <v>500</v>
      </c>
      <c r="G145" s="36"/>
      <c r="H145" s="29"/>
      <c r="I145" s="30"/>
      <c r="J145" s="29"/>
      <c r="K145" s="29"/>
      <c r="L145" s="30"/>
      <c r="M145" s="37"/>
      <c r="N145" s="74" t="s">
        <v>581</v>
      </c>
    </row>
    <row r="146" spans="1:14" s="58" customFormat="1" ht="15.6" x14ac:dyDescent="0.3">
      <c r="A146" s="121"/>
      <c r="B146" s="12" t="s">
        <v>60</v>
      </c>
      <c r="C146" s="25"/>
      <c r="D146" s="25">
        <v>1000</v>
      </c>
      <c r="E146" s="25"/>
      <c r="F146" s="25">
        <f t="shared" si="12"/>
        <v>1000</v>
      </c>
      <c r="G146" s="36"/>
      <c r="H146" s="29" t="s">
        <v>223</v>
      </c>
      <c r="I146" s="30" t="s">
        <v>17</v>
      </c>
      <c r="J146" s="29" t="s">
        <v>18</v>
      </c>
      <c r="K146" s="29" t="s">
        <v>247</v>
      </c>
      <c r="L146" s="30" t="s">
        <v>19</v>
      </c>
      <c r="M146" s="37" t="s">
        <v>248</v>
      </c>
      <c r="N146" s="74" t="s">
        <v>249</v>
      </c>
    </row>
    <row r="147" spans="1:14" s="58" customFormat="1" ht="15.6" x14ac:dyDescent="0.3">
      <c r="A147" s="121"/>
      <c r="B147" s="12" t="s">
        <v>499</v>
      </c>
      <c r="C147" s="25">
        <v>500</v>
      </c>
      <c r="D147" s="25"/>
      <c r="E147" s="25"/>
      <c r="F147" s="25">
        <f t="shared" si="12"/>
        <v>500</v>
      </c>
      <c r="G147" s="36"/>
      <c r="H147" s="29"/>
      <c r="I147" s="30"/>
      <c r="J147" s="29"/>
      <c r="K147" s="29"/>
      <c r="L147" s="30"/>
      <c r="M147" s="37"/>
      <c r="N147" s="74"/>
    </row>
    <row r="148" spans="1:14" s="58" customFormat="1" ht="15.6" x14ac:dyDescent="0.3">
      <c r="A148" s="121"/>
      <c r="B148" s="3" t="s">
        <v>546</v>
      </c>
      <c r="C148" s="71">
        <v>1000</v>
      </c>
      <c r="D148" s="71"/>
      <c r="E148" s="71"/>
      <c r="F148" s="71">
        <f t="shared" si="12"/>
        <v>1000</v>
      </c>
      <c r="G148" s="38"/>
      <c r="H148" s="39"/>
      <c r="I148" s="40"/>
      <c r="J148" s="39"/>
      <c r="K148" s="39"/>
      <c r="L148" s="40"/>
      <c r="M148" s="41"/>
      <c r="N148" s="107"/>
    </row>
    <row r="149" spans="1:14" s="58" customFormat="1" ht="15.6" x14ac:dyDescent="0.3">
      <c r="A149" s="121"/>
      <c r="B149" s="12" t="s">
        <v>547</v>
      </c>
      <c r="C149" s="25">
        <v>1000</v>
      </c>
      <c r="D149" s="25"/>
      <c r="E149" s="25"/>
      <c r="F149" s="25">
        <f>C149+D149-E149</f>
        <v>1000</v>
      </c>
      <c r="G149" s="36"/>
      <c r="H149" s="29"/>
      <c r="I149" s="30"/>
      <c r="J149" s="29"/>
      <c r="K149" s="29"/>
      <c r="L149" s="30"/>
      <c r="M149" s="37"/>
      <c r="N149" s="74"/>
    </row>
    <row r="150" spans="1:14" s="58" customFormat="1" ht="15.6" x14ac:dyDescent="0.3">
      <c r="A150" s="121"/>
      <c r="B150" s="12" t="s">
        <v>481</v>
      </c>
      <c r="C150" s="88">
        <f>800+240</f>
        <v>1040</v>
      </c>
      <c r="D150" s="25">
        <v>7000</v>
      </c>
      <c r="E150" s="88"/>
      <c r="F150" s="25">
        <f>C150+D150-E150</f>
        <v>8040</v>
      </c>
      <c r="G150" s="36"/>
      <c r="H150" s="29"/>
      <c r="I150" s="30"/>
      <c r="J150" s="29" t="s">
        <v>503</v>
      </c>
      <c r="K150" s="29" t="s">
        <v>504</v>
      </c>
      <c r="L150" s="30"/>
      <c r="M150" s="37" t="s">
        <v>505</v>
      </c>
      <c r="N150" s="74" t="s">
        <v>502</v>
      </c>
    </row>
    <row r="151" spans="1:14" s="58" customFormat="1" ht="15.6" x14ac:dyDescent="0.3">
      <c r="A151" s="121"/>
      <c r="B151" s="12" t="s">
        <v>556</v>
      </c>
      <c r="C151" s="88">
        <f>400+240</f>
        <v>640</v>
      </c>
      <c r="D151" s="25">
        <v>2000</v>
      </c>
      <c r="E151" s="88"/>
      <c r="F151" s="25">
        <f>C151+D151-E151</f>
        <v>2640</v>
      </c>
      <c r="G151" s="36"/>
      <c r="H151" s="29"/>
      <c r="I151" s="30"/>
      <c r="J151" s="29"/>
      <c r="K151" s="29"/>
      <c r="L151" s="30"/>
      <c r="M151" s="37"/>
      <c r="N151" s="74"/>
    </row>
    <row r="152" spans="1:14" s="58" customFormat="1" ht="15.6" x14ac:dyDescent="0.3">
      <c r="A152" s="121"/>
      <c r="B152" s="12" t="s">
        <v>482</v>
      </c>
      <c r="C152" s="88">
        <v>1050</v>
      </c>
      <c r="D152" s="25">
        <v>6000</v>
      </c>
      <c r="E152" s="88"/>
      <c r="F152" s="25">
        <f>C152+D152-E152</f>
        <v>7050</v>
      </c>
      <c r="G152" s="36"/>
      <c r="H152" s="29"/>
      <c r="I152" s="30"/>
      <c r="J152" s="29"/>
      <c r="K152" s="29"/>
      <c r="L152" s="30"/>
      <c r="M152" s="37"/>
      <c r="N152" s="74" t="s">
        <v>506</v>
      </c>
    </row>
    <row r="153" spans="1:14" s="58" customFormat="1" ht="15.6" x14ac:dyDescent="0.3">
      <c r="A153" s="121"/>
      <c r="B153" s="12" t="s">
        <v>458</v>
      </c>
      <c r="C153" s="25">
        <v>1000</v>
      </c>
      <c r="D153" s="25"/>
      <c r="E153" s="25"/>
      <c r="F153" s="25">
        <f t="shared" si="12"/>
        <v>1000</v>
      </c>
      <c r="G153" s="36"/>
      <c r="H153" s="29"/>
      <c r="I153" s="30"/>
      <c r="J153" s="29"/>
      <c r="K153" s="29"/>
      <c r="L153" s="30"/>
      <c r="M153" s="37"/>
      <c r="N153" s="74" t="s">
        <v>467</v>
      </c>
    </row>
    <row r="154" spans="1:14" s="58" customFormat="1" ht="15.6" x14ac:dyDescent="0.3">
      <c r="A154" s="121"/>
      <c r="B154" s="12" t="s">
        <v>459</v>
      </c>
      <c r="C154" s="88">
        <f>1000+480</f>
        <v>1480</v>
      </c>
      <c r="D154" s="25">
        <v>5000</v>
      </c>
      <c r="E154" s="88"/>
      <c r="F154" s="25">
        <f>C154+D154-E154</f>
        <v>6480</v>
      </c>
      <c r="G154" s="36"/>
      <c r="H154" s="26"/>
      <c r="I154" s="27"/>
      <c r="J154" s="29"/>
      <c r="K154" s="29"/>
      <c r="L154" s="30"/>
      <c r="M154" s="37"/>
      <c r="N154" s="74"/>
    </row>
    <row r="155" spans="1:14" s="58" customFormat="1" ht="15.6" x14ac:dyDescent="0.3">
      <c r="A155" s="121"/>
      <c r="B155" s="12" t="s">
        <v>263</v>
      </c>
      <c r="C155" s="25"/>
      <c r="D155" s="25">
        <v>6000</v>
      </c>
      <c r="E155" s="25"/>
      <c r="F155" s="25">
        <f t="shared" si="12"/>
        <v>6000</v>
      </c>
      <c r="G155" s="36"/>
      <c r="H155" s="29"/>
      <c r="I155" s="30"/>
      <c r="J155" s="29"/>
      <c r="K155" s="29"/>
      <c r="L155" s="30"/>
      <c r="M155" s="37"/>
      <c r="N155" s="77"/>
    </row>
    <row r="156" spans="1:14" ht="15.6" x14ac:dyDescent="0.3">
      <c r="A156" s="121"/>
      <c r="B156" s="20"/>
      <c r="C156" s="31"/>
      <c r="D156" s="31"/>
      <c r="E156" s="31"/>
      <c r="F156" s="33">
        <f>SUM(F38:F155)</f>
        <v>459589.36</v>
      </c>
      <c r="G156" s="15"/>
      <c r="H156" s="18"/>
      <c r="I156" s="16"/>
      <c r="J156" s="18"/>
      <c r="K156" s="18"/>
      <c r="L156" s="16"/>
      <c r="M156" s="17"/>
      <c r="N156" s="78"/>
    </row>
    <row r="157" spans="1:14" ht="15.6" x14ac:dyDescent="0.3">
      <c r="A157" s="121"/>
      <c r="B157" s="20"/>
      <c r="C157" s="31"/>
      <c r="D157" s="31"/>
      <c r="E157" s="31"/>
      <c r="F157" s="31"/>
      <c r="G157" s="15"/>
      <c r="H157" s="18"/>
      <c r="I157" s="16"/>
      <c r="J157" s="18"/>
      <c r="K157" s="18"/>
      <c r="L157" s="16"/>
      <c r="M157" s="17"/>
      <c r="N157" s="76"/>
    </row>
    <row r="158" spans="1:14" x14ac:dyDescent="0.3">
      <c r="A158" s="121"/>
      <c r="B158" s="6" t="s">
        <v>8</v>
      </c>
      <c r="C158" s="7">
        <f>SUM(C3:C157)</f>
        <v>484776.6399999999</v>
      </c>
      <c r="D158" s="7">
        <f>SUM(D3:D157)</f>
        <v>203708.30000000002</v>
      </c>
      <c r="E158" s="7"/>
      <c r="F158" s="7">
        <f>F156+F34</f>
        <v>683154.52000000014</v>
      </c>
    </row>
    <row r="159" spans="1:14" x14ac:dyDescent="0.3">
      <c r="F159" s="34"/>
    </row>
    <row r="160" spans="1:14" x14ac:dyDescent="0.3">
      <c r="C160" s="13"/>
      <c r="D160" s="13"/>
      <c r="E160" s="13"/>
      <c r="F160" s="45"/>
    </row>
    <row r="161" spans="3:6" x14ac:dyDescent="0.3">
      <c r="C161" s="13"/>
      <c r="D161" s="13"/>
      <c r="E161" s="13"/>
      <c r="F161" s="13"/>
    </row>
    <row r="162" spans="3:6" x14ac:dyDescent="0.3">
      <c r="C162" s="13"/>
      <c r="D162" s="13"/>
      <c r="E162" s="13"/>
      <c r="F162" s="13"/>
    </row>
    <row r="163" spans="3:6" x14ac:dyDescent="0.3">
      <c r="C163" s="13"/>
      <c r="D163" s="13"/>
      <c r="E163" s="13"/>
      <c r="F163" s="13"/>
    </row>
    <row r="164" spans="3:6" x14ac:dyDescent="0.3">
      <c r="D164" s="13"/>
      <c r="F164" s="34"/>
    </row>
    <row r="165" spans="3:6" x14ac:dyDescent="0.3">
      <c r="D165" s="13"/>
      <c r="F165" s="13"/>
    </row>
    <row r="167" spans="3:6" x14ac:dyDescent="0.3">
      <c r="F167" s="13"/>
    </row>
  </sheetData>
  <sortState xmlns:xlrd2="http://schemas.microsoft.com/office/spreadsheetml/2017/richdata2" ref="B38:F155">
    <sortCondition ref="B38:B155"/>
  </sortState>
  <mergeCells count="5">
    <mergeCell ref="A37:A158"/>
    <mergeCell ref="H2:I2"/>
    <mergeCell ref="A1:N1"/>
    <mergeCell ref="A2:B2"/>
    <mergeCell ref="A26:A36"/>
  </mergeCells>
  <hyperlinks>
    <hyperlink ref="M32" r:id="rId1" xr:uid="{AE426FAF-D9C6-4547-AE08-F939BC3D6292}"/>
    <hyperlink ref="N45" r:id="rId2" display="adriano@realassessoria.com.br " xr:uid="{CC737201-F917-42FE-B9E4-182516CF2FA1}"/>
    <hyperlink ref="N61" r:id="rId3" xr:uid="{C03AAD5D-F359-4977-A393-422D8302391E}"/>
    <hyperlink ref="N115" r:id="rId4" display="maria.vitoria1626@gmail.com  / " xr:uid="{F5BC562C-8A98-4BF9-8010-5766821D2990}"/>
    <hyperlink ref="N121" r:id="rId5" xr:uid="{1E1DAF2E-084E-42F6-810F-60A6D284D424}"/>
    <hyperlink ref="N139" r:id="rId6" xr:uid="{7E3FF250-C052-44E2-A611-2B4E4EEB602F}"/>
    <hyperlink ref="N126" r:id="rId7" display="notafiscal@realassessoria.com.br" xr:uid="{B0B20E70-37BC-4D1D-AF56-C63758F4F637}"/>
    <hyperlink ref="N123" r:id="rId8" display="michellefassarella@hotmail.com / " xr:uid="{609F2FBB-B7D6-4B04-8D9F-F78FEB49D77B}"/>
    <hyperlink ref="N85" r:id="rId9" display="jasminjanuth14@gmail.com / " xr:uid="{D18BFFFE-8210-4AB4-ADAC-54BECB546F6E}"/>
    <hyperlink ref="N65" r:id="rId10" display="contabilidade@amigotech.com.br" xr:uid="{910A7A47-5234-4F4F-856E-7F9E221DF27A}"/>
    <hyperlink ref="N62" r:id="rId11" xr:uid="{282D0376-8BC3-4878-89D7-F6679BA940B9}"/>
  </hyperlinks>
  <printOptions horizontalCentered="1"/>
  <pageMargins left="0.23622047244094491" right="0.23622047244094491" top="0.39370078740157483" bottom="0.39370078740157483" header="0.31496062992125984" footer="0.31496062992125984"/>
  <pageSetup paperSize="9" scale="43" fitToHeight="0" orientation="landscape" r:id="rId12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B86AF-2965-44F4-838B-248D5BE34789}">
  <sheetPr>
    <pageSetUpPr fitToPage="1"/>
  </sheetPr>
  <dimension ref="A1:M50"/>
  <sheetViews>
    <sheetView tabSelected="1" zoomScale="70" zoomScaleNormal="70" workbookViewId="0">
      <pane xSplit="1" ySplit="21" topLeftCell="B22" activePane="bottomRight" state="frozen"/>
      <selection pane="topRight" activeCell="B1" sqref="B1"/>
      <selection pane="bottomLeft" activeCell="A25" sqref="A25"/>
      <selection pane="bottomRight" activeCell="D14" sqref="D14"/>
    </sheetView>
  </sheetViews>
  <sheetFormatPr defaultRowHeight="14.4" x14ac:dyDescent="0.3"/>
  <cols>
    <col min="1" max="1" width="3" customWidth="1"/>
    <col min="2" max="2" width="45" bestFit="1" customWidth="1"/>
    <col min="3" max="3" width="19.77734375" bestFit="1" customWidth="1"/>
    <col min="4" max="4" width="16.44140625" bestFit="1" customWidth="1"/>
    <col min="5" max="5" width="18.88671875" bestFit="1" customWidth="1"/>
    <col min="6" max="6" width="20.5546875" customWidth="1"/>
    <col min="7" max="7" width="5.6640625" customWidth="1"/>
    <col min="8" max="8" width="20.109375" customWidth="1"/>
    <col min="9" max="9" width="10.6640625" bestFit="1" customWidth="1"/>
    <col min="10" max="10" width="24" bestFit="1" customWidth="1"/>
    <col min="11" max="11" width="19.33203125" customWidth="1"/>
    <col min="12" max="12" width="25.44140625" customWidth="1"/>
    <col min="13" max="13" width="38.6640625" customWidth="1"/>
  </cols>
  <sheetData>
    <row r="1" spans="1:13" ht="24.6" x14ac:dyDescent="0.3">
      <c r="A1" s="124" t="s">
        <v>37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6"/>
    </row>
    <row r="2" spans="1:13" ht="15.6" x14ac:dyDescent="0.3">
      <c r="A2" s="127" t="s">
        <v>9</v>
      </c>
      <c r="B2" s="127"/>
      <c r="C2" s="21" t="s">
        <v>0</v>
      </c>
      <c r="D2" s="21" t="s">
        <v>12</v>
      </c>
      <c r="E2" s="21" t="s">
        <v>13</v>
      </c>
      <c r="F2" s="22" t="s">
        <v>1</v>
      </c>
      <c r="G2" s="122" t="s">
        <v>2</v>
      </c>
      <c r="H2" s="123"/>
      <c r="I2" s="22" t="s">
        <v>3</v>
      </c>
      <c r="J2" s="22" t="s">
        <v>4</v>
      </c>
      <c r="K2" s="22" t="s">
        <v>5</v>
      </c>
      <c r="L2" s="23" t="s">
        <v>6</v>
      </c>
      <c r="M2" s="24" t="s">
        <v>7</v>
      </c>
    </row>
    <row r="3" spans="1:13" ht="15.6" x14ac:dyDescent="0.3">
      <c r="A3" s="55"/>
      <c r="B3" s="20" t="s">
        <v>107</v>
      </c>
      <c r="C3" s="31">
        <v>9425</v>
      </c>
      <c r="D3" s="31">
        <v>470.58</v>
      </c>
      <c r="E3" s="31">
        <f>C3-D3</f>
        <v>8954.42</v>
      </c>
      <c r="F3" s="15" t="s">
        <v>276</v>
      </c>
      <c r="G3" s="83"/>
      <c r="H3" s="82" t="s">
        <v>277</v>
      </c>
      <c r="I3" s="83" t="s">
        <v>278</v>
      </c>
      <c r="J3" s="83" t="s">
        <v>279</v>
      </c>
      <c r="K3" s="82" t="s">
        <v>1</v>
      </c>
      <c r="L3" s="83" t="s">
        <v>276</v>
      </c>
      <c r="M3" s="84"/>
    </row>
    <row r="4" spans="1:13" ht="15.6" x14ac:dyDescent="0.3">
      <c r="A4" s="55"/>
      <c r="B4" s="20" t="s">
        <v>110</v>
      </c>
      <c r="C4" s="31">
        <v>7400</v>
      </c>
      <c r="D4" s="31">
        <v>470.58</v>
      </c>
      <c r="E4" s="31">
        <f>C4-D4</f>
        <v>6929.42</v>
      </c>
      <c r="F4" s="15" t="s">
        <v>281</v>
      </c>
      <c r="G4" s="83"/>
      <c r="H4" s="82" t="s">
        <v>282</v>
      </c>
      <c r="I4" s="83" t="s">
        <v>283</v>
      </c>
      <c r="J4" s="83" t="s">
        <v>284</v>
      </c>
      <c r="K4" s="82" t="s">
        <v>1</v>
      </c>
      <c r="L4" s="83" t="s">
        <v>281</v>
      </c>
      <c r="M4" s="84"/>
    </row>
    <row r="5" spans="1:13" ht="15.6" x14ac:dyDescent="0.3">
      <c r="A5" s="55"/>
      <c r="B5" s="20" t="s">
        <v>557</v>
      </c>
      <c r="C5" s="31">
        <v>1450</v>
      </c>
      <c r="D5" s="31"/>
      <c r="E5" s="31">
        <f>C5-D5</f>
        <v>1450</v>
      </c>
      <c r="F5" s="15"/>
      <c r="G5" s="83"/>
      <c r="H5" s="82"/>
      <c r="I5" s="83"/>
      <c r="J5" s="83"/>
      <c r="K5" s="82"/>
      <c r="L5" s="83"/>
      <c r="M5" s="84"/>
    </row>
    <row r="6" spans="1:13" ht="15.6" x14ac:dyDescent="0.3">
      <c r="A6" s="121"/>
      <c r="B6" s="20" t="s">
        <v>112</v>
      </c>
      <c r="C6" s="31">
        <v>18750</v>
      </c>
      <c r="D6" s="31">
        <v>470.58</v>
      </c>
      <c r="E6" s="31">
        <f>C6-D6</f>
        <v>18279.419999999998</v>
      </c>
      <c r="F6" s="15" t="s">
        <v>288</v>
      </c>
      <c r="G6" s="83"/>
      <c r="H6" s="82" t="s">
        <v>285</v>
      </c>
      <c r="I6" s="83" t="s">
        <v>286</v>
      </c>
      <c r="J6" s="83" t="s">
        <v>287</v>
      </c>
      <c r="K6" s="82" t="s">
        <v>1</v>
      </c>
      <c r="L6" s="83" t="s">
        <v>288</v>
      </c>
      <c r="M6" s="84"/>
    </row>
    <row r="7" spans="1:13" ht="15.6" x14ac:dyDescent="0.3">
      <c r="A7" s="121"/>
      <c r="B7" s="20" t="s">
        <v>113</v>
      </c>
      <c r="C7" s="31">
        <v>3400</v>
      </c>
      <c r="D7" s="31"/>
      <c r="E7" s="31">
        <f t="shared" ref="E7:E20" si="0">C7-D7</f>
        <v>3400</v>
      </c>
      <c r="F7" s="15"/>
      <c r="G7" s="83"/>
      <c r="H7" s="82"/>
      <c r="I7" s="83"/>
      <c r="J7" s="83"/>
      <c r="K7" s="82"/>
      <c r="L7" s="83"/>
      <c r="M7" s="84"/>
    </row>
    <row r="8" spans="1:13" ht="15.6" x14ac:dyDescent="0.3">
      <c r="A8" s="121"/>
      <c r="B8" s="20" t="s">
        <v>118</v>
      </c>
      <c r="C8" s="31">
        <v>11425</v>
      </c>
      <c r="D8" s="31">
        <v>470.58</v>
      </c>
      <c r="E8" s="31">
        <f t="shared" si="0"/>
        <v>10954.42</v>
      </c>
      <c r="F8" s="15" t="s">
        <v>292</v>
      </c>
      <c r="G8" s="83"/>
      <c r="H8" s="82" t="s">
        <v>289</v>
      </c>
      <c r="I8" s="83" t="s">
        <v>290</v>
      </c>
      <c r="J8" s="83" t="s">
        <v>291</v>
      </c>
      <c r="K8" s="82" t="s">
        <v>280</v>
      </c>
      <c r="L8" s="83" t="s">
        <v>293</v>
      </c>
      <c r="M8" s="84"/>
    </row>
    <row r="9" spans="1:13" ht="15.6" x14ac:dyDescent="0.3">
      <c r="A9" s="121"/>
      <c r="B9" s="20" t="s">
        <v>119</v>
      </c>
      <c r="C9" s="31">
        <v>12400</v>
      </c>
      <c r="D9" s="31">
        <v>470.58</v>
      </c>
      <c r="E9" s="31">
        <f t="shared" si="0"/>
        <v>11929.42</v>
      </c>
      <c r="F9" s="15" t="s">
        <v>297</v>
      </c>
      <c r="G9" s="83"/>
      <c r="H9" s="82" t="s">
        <v>294</v>
      </c>
      <c r="I9" s="83" t="s">
        <v>295</v>
      </c>
      <c r="J9" s="83" t="s">
        <v>296</v>
      </c>
      <c r="K9" s="82" t="s">
        <v>1</v>
      </c>
      <c r="L9" s="83" t="s">
        <v>297</v>
      </c>
      <c r="M9" s="84"/>
    </row>
    <row r="10" spans="1:13" ht="15.6" x14ac:dyDescent="0.3">
      <c r="A10" s="121"/>
      <c r="B10" s="3" t="s">
        <v>120</v>
      </c>
      <c r="C10" s="31">
        <v>7900</v>
      </c>
      <c r="D10" s="31">
        <v>470.58</v>
      </c>
      <c r="E10" s="31">
        <f t="shared" si="0"/>
        <v>7429.42</v>
      </c>
      <c r="F10" s="15" t="s">
        <v>299</v>
      </c>
      <c r="G10" s="83" t="s">
        <v>214</v>
      </c>
      <c r="H10" s="82" t="s">
        <v>298</v>
      </c>
      <c r="I10" s="83" t="s">
        <v>18</v>
      </c>
      <c r="J10" s="83" t="s">
        <v>300</v>
      </c>
      <c r="K10" s="82" t="s">
        <v>1</v>
      </c>
      <c r="L10" s="83" t="s">
        <v>299</v>
      </c>
      <c r="M10" s="84"/>
    </row>
    <row r="11" spans="1:13" ht="15.6" x14ac:dyDescent="0.3">
      <c r="A11" s="121"/>
      <c r="B11" s="20" t="s">
        <v>84</v>
      </c>
      <c r="C11" s="31">
        <v>5275</v>
      </c>
      <c r="D11" s="31"/>
      <c r="E11" s="31">
        <f t="shared" ref="E11" si="1">C11-D11</f>
        <v>5275</v>
      </c>
      <c r="F11" s="15" t="s">
        <v>364</v>
      </c>
      <c r="G11" s="83"/>
      <c r="H11" s="20" t="s">
        <v>360</v>
      </c>
      <c r="I11" s="83" t="s">
        <v>361</v>
      </c>
      <c r="J11" s="83" t="s">
        <v>362</v>
      </c>
      <c r="K11" s="82" t="s">
        <v>280</v>
      </c>
      <c r="L11" s="83" t="s">
        <v>363</v>
      </c>
      <c r="M11" s="84"/>
    </row>
    <row r="12" spans="1:13" ht="15.6" x14ac:dyDescent="0.3">
      <c r="A12" s="121"/>
      <c r="B12" s="3" t="s">
        <v>122</v>
      </c>
      <c r="C12" s="31">
        <v>10250</v>
      </c>
      <c r="D12" s="31"/>
      <c r="E12" s="31">
        <f t="shared" si="0"/>
        <v>10250</v>
      </c>
      <c r="F12" s="15" t="s">
        <v>422</v>
      </c>
      <c r="G12" s="83"/>
      <c r="H12" s="82" t="s">
        <v>421</v>
      </c>
      <c r="I12" s="83" t="s">
        <v>424</v>
      </c>
      <c r="J12" s="83" t="s">
        <v>425</v>
      </c>
      <c r="K12" s="82" t="s">
        <v>280</v>
      </c>
      <c r="L12" s="83" t="s">
        <v>423</v>
      </c>
      <c r="M12" s="84"/>
    </row>
    <row r="13" spans="1:13" ht="15.6" x14ac:dyDescent="0.3">
      <c r="A13" s="121"/>
      <c r="B13" s="3" t="s">
        <v>301</v>
      </c>
      <c r="C13" s="31">
        <v>6400</v>
      </c>
      <c r="D13" s="31">
        <v>470.58</v>
      </c>
      <c r="E13" s="31">
        <f t="shared" si="0"/>
        <v>5929.42</v>
      </c>
      <c r="F13" s="15" t="s">
        <v>302</v>
      </c>
      <c r="G13" s="83"/>
      <c r="H13" s="82" t="s">
        <v>21</v>
      </c>
      <c r="I13" s="83" t="s">
        <v>304</v>
      </c>
      <c r="J13" s="83" t="s">
        <v>303</v>
      </c>
      <c r="K13" s="82" t="s">
        <v>1</v>
      </c>
      <c r="L13" s="83" t="s">
        <v>305</v>
      </c>
      <c r="M13" s="84"/>
    </row>
    <row r="14" spans="1:13" ht="15.6" x14ac:dyDescent="0.3">
      <c r="A14" s="121"/>
      <c r="B14" s="3" t="s">
        <v>265</v>
      </c>
      <c r="C14" s="31">
        <v>5025</v>
      </c>
      <c r="D14" s="31"/>
      <c r="E14" s="31">
        <f t="shared" si="0"/>
        <v>5025</v>
      </c>
      <c r="F14" s="15"/>
      <c r="G14" s="83"/>
      <c r="H14" s="82"/>
      <c r="I14" s="83"/>
      <c r="J14" s="83"/>
      <c r="K14" s="82"/>
      <c r="L14" s="83"/>
      <c r="M14" s="84"/>
    </row>
    <row r="15" spans="1:13" ht="15.6" x14ac:dyDescent="0.3">
      <c r="A15" s="121"/>
      <c r="B15" s="3" t="s">
        <v>266</v>
      </c>
      <c r="C15" s="31">
        <v>5075</v>
      </c>
      <c r="D15" s="31"/>
      <c r="E15" s="31">
        <f t="shared" si="0"/>
        <v>5075</v>
      </c>
      <c r="F15" s="15"/>
      <c r="G15" s="83"/>
      <c r="H15" s="82"/>
      <c r="I15" s="83"/>
      <c r="J15" s="83"/>
      <c r="K15" s="82"/>
      <c r="L15" s="83"/>
      <c r="M15" s="84"/>
    </row>
    <row r="16" spans="1:13" ht="15.6" x14ac:dyDescent="0.3">
      <c r="A16" s="121"/>
      <c r="B16" s="3" t="s">
        <v>123</v>
      </c>
      <c r="C16" s="31">
        <v>14500</v>
      </c>
      <c r="D16" s="31">
        <v>470.58</v>
      </c>
      <c r="E16" s="31">
        <f t="shared" si="0"/>
        <v>14029.42</v>
      </c>
      <c r="F16" s="15" t="s">
        <v>309</v>
      </c>
      <c r="G16" s="83"/>
      <c r="H16" s="82" t="s">
        <v>306</v>
      </c>
      <c r="I16" s="83" t="s">
        <v>307</v>
      </c>
      <c r="J16" s="83" t="s">
        <v>308</v>
      </c>
      <c r="K16" s="82" t="s">
        <v>280</v>
      </c>
      <c r="L16" s="83" t="s">
        <v>310</v>
      </c>
      <c r="M16" s="84"/>
    </row>
    <row r="17" spans="1:13" ht="15.6" x14ac:dyDescent="0.3">
      <c r="A17" s="121"/>
      <c r="B17" s="3" t="s">
        <v>464</v>
      </c>
      <c r="C17" s="31">
        <v>13600</v>
      </c>
      <c r="D17" s="31">
        <v>470.58</v>
      </c>
      <c r="E17" s="31">
        <f t="shared" si="0"/>
        <v>13129.42</v>
      </c>
      <c r="F17" s="15" t="s">
        <v>314</v>
      </c>
      <c r="G17" s="83"/>
      <c r="H17" s="82" t="s">
        <v>311</v>
      </c>
      <c r="I17" s="83" t="s">
        <v>312</v>
      </c>
      <c r="J17" s="83" t="s">
        <v>313</v>
      </c>
      <c r="K17" s="82" t="s">
        <v>1</v>
      </c>
      <c r="L17" s="83" t="s">
        <v>314</v>
      </c>
      <c r="M17" s="84"/>
    </row>
    <row r="18" spans="1:13" ht="15.6" x14ac:dyDescent="0.3">
      <c r="A18" s="121"/>
      <c r="B18" s="20" t="s">
        <v>124</v>
      </c>
      <c r="C18" s="31">
        <v>13200</v>
      </c>
      <c r="D18" s="31">
        <v>470.58</v>
      </c>
      <c r="E18" s="31">
        <f t="shared" si="0"/>
        <v>12729.42</v>
      </c>
      <c r="F18" s="15" t="s">
        <v>317</v>
      </c>
      <c r="G18" s="83"/>
      <c r="H18" s="82" t="s">
        <v>24</v>
      </c>
      <c r="I18" s="83" t="s">
        <v>315</v>
      </c>
      <c r="J18" s="83" t="s">
        <v>316</v>
      </c>
      <c r="K18" s="82" t="s">
        <v>1</v>
      </c>
      <c r="L18" s="83" t="s">
        <v>317</v>
      </c>
      <c r="M18" s="84"/>
    </row>
    <row r="19" spans="1:13" ht="15.6" x14ac:dyDescent="0.3">
      <c r="A19" s="121"/>
      <c r="B19" s="20"/>
      <c r="C19" s="31"/>
      <c r="D19" s="31"/>
      <c r="E19" s="31">
        <f t="shared" si="0"/>
        <v>0</v>
      </c>
      <c r="F19" s="15"/>
      <c r="G19" s="83"/>
      <c r="H19" s="82"/>
      <c r="I19" s="83"/>
      <c r="J19" s="83"/>
      <c r="K19" s="82"/>
      <c r="L19" s="83"/>
      <c r="M19" s="84"/>
    </row>
    <row r="20" spans="1:13" ht="15.6" x14ac:dyDescent="0.3">
      <c r="A20" s="121"/>
      <c r="B20" s="20"/>
      <c r="C20" s="31"/>
      <c r="D20" s="31"/>
      <c r="E20" s="31">
        <f t="shared" si="0"/>
        <v>0</v>
      </c>
      <c r="F20" s="15"/>
      <c r="G20" s="83"/>
      <c r="H20" s="82"/>
      <c r="I20" s="83"/>
      <c r="J20" s="83"/>
      <c r="K20" s="82"/>
      <c r="L20" s="83"/>
      <c r="M20" s="84"/>
    </row>
    <row r="21" spans="1:13" ht="15.6" x14ac:dyDescent="0.3">
      <c r="A21" s="121"/>
      <c r="B21" s="20"/>
      <c r="C21" s="31"/>
      <c r="D21" s="31"/>
      <c r="E21" s="33">
        <f>SUM(E3:E20)</f>
        <v>140769.19999999998</v>
      </c>
      <c r="F21" s="15"/>
      <c r="G21" s="83"/>
      <c r="H21" s="82"/>
      <c r="I21" s="83"/>
      <c r="J21" s="83"/>
      <c r="K21" s="82"/>
      <c r="L21" s="83"/>
      <c r="M21" s="84"/>
    </row>
    <row r="22" spans="1:13" ht="15.6" x14ac:dyDescent="0.3">
      <c r="A22" s="121"/>
      <c r="B22" s="16"/>
      <c r="C22" s="2"/>
      <c r="D22" s="2"/>
      <c r="E22" s="31"/>
      <c r="F22" s="15"/>
      <c r="G22" s="18"/>
      <c r="H22" s="16"/>
      <c r="I22" s="18"/>
      <c r="J22" s="18"/>
      <c r="K22" s="16"/>
      <c r="L22" s="17"/>
      <c r="M22" s="53"/>
    </row>
    <row r="23" spans="1:13" ht="15.6" x14ac:dyDescent="0.3">
      <c r="A23" s="121" t="s">
        <v>10</v>
      </c>
      <c r="B23" s="16"/>
      <c r="C23" s="2"/>
      <c r="D23" s="2"/>
      <c r="E23" s="31"/>
      <c r="F23" s="15"/>
      <c r="G23" s="18"/>
      <c r="H23" s="16"/>
      <c r="I23" s="18"/>
      <c r="J23" s="18"/>
      <c r="K23" s="16"/>
      <c r="L23" s="17"/>
      <c r="M23" s="53"/>
    </row>
    <row r="24" spans="1:13" ht="15.6" x14ac:dyDescent="0.3">
      <c r="A24" s="121"/>
      <c r="B24" s="59" t="s">
        <v>106</v>
      </c>
      <c r="C24" s="25">
        <v>13341.67</v>
      </c>
      <c r="D24" s="25"/>
      <c r="E24" s="25">
        <f t="shared" ref="E24:E34" si="2">C24-D24</f>
        <v>13341.67</v>
      </c>
      <c r="F24" s="36"/>
      <c r="G24" s="26" t="s">
        <v>16</v>
      </c>
      <c r="H24" s="27" t="s">
        <v>17</v>
      </c>
      <c r="I24" s="26" t="s">
        <v>18</v>
      </c>
      <c r="J24" s="29" t="s">
        <v>126</v>
      </c>
      <c r="K24" s="27" t="s">
        <v>19</v>
      </c>
      <c r="L24" s="37" t="s">
        <v>127</v>
      </c>
      <c r="M24" s="28" t="s">
        <v>125</v>
      </c>
    </row>
    <row r="25" spans="1:13" ht="15.6" x14ac:dyDescent="0.3">
      <c r="A25" s="121"/>
      <c r="B25" s="59" t="s">
        <v>108</v>
      </c>
      <c r="C25" s="25">
        <v>15350</v>
      </c>
      <c r="D25" s="25"/>
      <c r="E25" s="25">
        <f t="shared" si="2"/>
        <v>15350</v>
      </c>
      <c r="F25" s="36"/>
      <c r="G25" s="26" t="s">
        <v>20</v>
      </c>
      <c r="H25" s="27" t="s">
        <v>21</v>
      </c>
      <c r="I25" s="26" t="s">
        <v>129</v>
      </c>
      <c r="J25" s="29" t="s">
        <v>130</v>
      </c>
      <c r="K25" s="27"/>
      <c r="L25" s="37"/>
      <c r="M25" s="35" t="s">
        <v>128</v>
      </c>
    </row>
    <row r="26" spans="1:13" ht="15.6" x14ac:dyDescent="0.3">
      <c r="A26" s="121"/>
      <c r="B26" s="59" t="s">
        <v>109</v>
      </c>
      <c r="C26" s="25">
        <v>15950</v>
      </c>
      <c r="D26" s="25"/>
      <c r="E26" s="25">
        <f t="shared" si="2"/>
        <v>15950</v>
      </c>
      <c r="F26" s="36"/>
      <c r="G26" s="26" t="s">
        <v>16</v>
      </c>
      <c r="H26" s="27" t="s">
        <v>17</v>
      </c>
      <c r="I26" s="26" t="s">
        <v>18</v>
      </c>
      <c r="J26" s="29" t="s">
        <v>133</v>
      </c>
      <c r="K26" s="27" t="s">
        <v>19</v>
      </c>
      <c r="L26" s="37" t="s">
        <v>132</v>
      </c>
      <c r="M26" s="35" t="s">
        <v>131</v>
      </c>
    </row>
    <row r="27" spans="1:13" ht="15.6" x14ac:dyDescent="0.3">
      <c r="A27" s="121"/>
      <c r="B27" s="59" t="s">
        <v>469</v>
      </c>
      <c r="C27" s="25">
        <v>1300</v>
      </c>
      <c r="D27" s="25"/>
      <c r="E27" s="25">
        <f t="shared" si="2"/>
        <v>1300</v>
      </c>
      <c r="F27" s="36"/>
      <c r="G27" s="29"/>
      <c r="H27" s="30"/>
      <c r="I27" s="29"/>
      <c r="J27" s="29"/>
      <c r="K27" s="30"/>
      <c r="L27" s="37"/>
      <c r="M27" s="35" t="s">
        <v>468</v>
      </c>
    </row>
    <row r="28" spans="1:13" ht="15.6" x14ac:dyDescent="0.3">
      <c r="A28" s="121"/>
      <c r="B28" s="12" t="s">
        <v>114</v>
      </c>
      <c r="C28" s="25">
        <v>30350</v>
      </c>
      <c r="D28" s="25"/>
      <c r="E28" s="25">
        <f t="shared" si="2"/>
        <v>30350</v>
      </c>
      <c r="F28" s="36"/>
      <c r="G28" s="29" t="s">
        <v>139</v>
      </c>
      <c r="H28" s="30" t="s">
        <v>138</v>
      </c>
      <c r="I28" s="29" t="s">
        <v>137</v>
      </c>
      <c r="J28" s="29" t="s">
        <v>136</v>
      </c>
      <c r="K28" s="27" t="s">
        <v>19</v>
      </c>
      <c r="L28" s="37" t="s">
        <v>135</v>
      </c>
      <c r="M28" s="35" t="s">
        <v>134</v>
      </c>
    </row>
    <row r="29" spans="1:13" ht="15.6" x14ac:dyDescent="0.3">
      <c r="A29" s="121"/>
      <c r="B29" s="12" t="s">
        <v>115</v>
      </c>
      <c r="C29" s="100">
        <v>17100</v>
      </c>
      <c r="D29" s="100"/>
      <c r="E29" s="100">
        <f t="shared" si="2"/>
        <v>17100</v>
      </c>
      <c r="F29" s="101"/>
      <c r="G29" s="102" t="s">
        <v>23</v>
      </c>
      <c r="H29" s="103" t="s">
        <v>24</v>
      </c>
      <c r="I29" s="102" t="s">
        <v>26</v>
      </c>
      <c r="J29" s="102" t="s">
        <v>142</v>
      </c>
      <c r="K29" s="106" t="s">
        <v>19</v>
      </c>
      <c r="L29" s="104" t="s">
        <v>141</v>
      </c>
      <c r="M29" s="105" t="s">
        <v>140</v>
      </c>
    </row>
    <row r="30" spans="1:13" s="58" customFormat="1" ht="15.6" x14ac:dyDescent="0.3">
      <c r="A30" s="121"/>
      <c r="B30" s="12" t="s">
        <v>460</v>
      </c>
      <c r="C30" s="25">
        <v>14875</v>
      </c>
      <c r="D30" s="25"/>
      <c r="E30" s="25">
        <f t="shared" si="2"/>
        <v>14875</v>
      </c>
      <c r="F30" s="36"/>
      <c r="G30" s="29"/>
      <c r="H30" s="30"/>
      <c r="I30" s="29"/>
      <c r="J30" s="29"/>
      <c r="K30" s="27"/>
      <c r="L30" s="37"/>
      <c r="M30" s="35" t="s">
        <v>470</v>
      </c>
    </row>
    <row r="31" spans="1:13" ht="15.6" x14ac:dyDescent="0.3">
      <c r="A31" s="121"/>
      <c r="B31" s="12" t="s">
        <v>116</v>
      </c>
      <c r="C31" s="25">
        <v>3300</v>
      </c>
      <c r="D31" s="25"/>
      <c r="E31" s="25">
        <f t="shared" si="2"/>
        <v>3300</v>
      </c>
      <c r="F31" s="36"/>
      <c r="G31" s="26" t="s">
        <v>16</v>
      </c>
      <c r="H31" s="27" t="s">
        <v>17</v>
      </c>
      <c r="I31" s="26" t="s">
        <v>18</v>
      </c>
      <c r="J31" s="29" t="s">
        <v>146</v>
      </c>
      <c r="K31" s="27" t="s">
        <v>19</v>
      </c>
      <c r="L31" s="37" t="s">
        <v>145</v>
      </c>
      <c r="M31" s="35" t="s">
        <v>144</v>
      </c>
    </row>
    <row r="32" spans="1:13" ht="15.6" x14ac:dyDescent="0.3">
      <c r="A32" s="121"/>
      <c r="B32" s="12" t="s">
        <v>117</v>
      </c>
      <c r="C32" s="100">
        <v>2175</v>
      </c>
      <c r="D32" s="100"/>
      <c r="E32" s="100">
        <f t="shared" si="2"/>
        <v>2175</v>
      </c>
      <c r="F32" s="101"/>
      <c r="G32" s="102"/>
      <c r="H32" s="103" t="s">
        <v>426</v>
      </c>
      <c r="I32" s="102" t="s">
        <v>427</v>
      </c>
      <c r="J32" s="102" t="s">
        <v>428</v>
      </c>
      <c r="K32" s="103" t="s">
        <v>1</v>
      </c>
      <c r="L32" s="104" t="s">
        <v>429</v>
      </c>
      <c r="M32" s="105" t="s">
        <v>477</v>
      </c>
    </row>
    <row r="33" spans="1:13" ht="15.6" x14ac:dyDescent="0.3">
      <c r="A33" s="121"/>
      <c r="B33" s="12" t="s">
        <v>478</v>
      </c>
      <c r="C33" s="25">
        <v>1100</v>
      </c>
      <c r="D33" s="25"/>
      <c r="E33" s="25">
        <f t="shared" si="2"/>
        <v>1100</v>
      </c>
      <c r="F33" s="36"/>
      <c r="G33" s="29"/>
      <c r="H33" s="30"/>
      <c r="I33" s="29"/>
      <c r="J33" s="29"/>
      <c r="K33" s="30"/>
      <c r="L33" s="37"/>
      <c r="M33" s="35"/>
    </row>
    <row r="34" spans="1:13" ht="15.6" x14ac:dyDescent="0.3">
      <c r="A34" s="121"/>
      <c r="B34" s="12" t="s">
        <v>121</v>
      </c>
      <c r="C34" s="25">
        <v>4950</v>
      </c>
      <c r="D34" s="25"/>
      <c r="E34" s="25">
        <f t="shared" si="2"/>
        <v>4950</v>
      </c>
      <c r="F34" s="36"/>
      <c r="G34" s="29"/>
      <c r="H34" s="30"/>
      <c r="I34" s="29" t="s">
        <v>430</v>
      </c>
      <c r="J34" s="29" t="s">
        <v>431</v>
      </c>
      <c r="K34" s="30" t="s">
        <v>19</v>
      </c>
      <c r="L34" s="37" t="s">
        <v>148</v>
      </c>
      <c r="M34" s="35" t="s">
        <v>147</v>
      </c>
    </row>
    <row r="35" spans="1:13" ht="15.6" x14ac:dyDescent="0.3">
      <c r="A35" s="121"/>
      <c r="B35" s="69" t="s">
        <v>25</v>
      </c>
      <c r="C35" s="62">
        <v>1100</v>
      </c>
      <c r="D35" s="81">
        <v>8000</v>
      </c>
      <c r="E35" s="62">
        <f>C35+D35</f>
        <v>9100</v>
      </c>
      <c r="F35" s="63"/>
      <c r="G35" s="64"/>
      <c r="H35" s="65"/>
      <c r="I35" s="64"/>
      <c r="J35" s="64"/>
      <c r="K35" s="65"/>
      <c r="L35" s="66"/>
      <c r="M35" s="67"/>
    </row>
    <row r="36" spans="1:13" ht="15.6" x14ac:dyDescent="0.3">
      <c r="A36" s="121"/>
      <c r="B36" s="69" t="s">
        <v>461</v>
      </c>
      <c r="C36" s="62">
        <v>5000</v>
      </c>
      <c r="D36" s="81"/>
      <c r="E36" s="62">
        <f>C36-D36</f>
        <v>5000</v>
      </c>
      <c r="F36" s="63"/>
      <c r="G36" s="64"/>
      <c r="H36" s="65"/>
      <c r="I36" s="64"/>
      <c r="J36" s="64"/>
      <c r="K36" s="65"/>
      <c r="L36" s="66"/>
      <c r="M36" s="67"/>
    </row>
    <row r="37" spans="1:13" s="58" customFormat="1" ht="15.6" x14ac:dyDescent="0.3">
      <c r="A37" s="121"/>
      <c r="B37" s="69" t="s">
        <v>264</v>
      </c>
      <c r="C37" s="62">
        <v>2100</v>
      </c>
      <c r="D37" s="62"/>
      <c r="E37" s="62">
        <f>C37-D37</f>
        <v>2100</v>
      </c>
      <c r="F37" s="63"/>
      <c r="G37" s="80"/>
      <c r="H37" s="65"/>
      <c r="I37" s="64"/>
      <c r="J37" s="64"/>
      <c r="K37" s="65"/>
      <c r="L37" s="66"/>
      <c r="M37" s="67"/>
    </row>
    <row r="38" spans="1:13" s="58" customFormat="1" ht="15.6" x14ac:dyDescent="0.3">
      <c r="A38" s="121"/>
      <c r="B38" s="46" t="s">
        <v>462</v>
      </c>
      <c r="C38" s="25">
        <v>3975</v>
      </c>
      <c r="D38" s="25"/>
      <c r="E38" s="25">
        <f>C38-D38</f>
        <v>3975</v>
      </c>
      <c r="F38" s="36"/>
      <c r="G38" s="26"/>
      <c r="H38" s="30"/>
      <c r="I38" s="29"/>
      <c r="J38" s="29"/>
      <c r="K38" s="30"/>
      <c r="L38" s="37"/>
      <c r="M38" s="35" t="s">
        <v>466</v>
      </c>
    </row>
    <row r="39" spans="1:13" s="58" customFormat="1" ht="15.6" x14ac:dyDescent="0.3">
      <c r="A39" s="121"/>
      <c r="B39" s="46" t="s">
        <v>463</v>
      </c>
      <c r="C39" s="25">
        <v>16050</v>
      </c>
      <c r="D39" s="25"/>
      <c r="E39" s="25">
        <f>C39-D39</f>
        <v>16050</v>
      </c>
      <c r="F39" s="36"/>
      <c r="G39" s="26"/>
      <c r="H39" s="27"/>
      <c r="I39" s="26"/>
      <c r="J39" s="29"/>
      <c r="K39" s="30"/>
      <c r="L39" s="37"/>
      <c r="M39" s="35" t="s">
        <v>465</v>
      </c>
    </row>
    <row r="40" spans="1:13" s="58" customFormat="1" ht="15.6" x14ac:dyDescent="0.3">
      <c r="A40" s="121"/>
      <c r="B40" s="46" t="s">
        <v>558</v>
      </c>
      <c r="C40" s="25">
        <v>1650</v>
      </c>
      <c r="D40" s="25"/>
      <c r="E40" s="25">
        <f>C40-D40</f>
        <v>1650</v>
      </c>
      <c r="F40" s="36"/>
      <c r="G40" s="26"/>
      <c r="H40" s="27"/>
      <c r="I40" s="26"/>
      <c r="J40" s="29"/>
      <c r="K40" s="30"/>
      <c r="L40" s="37"/>
      <c r="M40" s="110" t="s">
        <v>582</v>
      </c>
    </row>
    <row r="41" spans="1:13" ht="15.6" x14ac:dyDescent="0.3">
      <c r="A41" s="121"/>
      <c r="B41" s="46"/>
      <c r="C41" s="25"/>
      <c r="D41" s="25"/>
      <c r="E41" s="52">
        <f>SUM(E24:E40)</f>
        <v>157666.66999999998</v>
      </c>
      <c r="F41" s="36"/>
      <c r="G41" s="29"/>
      <c r="H41" s="30"/>
      <c r="I41" s="29"/>
      <c r="J41" s="29"/>
      <c r="K41" s="30"/>
      <c r="L41" s="37"/>
      <c r="M41" s="35"/>
    </row>
    <row r="42" spans="1:13" ht="15.6" x14ac:dyDescent="0.3">
      <c r="A42" s="121"/>
      <c r="B42" s="20"/>
      <c r="C42" s="31"/>
      <c r="D42" s="31"/>
      <c r="E42" s="31"/>
      <c r="F42" s="15"/>
      <c r="G42" s="18"/>
      <c r="H42" s="16"/>
      <c r="I42" s="18"/>
      <c r="J42" s="18"/>
      <c r="K42" s="16"/>
      <c r="L42" s="17"/>
      <c r="M42" s="53"/>
    </row>
    <row r="43" spans="1:13" x14ac:dyDescent="0.3">
      <c r="A43" s="121"/>
      <c r="B43" s="6" t="s">
        <v>8</v>
      </c>
      <c r="C43" s="7">
        <f>SUM(C3:C42)</f>
        <v>295141.67000000004</v>
      </c>
      <c r="D43" s="7"/>
      <c r="E43" s="7">
        <f>E41+E21</f>
        <v>298435.87</v>
      </c>
    </row>
    <row r="44" spans="1:13" x14ac:dyDescent="0.3">
      <c r="E44" s="34"/>
    </row>
    <row r="45" spans="1:13" x14ac:dyDescent="0.3">
      <c r="C45" s="13"/>
      <c r="D45" s="13"/>
      <c r="E45" s="45"/>
    </row>
    <row r="46" spans="1:13" x14ac:dyDescent="0.3">
      <c r="C46" s="13"/>
      <c r="D46" s="13"/>
      <c r="E46" s="13"/>
    </row>
    <row r="47" spans="1:13" x14ac:dyDescent="0.3">
      <c r="C47" s="13"/>
      <c r="D47" s="13"/>
      <c r="E47" s="13"/>
    </row>
    <row r="48" spans="1:13" x14ac:dyDescent="0.3">
      <c r="E48" s="13"/>
    </row>
    <row r="49" spans="5:5" x14ac:dyDescent="0.3">
      <c r="E49" s="34"/>
    </row>
    <row r="50" spans="5:5" x14ac:dyDescent="0.3">
      <c r="E50" s="13"/>
    </row>
  </sheetData>
  <mergeCells count="5">
    <mergeCell ref="A1:M1"/>
    <mergeCell ref="A2:B2"/>
    <mergeCell ref="G2:H2"/>
    <mergeCell ref="A6:A22"/>
    <mergeCell ref="A23:A43"/>
  </mergeCells>
  <hyperlinks>
    <hyperlink ref="M24" r:id="rId1" display="fiscal02@msccontabil.com.br / " xr:uid="{0AE271EC-B4E8-4696-9822-512C34EC7E63}"/>
    <hyperlink ref="M40" r:id="rId2" xr:uid="{4E0E852F-1626-4EFB-B573-12CFAA862CBF}"/>
  </hyperlinks>
  <printOptions horizontalCentered="1"/>
  <pageMargins left="0.25" right="0.25" top="0.75" bottom="0.75" header="0.3" footer="0.3"/>
  <pageSetup paperSize="9" scale="46" fitToHeight="0" orientation="landscape" r:id="rId3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EA1A-B127-4BA3-B1AC-85569826B911}">
  <sheetPr>
    <pageSetUpPr fitToPage="1"/>
  </sheetPr>
  <dimension ref="A1:K19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1" sqref="H11"/>
    </sheetView>
  </sheetViews>
  <sheetFormatPr defaultRowHeight="14.4" x14ac:dyDescent="0.3"/>
  <cols>
    <col min="1" max="1" width="3.33203125" customWidth="1"/>
    <col min="2" max="2" width="49.33203125" bestFit="1" customWidth="1"/>
    <col min="3" max="3" width="16.44140625" bestFit="1" customWidth="1"/>
    <col min="4" max="4" width="19" customWidth="1"/>
    <col min="5" max="5" width="5.6640625" customWidth="1"/>
    <col min="6" max="6" width="24.33203125" bestFit="1" customWidth="1"/>
    <col min="7" max="7" width="12" customWidth="1"/>
    <col min="8" max="8" width="21.88671875" bestFit="1" customWidth="1"/>
    <col min="9" max="9" width="13.33203125" bestFit="1" customWidth="1"/>
    <col min="10" max="10" width="37" customWidth="1"/>
    <col min="11" max="11" width="59.44140625" customWidth="1"/>
  </cols>
  <sheetData>
    <row r="1" spans="1:11" ht="28.2" x14ac:dyDescent="0.3">
      <c r="A1" s="130" t="s">
        <v>38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</row>
    <row r="2" spans="1:11" ht="15.6" x14ac:dyDescent="0.3">
      <c r="A2" s="131" t="s">
        <v>28</v>
      </c>
      <c r="B2" s="132"/>
      <c r="C2" s="21" t="s">
        <v>8</v>
      </c>
      <c r="D2" s="22" t="s">
        <v>1</v>
      </c>
      <c r="E2" s="122" t="s">
        <v>2</v>
      </c>
      <c r="F2" s="123"/>
      <c r="G2" s="22" t="s">
        <v>3</v>
      </c>
      <c r="H2" s="22" t="s">
        <v>4</v>
      </c>
      <c r="I2" s="22" t="s">
        <v>5</v>
      </c>
      <c r="J2" s="23" t="s">
        <v>6</v>
      </c>
      <c r="K2" s="24" t="s">
        <v>7</v>
      </c>
    </row>
    <row r="3" spans="1:11" ht="15.6" x14ac:dyDescent="0.3">
      <c r="A3" s="133" t="s">
        <v>9</v>
      </c>
      <c r="B3" s="3"/>
      <c r="C3" s="71"/>
      <c r="D3" s="9"/>
      <c r="E3" s="10"/>
      <c r="F3" s="8"/>
      <c r="G3" s="10"/>
      <c r="H3" s="10"/>
      <c r="I3" s="8"/>
      <c r="J3" s="11"/>
      <c r="K3" s="19"/>
    </row>
    <row r="4" spans="1:11" ht="15.6" x14ac:dyDescent="0.3">
      <c r="A4" s="133"/>
      <c r="B4" s="3"/>
      <c r="C4" s="31"/>
      <c r="D4" s="9"/>
      <c r="E4" s="10"/>
      <c r="F4" s="8"/>
      <c r="G4" s="10"/>
      <c r="H4" s="10"/>
      <c r="I4" s="8"/>
      <c r="J4" s="11"/>
      <c r="K4" s="19"/>
    </row>
    <row r="5" spans="1:11" ht="15.6" x14ac:dyDescent="0.3">
      <c r="A5" s="133"/>
      <c r="B5" s="20"/>
      <c r="C5" s="2"/>
      <c r="D5" s="9"/>
      <c r="E5" s="10"/>
      <c r="F5" s="8"/>
      <c r="G5" s="10"/>
      <c r="H5" s="10"/>
      <c r="I5" s="8"/>
      <c r="J5" s="11"/>
      <c r="K5" s="19"/>
    </row>
    <row r="6" spans="1:11" ht="15.6" x14ac:dyDescent="0.3">
      <c r="A6" s="133"/>
      <c r="B6" s="20"/>
      <c r="C6" s="2"/>
      <c r="D6" s="9"/>
      <c r="E6" s="10"/>
      <c r="F6" s="8"/>
      <c r="G6" s="10"/>
      <c r="H6" s="10"/>
      <c r="I6" s="8"/>
      <c r="J6" s="11"/>
      <c r="K6" s="19"/>
    </row>
    <row r="7" spans="1:11" ht="15.6" x14ac:dyDescent="0.3">
      <c r="A7" s="133"/>
      <c r="B7" s="16"/>
      <c r="C7" s="2"/>
      <c r="D7" s="9"/>
      <c r="E7" s="10"/>
      <c r="F7" s="8"/>
      <c r="G7" s="10"/>
      <c r="H7" s="10"/>
      <c r="I7" s="8"/>
      <c r="J7" s="11"/>
      <c r="K7" s="19"/>
    </row>
    <row r="8" spans="1:11" ht="15.6" x14ac:dyDescent="0.3">
      <c r="A8" s="133"/>
      <c r="B8" s="56"/>
      <c r="C8" s="31"/>
      <c r="D8" s="9"/>
      <c r="E8" s="10"/>
      <c r="F8" s="8"/>
      <c r="G8" s="10"/>
      <c r="H8" s="10"/>
      <c r="I8" s="8"/>
      <c r="J8" s="11"/>
      <c r="K8" s="5"/>
    </row>
    <row r="9" spans="1:11" ht="15.6" x14ac:dyDescent="0.3">
      <c r="A9" s="133"/>
      <c r="B9" s="20"/>
      <c r="C9" s="2"/>
      <c r="D9" s="15"/>
      <c r="E9" s="10"/>
      <c r="F9" s="8"/>
      <c r="G9" s="10"/>
      <c r="H9" s="16"/>
      <c r="I9" s="16"/>
      <c r="J9" s="17"/>
      <c r="K9" s="5"/>
    </row>
    <row r="10" spans="1:11" ht="15.6" x14ac:dyDescent="0.3">
      <c r="A10" s="134" t="s">
        <v>31</v>
      </c>
      <c r="B10" s="120" t="s">
        <v>526</v>
      </c>
      <c r="C10" s="31">
        <v>500</v>
      </c>
      <c r="D10" s="9"/>
      <c r="E10" s="10"/>
      <c r="F10" s="8"/>
      <c r="G10" s="10"/>
      <c r="H10" s="10"/>
      <c r="I10" s="8"/>
      <c r="J10" s="11"/>
      <c r="K10" s="19"/>
    </row>
    <row r="11" spans="1:11" ht="15.6" x14ac:dyDescent="0.3">
      <c r="A11" s="133"/>
      <c r="B11" s="87"/>
      <c r="C11" s="31"/>
      <c r="D11" s="9"/>
      <c r="E11" s="10"/>
      <c r="F11" s="8"/>
      <c r="G11" s="10"/>
      <c r="H11" s="10"/>
      <c r="I11" s="8"/>
      <c r="J11" s="11"/>
      <c r="K11" s="19"/>
    </row>
    <row r="12" spans="1:11" ht="15.6" x14ac:dyDescent="0.3">
      <c r="A12" s="133"/>
      <c r="B12" s="70"/>
      <c r="C12" s="33"/>
      <c r="D12" s="9"/>
      <c r="E12" s="10"/>
      <c r="F12" s="8"/>
      <c r="G12" s="10"/>
      <c r="H12" s="10"/>
      <c r="I12" s="8"/>
      <c r="J12" s="11"/>
      <c r="K12" s="19"/>
    </row>
    <row r="13" spans="1:11" ht="15.6" x14ac:dyDescent="0.3">
      <c r="A13" s="133"/>
      <c r="B13" s="32"/>
      <c r="C13" s="31"/>
      <c r="D13" s="9"/>
      <c r="E13" s="10"/>
      <c r="F13" s="8"/>
      <c r="G13" s="10"/>
      <c r="H13" s="10"/>
      <c r="I13" s="8"/>
      <c r="J13" s="11"/>
      <c r="K13" s="19"/>
    </row>
    <row r="14" spans="1:11" ht="15.6" x14ac:dyDescent="0.3">
      <c r="A14" s="133"/>
      <c r="B14" s="32"/>
      <c r="C14" s="31"/>
      <c r="D14" s="9"/>
      <c r="E14" s="10"/>
      <c r="F14" s="8"/>
      <c r="G14" s="10"/>
      <c r="H14" s="10"/>
      <c r="I14" s="8"/>
      <c r="J14" s="11"/>
      <c r="K14" s="19"/>
    </row>
    <row r="15" spans="1:11" ht="15.6" x14ac:dyDescent="0.3">
      <c r="A15" s="133"/>
      <c r="B15" s="32"/>
      <c r="C15" s="31"/>
      <c r="D15" s="9"/>
      <c r="E15" s="10"/>
      <c r="F15" s="8"/>
      <c r="G15" s="10"/>
      <c r="H15" s="10"/>
      <c r="I15" s="8"/>
      <c r="J15" s="11"/>
      <c r="K15" s="19"/>
    </row>
    <row r="16" spans="1:11" ht="15.6" x14ac:dyDescent="0.3">
      <c r="A16" s="135"/>
      <c r="B16" s="14"/>
      <c r="C16" s="31"/>
      <c r="D16" s="9"/>
      <c r="E16" s="10"/>
      <c r="F16" s="8"/>
      <c r="G16" s="10"/>
      <c r="H16" s="10"/>
      <c r="I16" s="8"/>
      <c r="J16" s="11"/>
      <c r="K16" s="5"/>
    </row>
    <row r="17" spans="1:10" ht="15.6" x14ac:dyDescent="0.3">
      <c r="A17" s="128" t="s">
        <v>8</v>
      </c>
      <c r="B17" s="129"/>
      <c r="C17" s="54">
        <f>SUM(C3:C16)</f>
        <v>500</v>
      </c>
      <c r="D17" s="1"/>
      <c r="E17" s="1"/>
      <c r="F17" s="1"/>
      <c r="G17" s="1"/>
      <c r="H17" s="1"/>
      <c r="I17" s="1"/>
      <c r="J17" s="1"/>
    </row>
    <row r="18" spans="1:10" x14ac:dyDescent="0.3">
      <c r="B18" s="4"/>
      <c r="C18" s="34"/>
    </row>
    <row r="19" spans="1:10" x14ac:dyDescent="0.3">
      <c r="C19" s="13"/>
    </row>
  </sheetData>
  <mergeCells count="6">
    <mergeCell ref="A17:B17"/>
    <mergeCell ref="A1:K1"/>
    <mergeCell ref="A2:B2"/>
    <mergeCell ref="E2:F2"/>
    <mergeCell ref="A3:A9"/>
    <mergeCell ref="A10:A16"/>
  </mergeCells>
  <pageMargins left="0.25" right="0.25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EA8DD-777E-4D2B-9DA6-E1ECBD653A97}">
  <sheetPr>
    <pageSetUpPr fitToPage="1"/>
  </sheetPr>
  <dimension ref="A1:K85"/>
  <sheetViews>
    <sheetView zoomScale="70" zoomScaleNormal="70" zoomScaleSheetLayoutView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4" sqref="F14"/>
    </sheetView>
  </sheetViews>
  <sheetFormatPr defaultRowHeight="14.4" x14ac:dyDescent="0.3"/>
  <cols>
    <col min="1" max="1" width="3.33203125" customWidth="1"/>
    <col min="2" max="2" width="42.6640625" bestFit="1" customWidth="1"/>
    <col min="3" max="3" width="20.109375" bestFit="1" customWidth="1"/>
    <col min="4" max="4" width="19" customWidth="1"/>
    <col min="5" max="5" width="5.6640625" customWidth="1"/>
    <col min="6" max="6" width="24.33203125" bestFit="1" customWidth="1"/>
    <col min="7" max="7" width="12" customWidth="1"/>
    <col min="8" max="8" width="21.88671875" bestFit="1" customWidth="1"/>
    <col min="9" max="9" width="13.33203125" bestFit="1" customWidth="1"/>
    <col min="10" max="10" width="44.109375" bestFit="1" customWidth="1"/>
    <col min="11" max="11" width="29" hidden="1" customWidth="1"/>
    <col min="15" max="15" width="15" bestFit="1" customWidth="1"/>
  </cols>
  <sheetData>
    <row r="1" spans="1:11" ht="28.2" x14ac:dyDescent="0.3">
      <c r="A1" s="130" t="s">
        <v>37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</row>
    <row r="2" spans="1:11" ht="15.6" x14ac:dyDescent="0.3">
      <c r="A2" s="131" t="s">
        <v>9</v>
      </c>
      <c r="B2" s="132"/>
      <c r="C2" s="21" t="s">
        <v>8</v>
      </c>
      <c r="D2" s="22" t="s">
        <v>1</v>
      </c>
      <c r="E2" s="122" t="s">
        <v>2</v>
      </c>
      <c r="F2" s="123"/>
      <c r="G2" s="22" t="s">
        <v>3</v>
      </c>
      <c r="H2" s="22" t="s">
        <v>4</v>
      </c>
      <c r="I2" s="22" t="s">
        <v>5</v>
      </c>
      <c r="J2" s="23" t="s">
        <v>6</v>
      </c>
      <c r="K2" s="24" t="s">
        <v>7</v>
      </c>
    </row>
    <row r="3" spans="1:11" ht="15.6" x14ac:dyDescent="0.3">
      <c r="A3" s="134" t="s">
        <v>9</v>
      </c>
      <c r="B3" s="20" t="s">
        <v>107</v>
      </c>
      <c r="C3" s="31">
        <v>8954.42</v>
      </c>
      <c r="D3" s="15"/>
      <c r="E3" s="18"/>
      <c r="F3" s="16"/>
      <c r="G3" s="18"/>
      <c r="H3" s="16"/>
      <c r="I3" s="16"/>
      <c r="J3" s="17"/>
      <c r="K3" s="57"/>
    </row>
    <row r="4" spans="1:11" ht="15.6" x14ac:dyDescent="0.3">
      <c r="A4" s="133"/>
      <c r="B4" s="20" t="s">
        <v>110</v>
      </c>
      <c r="C4" s="31">
        <v>6929.42</v>
      </c>
      <c r="D4" s="15"/>
      <c r="E4" s="18"/>
      <c r="F4" s="16"/>
      <c r="G4" s="18"/>
      <c r="H4" s="16"/>
      <c r="I4" s="16"/>
      <c r="J4" s="17"/>
      <c r="K4" s="5"/>
    </row>
    <row r="5" spans="1:11" ht="15.6" x14ac:dyDescent="0.3">
      <c r="A5" s="133"/>
      <c r="B5" s="20" t="s">
        <v>557</v>
      </c>
      <c r="C5" s="31"/>
      <c r="D5" s="15"/>
      <c r="E5" s="18"/>
      <c r="F5" s="16"/>
      <c r="G5" s="18"/>
      <c r="H5" s="16"/>
      <c r="I5" s="16"/>
      <c r="J5" s="17"/>
      <c r="K5" s="5"/>
    </row>
    <row r="6" spans="1:11" ht="15.6" x14ac:dyDescent="0.3">
      <c r="A6" s="133"/>
      <c r="B6" s="20" t="s">
        <v>112</v>
      </c>
      <c r="C6" s="31">
        <v>18279.419999999998</v>
      </c>
      <c r="D6" s="15"/>
      <c r="E6" s="18"/>
      <c r="F6" s="16"/>
      <c r="G6" s="18"/>
      <c r="H6" s="18"/>
      <c r="I6" s="16"/>
      <c r="J6" s="17"/>
      <c r="K6" s="19"/>
    </row>
    <row r="7" spans="1:11" ht="15.6" x14ac:dyDescent="0.3">
      <c r="A7" s="133"/>
      <c r="B7" s="20" t="s">
        <v>113</v>
      </c>
      <c r="C7" s="31">
        <v>3400</v>
      </c>
      <c r="D7" s="15"/>
      <c r="E7" s="18"/>
      <c r="F7" s="16"/>
      <c r="G7" s="20"/>
      <c r="H7" s="16"/>
      <c r="I7" s="16"/>
      <c r="J7" s="17"/>
      <c r="K7" s="5"/>
    </row>
    <row r="8" spans="1:11" ht="15.6" x14ac:dyDescent="0.3">
      <c r="A8" s="133"/>
      <c r="B8" s="20" t="s">
        <v>118</v>
      </c>
      <c r="C8" s="31">
        <v>10954.42</v>
      </c>
      <c r="D8" s="60"/>
      <c r="E8" s="18"/>
      <c r="F8" s="16"/>
      <c r="G8" s="16"/>
      <c r="H8" s="16"/>
      <c r="I8" s="16"/>
      <c r="J8" s="17"/>
      <c r="K8" s="19"/>
    </row>
    <row r="9" spans="1:11" ht="15.6" x14ac:dyDescent="0.3">
      <c r="A9" s="133"/>
      <c r="B9" s="20" t="s">
        <v>119</v>
      </c>
      <c r="C9" s="31">
        <v>11929.42</v>
      </c>
      <c r="D9" s="60"/>
      <c r="E9" s="18"/>
      <c r="F9" s="16"/>
      <c r="G9" s="20"/>
      <c r="H9" s="16"/>
      <c r="I9" s="16"/>
      <c r="J9" s="17"/>
      <c r="K9" s="19"/>
    </row>
    <row r="10" spans="1:11" ht="15.6" x14ac:dyDescent="0.3">
      <c r="A10" s="133"/>
      <c r="B10" s="3" t="s">
        <v>120</v>
      </c>
      <c r="C10" s="31">
        <v>7429.42</v>
      </c>
      <c r="D10" s="60"/>
      <c r="E10" s="18"/>
      <c r="F10" s="16"/>
      <c r="G10" s="18"/>
      <c r="H10" s="20"/>
      <c r="I10" s="16"/>
      <c r="J10" s="17"/>
      <c r="K10" s="5"/>
    </row>
    <row r="11" spans="1:11" ht="15.6" x14ac:dyDescent="0.3">
      <c r="A11" s="133"/>
      <c r="B11" s="20" t="s">
        <v>84</v>
      </c>
      <c r="C11" s="2">
        <v>5275</v>
      </c>
      <c r="D11" s="15"/>
      <c r="E11" s="18"/>
      <c r="F11" s="16"/>
      <c r="G11" s="18"/>
      <c r="H11" s="18"/>
      <c r="I11" s="16"/>
      <c r="J11" s="17"/>
      <c r="K11" s="5"/>
    </row>
    <row r="12" spans="1:11" ht="15.6" x14ac:dyDescent="0.3">
      <c r="A12" s="133"/>
      <c r="B12" s="3" t="s">
        <v>122</v>
      </c>
      <c r="C12" s="2">
        <v>10250</v>
      </c>
      <c r="D12" s="15"/>
      <c r="E12" s="18"/>
      <c r="F12" s="16"/>
      <c r="G12" s="18"/>
      <c r="H12" s="18"/>
      <c r="I12" s="16"/>
      <c r="J12" s="17"/>
      <c r="K12" s="19"/>
    </row>
    <row r="13" spans="1:11" ht="15.6" x14ac:dyDescent="0.3">
      <c r="A13" s="133"/>
      <c r="B13" s="3" t="s">
        <v>301</v>
      </c>
      <c r="C13" s="2">
        <v>5929.42</v>
      </c>
      <c r="D13" s="15"/>
      <c r="E13" s="18"/>
      <c r="F13" s="16"/>
      <c r="G13" s="18"/>
      <c r="H13" s="18"/>
      <c r="I13" s="16"/>
      <c r="J13" s="17"/>
      <c r="K13" s="19"/>
    </row>
    <row r="14" spans="1:11" ht="15.6" x14ac:dyDescent="0.3">
      <c r="A14" s="133"/>
      <c r="B14" s="3" t="s">
        <v>265</v>
      </c>
      <c r="C14" s="2">
        <v>4554.42</v>
      </c>
      <c r="D14" s="15"/>
      <c r="E14" s="18"/>
      <c r="F14" s="16"/>
      <c r="G14" s="18"/>
      <c r="H14" s="18"/>
      <c r="I14" s="16"/>
      <c r="J14" s="17"/>
      <c r="K14" s="19"/>
    </row>
    <row r="15" spans="1:11" ht="15.6" x14ac:dyDescent="0.3">
      <c r="A15" s="133"/>
      <c r="B15" s="3" t="s">
        <v>266</v>
      </c>
      <c r="C15" s="31">
        <v>5075</v>
      </c>
      <c r="D15" s="15"/>
      <c r="E15" s="18"/>
      <c r="F15" s="16"/>
      <c r="G15" s="18"/>
      <c r="H15" s="18"/>
      <c r="I15" s="16"/>
      <c r="J15" s="17"/>
      <c r="K15" s="51" t="s">
        <v>33</v>
      </c>
    </row>
    <row r="16" spans="1:11" ht="15.6" x14ac:dyDescent="0.3">
      <c r="A16" s="133"/>
      <c r="B16" s="3" t="s">
        <v>123</v>
      </c>
      <c r="C16" s="31">
        <v>14029.42</v>
      </c>
      <c r="D16" s="9"/>
      <c r="E16" s="10"/>
      <c r="F16" s="8"/>
      <c r="G16" s="10"/>
      <c r="H16" s="10"/>
      <c r="I16" s="8"/>
      <c r="J16" s="11"/>
      <c r="K16" s="19"/>
    </row>
    <row r="17" spans="1:11" ht="15.6" x14ac:dyDescent="0.3">
      <c r="A17" s="133"/>
      <c r="B17" s="3" t="s">
        <v>464</v>
      </c>
      <c r="C17" s="2">
        <v>13129.42</v>
      </c>
      <c r="D17" s="38"/>
      <c r="E17" s="39"/>
      <c r="F17" s="40"/>
      <c r="G17" s="40"/>
      <c r="H17" s="40"/>
      <c r="I17" s="8"/>
      <c r="J17" s="41"/>
      <c r="K17" s="5"/>
    </row>
    <row r="18" spans="1:11" ht="15.6" x14ac:dyDescent="0.3">
      <c r="A18" s="133"/>
      <c r="B18" s="20" t="s">
        <v>124</v>
      </c>
      <c r="C18" s="2">
        <v>12729.42</v>
      </c>
      <c r="D18" s="38"/>
      <c r="E18" s="39"/>
      <c r="F18" s="40"/>
      <c r="G18" s="3"/>
      <c r="H18" s="3"/>
      <c r="I18" s="40"/>
      <c r="J18" s="41"/>
      <c r="K18" s="5"/>
    </row>
    <row r="19" spans="1:11" ht="15.6" x14ac:dyDescent="0.3">
      <c r="A19" s="50"/>
      <c r="B19" s="20"/>
      <c r="C19" s="43">
        <f>SUM(C3:C18)</f>
        <v>138848.62</v>
      </c>
      <c r="D19" s="15"/>
      <c r="E19" s="18"/>
      <c r="F19" s="16"/>
      <c r="G19" s="18"/>
      <c r="H19" s="18"/>
      <c r="I19" s="16"/>
      <c r="J19" s="17"/>
      <c r="K19" s="49" t="s">
        <v>30</v>
      </c>
    </row>
    <row r="20" spans="1:11" ht="15.6" x14ac:dyDescent="0.3">
      <c r="A20" s="134" t="s">
        <v>27</v>
      </c>
      <c r="B20" s="20"/>
      <c r="C20" s="2"/>
      <c r="D20" s="15"/>
      <c r="E20" s="18"/>
      <c r="F20" s="16"/>
      <c r="G20" s="18"/>
      <c r="H20" s="18"/>
      <c r="I20" s="16"/>
      <c r="J20" s="17"/>
      <c r="K20" s="5"/>
    </row>
    <row r="21" spans="1:11" ht="15.6" x14ac:dyDescent="0.3">
      <c r="A21" s="133"/>
      <c r="B21" s="20" t="s">
        <v>62</v>
      </c>
      <c r="C21" s="2">
        <v>23559.42</v>
      </c>
      <c r="D21" s="15"/>
      <c r="E21" s="18"/>
      <c r="F21" s="16"/>
      <c r="G21" s="18"/>
      <c r="H21" s="18"/>
      <c r="I21" s="16"/>
      <c r="J21" s="17"/>
      <c r="K21" s="5"/>
    </row>
    <row r="22" spans="1:11" ht="15.6" x14ac:dyDescent="0.3">
      <c r="A22" s="133"/>
      <c r="B22" s="20" t="s">
        <v>65</v>
      </c>
      <c r="C22" s="2">
        <v>2529.42</v>
      </c>
      <c r="D22" s="15"/>
      <c r="E22" s="18"/>
      <c r="F22" s="16"/>
      <c r="G22" s="18"/>
      <c r="H22" s="18"/>
      <c r="I22" s="16"/>
      <c r="J22" s="17"/>
      <c r="K22" s="5"/>
    </row>
    <row r="23" spans="1:11" ht="15.6" x14ac:dyDescent="0.3">
      <c r="A23" s="133"/>
      <c r="B23" s="20" t="s">
        <v>66</v>
      </c>
      <c r="C23" s="2">
        <v>9849.42</v>
      </c>
      <c r="D23" s="15"/>
      <c r="E23" s="18"/>
      <c r="F23" s="16"/>
      <c r="G23" s="18"/>
      <c r="H23" s="18"/>
      <c r="I23" s="16"/>
      <c r="J23" s="17"/>
      <c r="K23" s="5"/>
    </row>
    <row r="24" spans="1:11" ht="15.6" x14ac:dyDescent="0.3">
      <c r="A24" s="133"/>
      <c r="B24" s="20" t="s">
        <v>67</v>
      </c>
      <c r="C24" s="2">
        <v>10529.42</v>
      </c>
      <c r="D24" s="15"/>
      <c r="E24" s="18"/>
      <c r="F24" s="16"/>
      <c r="G24" s="18"/>
      <c r="H24" s="18"/>
      <c r="I24" s="16"/>
      <c r="J24" s="17"/>
      <c r="K24" s="5"/>
    </row>
    <row r="25" spans="1:11" ht="15.6" x14ac:dyDescent="0.3">
      <c r="A25" s="133"/>
      <c r="B25" s="20" t="s">
        <v>70</v>
      </c>
      <c r="C25" s="2">
        <v>1929.42</v>
      </c>
      <c r="D25" s="15"/>
      <c r="E25" s="18"/>
      <c r="F25" s="16"/>
      <c r="G25" s="18"/>
      <c r="H25" s="18"/>
      <c r="I25" s="16"/>
      <c r="J25" s="17"/>
      <c r="K25" s="5"/>
    </row>
    <row r="26" spans="1:11" ht="15.6" x14ac:dyDescent="0.3">
      <c r="A26" s="133"/>
      <c r="B26" s="20" t="s">
        <v>71</v>
      </c>
      <c r="C26" s="2">
        <v>529.42000000000007</v>
      </c>
      <c r="D26" s="15"/>
      <c r="E26" s="18"/>
      <c r="F26" s="16"/>
      <c r="G26" s="18"/>
      <c r="H26" s="18"/>
      <c r="I26" s="16"/>
      <c r="J26" s="17"/>
      <c r="K26" s="5"/>
    </row>
    <row r="27" spans="1:11" ht="15.6" x14ac:dyDescent="0.3">
      <c r="A27" s="133"/>
      <c r="B27" s="20" t="s">
        <v>42</v>
      </c>
      <c r="C27" s="2">
        <v>9029.42</v>
      </c>
      <c r="D27" s="15"/>
      <c r="E27" s="18"/>
      <c r="F27" s="16"/>
      <c r="G27" s="18"/>
      <c r="H27" s="18"/>
      <c r="I27" s="16"/>
      <c r="J27" s="17"/>
      <c r="K27" s="5"/>
    </row>
    <row r="28" spans="1:11" ht="15.6" x14ac:dyDescent="0.3">
      <c r="A28" s="133"/>
      <c r="B28" s="20" t="s">
        <v>72</v>
      </c>
      <c r="C28" s="2">
        <v>779.42000000000007</v>
      </c>
      <c r="D28" s="15"/>
      <c r="E28" s="18"/>
      <c r="F28" s="16"/>
      <c r="G28" s="18"/>
      <c r="H28" s="18"/>
      <c r="I28" s="16"/>
      <c r="J28" s="17"/>
      <c r="K28" s="5"/>
    </row>
    <row r="29" spans="1:11" ht="15.6" x14ac:dyDescent="0.3">
      <c r="A29" s="133"/>
      <c r="B29" s="20" t="s">
        <v>73</v>
      </c>
      <c r="C29" s="2">
        <v>2529.42</v>
      </c>
      <c r="D29" s="15"/>
      <c r="E29" s="18"/>
      <c r="F29" s="16"/>
      <c r="G29" s="18"/>
      <c r="H29" s="18"/>
      <c r="I29" s="16"/>
      <c r="J29" s="17"/>
      <c r="K29" s="5"/>
    </row>
    <row r="30" spans="1:11" ht="15.6" x14ac:dyDescent="0.3">
      <c r="A30" s="133"/>
      <c r="B30" s="20" t="s">
        <v>77</v>
      </c>
      <c r="C30" s="2">
        <v>2529.42</v>
      </c>
      <c r="D30" s="15"/>
      <c r="E30" s="18"/>
      <c r="F30" s="16"/>
      <c r="G30" s="18"/>
      <c r="H30" s="18"/>
      <c r="I30" s="16"/>
      <c r="J30" s="17"/>
      <c r="K30" s="5"/>
    </row>
    <row r="31" spans="1:11" ht="15.6" x14ac:dyDescent="0.3">
      <c r="A31" s="133"/>
      <c r="B31" s="20" t="s">
        <v>267</v>
      </c>
      <c r="C31" s="2">
        <v>4696.3999999999996</v>
      </c>
      <c r="D31" s="15"/>
      <c r="E31" s="18"/>
      <c r="F31" s="16"/>
      <c r="G31" s="18"/>
      <c r="H31" s="18"/>
      <c r="I31" s="16"/>
      <c r="J31" s="17"/>
      <c r="K31" s="5"/>
    </row>
    <row r="32" spans="1:11" ht="15.6" x14ac:dyDescent="0.3">
      <c r="A32" s="133"/>
      <c r="B32" s="20" t="s">
        <v>268</v>
      </c>
      <c r="C32" s="2">
        <v>5029.42</v>
      </c>
      <c r="D32" s="15"/>
      <c r="E32" s="18"/>
      <c r="F32" s="16"/>
      <c r="G32" s="18"/>
      <c r="H32" s="18"/>
      <c r="I32" s="16"/>
      <c r="J32" s="17"/>
      <c r="K32" s="5"/>
    </row>
    <row r="33" spans="1:11" ht="15.6" x14ac:dyDescent="0.3">
      <c r="A33" s="133"/>
      <c r="B33" s="20" t="s">
        <v>80</v>
      </c>
      <c r="C33" s="2">
        <v>8529.42</v>
      </c>
      <c r="D33" s="15"/>
      <c r="E33" s="18"/>
      <c r="F33" s="16"/>
      <c r="G33" s="18"/>
      <c r="H33" s="18"/>
      <c r="I33" s="16"/>
      <c r="J33" s="17"/>
      <c r="K33" s="5"/>
    </row>
    <row r="34" spans="1:11" ht="15.6" x14ac:dyDescent="0.3">
      <c r="A34" s="133"/>
      <c r="B34" s="20" t="s">
        <v>35</v>
      </c>
      <c r="C34" s="2">
        <v>500</v>
      </c>
      <c r="D34" s="15"/>
      <c r="E34" s="18"/>
      <c r="F34" s="16"/>
      <c r="G34" s="18"/>
      <c r="H34" s="18"/>
      <c r="I34" s="16"/>
      <c r="J34" s="17"/>
      <c r="K34" s="5"/>
    </row>
    <row r="35" spans="1:11" ht="15.6" x14ac:dyDescent="0.3">
      <c r="A35" s="133"/>
      <c r="B35" s="20" t="s">
        <v>84</v>
      </c>
      <c r="C35" s="2">
        <v>14229.42</v>
      </c>
      <c r="D35" s="15"/>
      <c r="E35" s="18"/>
      <c r="F35" s="16"/>
      <c r="G35" s="18"/>
      <c r="H35" s="18"/>
      <c r="I35" s="16"/>
      <c r="J35" s="17"/>
      <c r="K35" s="5"/>
    </row>
    <row r="36" spans="1:11" ht="15.6" x14ac:dyDescent="0.3">
      <c r="A36" s="133"/>
      <c r="B36" s="20" t="s">
        <v>85</v>
      </c>
      <c r="C36" s="2">
        <v>7529.42</v>
      </c>
      <c r="D36" s="15"/>
      <c r="E36" s="18"/>
      <c r="F36" s="16"/>
      <c r="G36" s="18"/>
      <c r="H36" s="18"/>
      <c r="I36" s="16"/>
      <c r="J36" s="17"/>
      <c r="K36" s="5"/>
    </row>
    <row r="37" spans="1:11" ht="15.6" x14ac:dyDescent="0.3">
      <c r="A37" s="133"/>
      <c r="B37" s="20" t="s">
        <v>87</v>
      </c>
      <c r="C37" s="2">
        <v>8029.42</v>
      </c>
      <c r="D37" s="15"/>
      <c r="E37" s="18"/>
      <c r="F37" s="16"/>
      <c r="G37" s="18"/>
      <c r="H37" s="18"/>
      <c r="I37" s="16"/>
      <c r="J37" s="17"/>
      <c r="K37" s="5"/>
    </row>
    <row r="38" spans="1:11" ht="15.6" x14ac:dyDescent="0.3">
      <c r="A38" s="133"/>
      <c r="B38" s="20" t="s">
        <v>88</v>
      </c>
      <c r="C38" s="2">
        <v>13249.42</v>
      </c>
      <c r="D38" s="15"/>
      <c r="E38" s="18"/>
      <c r="F38" s="16"/>
      <c r="G38" s="18"/>
      <c r="H38" s="18"/>
      <c r="I38" s="16"/>
      <c r="J38" s="17"/>
      <c r="K38" s="5"/>
    </row>
    <row r="39" spans="1:11" ht="15.6" x14ac:dyDescent="0.3">
      <c r="A39" s="133"/>
      <c r="B39" s="20" t="s">
        <v>50</v>
      </c>
      <c r="C39" s="2">
        <v>12179.42</v>
      </c>
      <c r="D39" s="15"/>
      <c r="E39" s="18"/>
      <c r="F39" s="16"/>
      <c r="G39" s="18"/>
      <c r="H39" s="18"/>
      <c r="I39" s="16"/>
      <c r="J39" s="17"/>
      <c r="K39" s="5"/>
    </row>
    <row r="40" spans="1:11" ht="15.6" x14ac:dyDescent="0.3">
      <c r="A40" s="133"/>
      <c r="B40" s="20" t="s">
        <v>90</v>
      </c>
      <c r="C40" s="2">
        <v>2049.42</v>
      </c>
      <c r="D40" s="15"/>
      <c r="E40" s="18"/>
      <c r="F40" s="16"/>
      <c r="G40" s="18"/>
      <c r="H40" s="18"/>
      <c r="I40" s="16"/>
      <c r="J40" s="17"/>
      <c r="K40" s="5"/>
    </row>
    <row r="41" spans="1:11" ht="15.6" x14ac:dyDescent="0.3">
      <c r="A41" s="133"/>
      <c r="B41" s="20" t="s">
        <v>92</v>
      </c>
      <c r="C41" s="2">
        <v>8529.42</v>
      </c>
      <c r="D41" s="15"/>
      <c r="E41" s="18"/>
      <c r="F41" s="16"/>
      <c r="G41" s="18"/>
      <c r="H41" s="18"/>
      <c r="I41" s="16"/>
      <c r="J41" s="17"/>
      <c r="K41" s="5"/>
    </row>
    <row r="42" spans="1:11" ht="15.6" x14ac:dyDescent="0.3">
      <c r="A42" s="133"/>
      <c r="B42" s="20" t="s">
        <v>93</v>
      </c>
      <c r="C42" s="2">
        <v>7029.42</v>
      </c>
      <c r="D42" s="15"/>
      <c r="E42" s="18"/>
      <c r="F42" s="16"/>
      <c r="G42" s="18"/>
      <c r="H42" s="18"/>
      <c r="I42" s="16"/>
      <c r="J42" s="17"/>
      <c r="K42" s="5"/>
    </row>
    <row r="43" spans="1:11" ht="15.6" x14ac:dyDescent="0.3">
      <c r="A43" s="133"/>
      <c r="B43" s="20" t="s">
        <v>95</v>
      </c>
      <c r="C43" s="2">
        <v>729.42000000000007</v>
      </c>
      <c r="D43" s="15"/>
      <c r="E43" s="18"/>
      <c r="F43" s="16"/>
      <c r="G43" s="18"/>
      <c r="H43" s="18"/>
      <c r="I43" s="16"/>
      <c r="J43" s="17"/>
      <c r="K43" s="5"/>
    </row>
    <row r="44" spans="1:11" ht="15.6" x14ac:dyDescent="0.3">
      <c r="A44" s="133"/>
      <c r="B44" s="20" t="s">
        <v>53</v>
      </c>
      <c r="C44" s="2">
        <v>8529.42</v>
      </c>
      <c r="D44" s="15"/>
      <c r="E44" s="18"/>
      <c r="F44" s="16"/>
      <c r="G44" s="18"/>
      <c r="H44" s="18"/>
      <c r="I44" s="16"/>
      <c r="J44" s="17"/>
      <c r="K44" s="5"/>
    </row>
    <row r="45" spans="1:11" ht="15.6" x14ac:dyDescent="0.3">
      <c r="A45" s="133"/>
      <c r="B45" s="20" t="s">
        <v>96</v>
      </c>
      <c r="C45" s="2">
        <v>21929.42</v>
      </c>
      <c r="D45" s="15"/>
      <c r="E45" s="18"/>
      <c r="F45" s="16"/>
      <c r="G45" s="18"/>
      <c r="H45" s="18"/>
      <c r="I45" s="16"/>
      <c r="J45" s="17"/>
      <c r="K45" s="5"/>
    </row>
    <row r="46" spans="1:11" ht="15.6" x14ac:dyDescent="0.3">
      <c r="A46" s="133"/>
      <c r="B46" s="20" t="s">
        <v>101</v>
      </c>
      <c r="C46" s="2">
        <v>9029.42</v>
      </c>
      <c r="D46" s="15"/>
      <c r="E46" s="18"/>
      <c r="F46" s="16"/>
      <c r="G46" s="18"/>
      <c r="H46" s="18"/>
      <c r="I46" s="16"/>
      <c r="J46" s="17"/>
      <c r="K46" s="5"/>
    </row>
    <row r="47" spans="1:11" ht="15.6" x14ac:dyDescent="0.3">
      <c r="A47" s="133"/>
      <c r="B47" s="20" t="s">
        <v>103</v>
      </c>
      <c r="C47" s="2">
        <v>5529.42</v>
      </c>
      <c r="D47" s="15"/>
      <c r="E47" s="18"/>
      <c r="F47" s="16"/>
      <c r="G47" s="18"/>
      <c r="H47" s="18"/>
      <c r="I47" s="16"/>
      <c r="J47" s="17"/>
      <c r="K47" s="5"/>
    </row>
    <row r="48" spans="1:11" ht="15.6" x14ac:dyDescent="0.3">
      <c r="A48" s="133"/>
      <c r="B48" s="20" t="s">
        <v>104</v>
      </c>
      <c r="C48" s="2">
        <v>11769.42</v>
      </c>
      <c r="D48" s="15"/>
      <c r="E48" s="18"/>
      <c r="F48" s="16"/>
      <c r="G48" s="18"/>
      <c r="H48" s="18"/>
      <c r="I48" s="16"/>
      <c r="J48" s="17"/>
      <c r="K48" s="5"/>
    </row>
    <row r="49" spans="1:11" ht="15.6" x14ac:dyDescent="0.3">
      <c r="A49" s="133"/>
      <c r="B49" s="20" t="s">
        <v>105</v>
      </c>
      <c r="C49" s="2">
        <v>4144.42</v>
      </c>
      <c r="D49" s="15"/>
      <c r="E49" s="18"/>
      <c r="F49" s="16"/>
      <c r="G49" s="18"/>
      <c r="H49" s="18"/>
      <c r="I49" s="16"/>
      <c r="J49" s="17"/>
      <c r="K49" s="5"/>
    </row>
    <row r="50" spans="1:11" ht="15.6" x14ac:dyDescent="0.3">
      <c r="A50" s="133"/>
      <c r="B50" s="20" t="s">
        <v>61</v>
      </c>
      <c r="C50" s="2">
        <v>6529.42</v>
      </c>
      <c r="D50" s="15"/>
      <c r="E50" s="18"/>
      <c r="F50" s="16"/>
      <c r="G50" s="18"/>
      <c r="H50" s="18"/>
      <c r="I50" s="16"/>
      <c r="J50" s="17"/>
      <c r="K50" s="5"/>
    </row>
    <row r="51" spans="1:11" ht="15.6" x14ac:dyDescent="0.3">
      <c r="A51" s="133"/>
      <c r="B51" s="20"/>
      <c r="C51" s="2"/>
      <c r="D51" s="9"/>
      <c r="E51" s="10"/>
      <c r="F51" s="8"/>
      <c r="G51" s="10"/>
      <c r="H51" s="10"/>
      <c r="I51" s="8"/>
      <c r="J51" s="11"/>
      <c r="K51" s="5"/>
    </row>
    <row r="52" spans="1:11" ht="15.6" x14ac:dyDescent="0.3">
      <c r="A52" s="133"/>
      <c r="B52" s="14"/>
      <c r="C52" s="43">
        <f>SUM(C21:C51)</f>
        <v>223565.16000000012</v>
      </c>
      <c r="D52" s="9"/>
      <c r="E52" s="10"/>
      <c r="F52" s="8"/>
      <c r="G52" s="10"/>
      <c r="H52" s="10"/>
      <c r="I52" s="8"/>
      <c r="J52" s="11"/>
      <c r="K52" s="5"/>
    </row>
    <row r="53" spans="1:11" ht="15.6" x14ac:dyDescent="0.3">
      <c r="A53" s="135"/>
      <c r="B53" s="47"/>
      <c r="C53" s="2"/>
      <c r="D53" s="9"/>
      <c r="E53" s="10"/>
      <c r="F53" s="8"/>
      <c r="G53" s="10"/>
      <c r="H53" s="10"/>
      <c r="I53" s="8"/>
      <c r="J53" s="11"/>
      <c r="K53" s="5"/>
    </row>
    <row r="54" spans="1:11" ht="15.6" x14ac:dyDescent="0.3">
      <c r="A54" s="50"/>
      <c r="B54" s="44" t="s">
        <v>252</v>
      </c>
      <c r="C54" s="2"/>
      <c r="D54" s="9"/>
      <c r="E54" s="10"/>
      <c r="F54" s="8"/>
      <c r="G54" s="10"/>
      <c r="H54" s="10"/>
      <c r="I54" s="8"/>
      <c r="J54" s="11"/>
      <c r="K54" s="5"/>
    </row>
    <row r="55" spans="1:11" ht="15.6" x14ac:dyDescent="0.3">
      <c r="A55" s="50"/>
      <c r="B55" s="20" t="s">
        <v>25</v>
      </c>
      <c r="C55" s="2">
        <v>9100</v>
      </c>
      <c r="D55" s="9"/>
      <c r="E55" s="10"/>
      <c r="F55" s="8"/>
      <c r="G55" s="10"/>
      <c r="H55" s="10"/>
      <c r="I55" s="8"/>
      <c r="J55" s="11"/>
      <c r="K55" s="19"/>
    </row>
    <row r="56" spans="1:11" ht="15.6" x14ac:dyDescent="0.3">
      <c r="A56" s="50"/>
      <c r="B56" s="72" t="s">
        <v>461</v>
      </c>
      <c r="C56" s="2">
        <v>2100</v>
      </c>
      <c r="D56" s="9"/>
      <c r="E56" s="10"/>
      <c r="F56" s="8"/>
      <c r="G56" s="10"/>
      <c r="H56" s="10"/>
      <c r="I56" s="8"/>
      <c r="J56" s="11"/>
      <c r="K56" s="19"/>
    </row>
    <row r="57" spans="1:11" ht="15.6" x14ac:dyDescent="0.3">
      <c r="A57" s="50"/>
      <c r="B57" s="72" t="s">
        <v>264</v>
      </c>
      <c r="C57" s="2">
        <v>39754</v>
      </c>
      <c r="D57" s="9"/>
      <c r="E57" s="10"/>
      <c r="F57" s="8"/>
      <c r="G57" s="10"/>
      <c r="H57" s="10"/>
      <c r="I57" s="8"/>
      <c r="J57" s="11"/>
      <c r="K57" s="19"/>
    </row>
    <row r="58" spans="1:11" ht="15.6" x14ac:dyDescent="0.3">
      <c r="A58" s="50"/>
      <c r="B58" s="20"/>
      <c r="C58" s="43">
        <f>SUM(C55:C57)</f>
        <v>50954</v>
      </c>
      <c r="D58" s="9"/>
      <c r="E58" s="10"/>
      <c r="F58" s="8"/>
      <c r="G58" s="10"/>
      <c r="H58" s="10"/>
      <c r="I58" s="8"/>
      <c r="J58" s="11"/>
      <c r="K58" s="19"/>
    </row>
    <row r="59" spans="1:11" ht="15.6" x14ac:dyDescent="0.3">
      <c r="A59" s="50"/>
      <c r="B59" s="20"/>
      <c r="C59" s="43"/>
      <c r="D59" s="9"/>
      <c r="E59" s="10"/>
      <c r="F59" s="8"/>
      <c r="G59" s="10"/>
      <c r="H59" s="10"/>
      <c r="I59" s="8"/>
      <c r="J59" s="11"/>
      <c r="K59" s="19"/>
    </row>
    <row r="60" spans="1:11" ht="15.6" x14ac:dyDescent="0.3">
      <c r="A60" s="50"/>
      <c r="B60" s="44" t="s">
        <v>253</v>
      </c>
      <c r="C60" s="43"/>
      <c r="D60" s="9"/>
      <c r="E60" s="10"/>
      <c r="F60" s="8"/>
      <c r="G60" s="10"/>
      <c r="H60" s="10"/>
      <c r="I60" s="8"/>
      <c r="J60" s="11"/>
      <c r="K60" s="5"/>
    </row>
    <row r="61" spans="1:11" ht="15.6" x14ac:dyDescent="0.3">
      <c r="A61" s="50"/>
      <c r="B61" s="8" t="s">
        <v>76</v>
      </c>
      <c r="C61" s="31">
        <v>6480</v>
      </c>
      <c r="D61" s="9"/>
      <c r="E61" s="10"/>
      <c r="F61" s="8"/>
      <c r="G61" s="10"/>
      <c r="H61" s="10"/>
      <c r="I61" s="8"/>
      <c r="J61" s="11"/>
      <c r="K61" s="5"/>
    </row>
    <row r="62" spans="1:11" ht="15.6" x14ac:dyDescent="0.3">
      <c r="A62" s="50"/>
      <c r="B62" s="8"/>
      <c r="C62" s="48">
        <f>SUM(C61:C61)</f>
        <v>6480</v>
      </c>
      <c r="D62" s="9"/>
      <c r="E62" s="10"/>
      <c r="F62" s="8"/>
      <c r="G62" s="10"/>
      <c r="H62" s="10"/>
      <c r="I62" s="8"/>
      <c r="J62" s="11"/>
      <c r="K62" s="5"/>
    </row>
    <row r="63" spans="1:11" ht="15.6" x14ac:dyDescent="0.3">
      <c r="A63" s="50"/>
      <c r="B63" s="8"/>
      <c r="C63" s="48"/>
      <c r="D63" s="9"/>
      <c r="E63" s="10"/>
      <c r="F63" s="8"/>
      <c r="G63" s="10"/>
      <c r="H63" s="10"/>
      <c r="I63" s="8"/>
      <c r="J63" s="11"/>
      <c r="K63" s="5"/>
    </row>
    <row r="64" spans="1:11" ht="15.6" x14ac:dyDescent="0.3">
      <c r="A64" s="137"/>
      <c r="B64" s="44" t="s">
        <v>251</v>
      </c>
      <c r="C64" s="43"/>
      <c r="D64" s="9"/>
      <c r="E64" s="10"/>
      <c r="F64" s="8"/>
      <c r="G64" s="10"/>
      <c r="H64" s="10"/>
      <c r="I64" s="8"/>
      <c r="J64" s="11"/>
      <c r="K64" s="5"/>
    </row>
    <row r="65" spans="1:11" ht="15.6" x14ac:dyDescent="0.3">
      <c r="A65" s="138"/>
      <c r="B65" s="8" t="s">
        <v>79</v>
      </c>
      <c r="C65" s="31">
        <v>10000</v>
      </c>
      <c r="D65" s="9"/>
      <c r="E65" s="10"/>
      <c r="F65" s="8"/>
      <c r="G65" s="10"/>
      <c r="H65" s="10"/>
      <c r="I65" s="8"/>
      <c r="J65" s="11"/>
      <c r="K65" s="5"/>
    </row>
    <row r="66" spans="1:11" ht="15.6" x14ac:dyDescent="0.3">
      <c r="A66" s="138"/>
      <c r="B66" s="8"/>
      <c r="C66" s="48">
        <f>SUM(C65:C65)</f>
        <v>10000</v>
      </c>
      <c r="D66" s="9"/>
      <c r="E66" s="10"/>
      <c r="F66" s="8"/>
      <c r="G66" s="10"/>
      <c r="H66" s="10"/>
      <c r="I66" s="8"/>
      <c r="J66" s="11"/>
      <c r="K66" s="5"/>
    </row>
    <row r="67" spans="1:11" ht="15.6" x14ac:dyDescent="0.3">
      <c r="A67" s="138"/>
      <c r="B67" s="47"/>
      <c r="C67" s="2"/>
      <c r="D67" s="9"/>
      <c r="E67" s="10"/>
      <c r="F67" s="8"/>
      <c r="G67" s="10"/>
      <c r="H67" s="10"/>
      <c r="I67" s="8"/>
      <c r="J67" s="11"/>
      <c r="K67" s="5"/>
    </row>
    <row r="68" spans="1:11" ht="15.6" x14ac:dyDescent="0.3">
      <c r="A68" s="138"/>
      <c r="B68" s="44" t="s">
        <v>250</v>
      </c>
      <c r="C68" s="2"/>
      <c r="D68" s="9"/>
      <c r="E68" s="10"/>
      <c r="F68" s="8"/>
      <c r="G68" s="10"/>
      <c r="H68" s="10"/>
      <c r="I68" s="8"/>
      <c r="J68" s="11"/>
      <c r="K68" s="5"/>
    </row>
    <row r="69" spans="1:11" ht="15.6" x14ac:dyDescent="0.3">
      <c r="A69" s="138"/>
      <c r="B69" s="20" t="s">
        <v>111</v>
      </c>
      <c r="C69" s="2"/>
      <c r="D69" s="9"/>
      <c r="E69" s="10"/>
      <c r="F69" s="8"/>
      <c r="G69" s="10"/>
      <c r="H69" s="10"/>
      <c r="I69" s="8"/>
      <c r="J69" s="11"/>
      <c r="K69" s="5"/>
    </row>
    <row r="70" spans="1:11" ht="15.6" x14ac:dyDescent="0.3">
      <c r="A70" s="138"/>
      <c r="B70" s="8"/>
      <c r="C70" s="48">
        <f>SUM(C69:C69)</f>
        <v>0</v>
      </c>
      <c r="D70" s="9"/>
      <c r="E70" s="10"/>
      <c r="F70" s="8"/>
      <c r="G70" s="10"/>
      <c r="H70" s="10"/>
      <c r="I70" s="8"/>
      <c r="J70" s="11"/>
      <c r="K70" s="5"/>
    </row>
    <row r="71" spans="1:11" ht="15.6" x14ac:dyDescent="0.3">
      <c r="A71" s="138"/>
      <c r="B71" s="8"/>
      <c r="C71" s="48"/>
      <c r="D71" s="9"/>
      <c r="E71" s="10"/>
      <c r="F71" s="8"/>
      <c r="G71" s="10"/>
      <c r="H71" s="10"/>
      <c r="I71" s="8"/>
      <c r="J71" s="11"/>
      <c r="K71" s="5"/>
    </row>
    <row r="72" spans="1:11" ht="15.6" x14ac:dyDescent="0.3">
      <c r="A72" s="138"/>
      <c r="B72" s="44" t="s">
        <v>29</v>
      </c>
      <c r="C72" s="2"/>
      <c r="D72" s="9"/>
      <c r="E72" s="10"/>
      <c r="F72" s="8"/>
      <c r="G72" s="10"/>
      <c r="H72" s="10"/>
      <c r="I72" s="8"/>
      <c r="J72" s="11"/>
      <c r="K72" s="5"/>
    </row>
    <row r="73" spans="1:11" ht="15.6" x14ac:dyDescent="0.3">
      <c r="A73" s="138"/>
      <c r="B73" s="20" t="s">
        <v>41</v>
      </c>
      <c r="C73" s="2">
        <v>8050</v>
      </c>
      <c r="D73" s="9"/>
      <c r="E73" s="10"/>
      <c r="F73" s="8"/>
      <c r="G73" s="10"/>
      <c r="H73" s="10"/>
      <c r="I73" s="8"/>
      <c r="J73" s="11"/>
      <c r="K73" s="19"/>
    </row>
    <row r="74" spans="1:11" ht="15.6" x14ac:dyDescent="0.3">
      <c r="A74" s="138"/>
      <c r="B74" s="20"/>
      <c r="C74" s="43">
        <f>SUM(C73:C73)</f>
        <v>8050</v>
      </c>
      <c r="D74" s="9"/>
      <c r="E74" s="10"/>
      <c r="F74" s="8"/>
      <c r="G74" s="10"/>
      <c r="H74" s="10"/>
      <c r="I74" s="8"/>
      <c r="J74" s="11"/>
      <c r="K74" s="19"/>
    </row>
    <row r="75" spans="1:11" ht="15.6" x14ac:dyDescent="0.3">
      <c r="A75" s="139"/>
      <c r="B75" s="16"/>
      <c r="C75" s="2"/>
      <c r="D75" s="9"/>
      <c r="E75" s="10"/>
      <c r="F75" s="8"/>
      <c r="G75" s="10"/>
      <c r="H75" s="10"/>
      <c r="I75" s="8"/>
      <c r="J75" s="11"/>
      <c r="K75" s="5"/>
    </row>
    <row r="76" spans="1:11" ht="15.6" x14ac:dyDescent="0.3">
      <c r="A76" s="128" t="s">
        <v>8</v>
      </c>
      <c r="B76" s="136"/>
      <c r="C76" s="42">
        <f>C74+C70+C66+C62+C58+C52+C19</f>
        <v>437897.78000000014</v>
      </c>
      <c r="D76" s="1"/>
      <c r="E76" s="1"/>
      <c r="F76" s="1"/>
      <c r="G76" s="1"/>
      <c r="H76" s="1"/>
      <c r="I76" s="1"/>
      <c r="J76" s="1"/>
    </row>
    <row r="79" spans="1:11" x14ac:dyDescent="0.3">
      <c r="C79" s="13"/>
    </row>
    <row r="80" spans="1:11" x14ac:dyDescent="0.3">
      <c r="C80" s="34"/>
    </row>
    <row r="81" spans="3:3" x14ac:dyDescent="0.3">
      <c r="C81" s="13"/>
    </row>
    <row r="83" spans="3:3" x14ac:dyDescent="0.3">
      <c r="C83" s="13"/>
    </row>
    <row r="85" spans="3:3" x14ac:dyDescent="0.3">
      <c r="C85" s="86"/>
    </row>
  </sheetData>
  <mergeCells count="7">
    <mergeCell ref="A76:B76"/>
    <mergeCell ref="A64:A75"/>
    <mergeCell ref="A1:K1"/>
    <mergeCell ref="A2:B2"/>
    <mergeCell ref="E2:F2"/>
    <mergeCell ref="A3:A18"/>
    <mergeCell ref="A20:A53"/>
  </mergeCells>
  <pageMargins left="0.25" right="0.25" top="0.75" bottom="0.75" header="0.3" footer="0.3"/>
  <pageSetup paperSize="9" scale="48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PAG - PAC - CM</vt:lpstr>
      <vt:lpstr>PEDIATRIA</vt:lpstr>
      <vt:lpstr>AMANDA</vt:lpstr>
      <vt:lpstr>Transf 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Medicals</dc:creator>
  <cp:lastModifiedBy>Financeiro Medicals</cp:lastModifiedBy>
  <cp:lastPrinted>2025-08-28T18:30:39Z</cp:lastPrinted>
  <dcterms:created xsi:type="dcterms:W3CDTF">2022-06-13T12:50:20Z</dcterms:created>
  <dcterms:modified xsi:type="dcterms:W3CDTF">2025-09-09T13:09:19Z</dcterms:modified>
</cp:coreProperties>
</file>