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afonso/Downloads/drive-download-20250924T202500Z-1-001/"/>
    </mc:Choice>
  </mc:AlternateContent>
  <xr:revisionPtr revIDLastSave="0" documentId="13_ncr:1_{649F6A50-DE03-9F41-8773-EED7A9213814}" xr6:coauthVersionLast="47" xr6:coauthVersionMax="47" xr10:uidLastSave="{00000000-0000-0000-0000-000000000000}"/>
  <bookViews>
    <workbookView xWindow="0" yWindow="500" windowWidth="23260" windowHeight="12460" activeTab="3" xr2:uid="{1250E1DF-9154-4026-B756-8A0EBD08BA78}"/>
  </bookViews>
  <sheets>
    <sheet name="CLINICA MEDICA" sheetId="4" r:id="rId1"/>
    <sheet name="PEDIATRIA" sheetId="3" r:id="rId2"/>
    <sheet name="AMANDA" sheetId="9" r:id="rId3"/>
    <sheet name="Transferencia Filhas" sheetId="10" r:id="rId4"/>
  </sheets>
  <definedNames>
    <definedName name="_xlnm._FilterDatabase" localSheetId="0" hidden="1">'CLINICA MEDICA'!$G$17:$O$52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5" i="4" l="1"/>
  <c r="G34" i="4"/>
  <c r="G19" i="4"/>
  <c r="G18" i="4"/>
  <c r="G45" i="4"/>
  <c r="G44" i="4"/>
  <c r="G41" i="4"/>
  <c r="G24" i="4"/>
  <c r="G22" i="4" l="1"/>
  <c r="E54" i="4"/>
  <c r="C54" i="4"/>
  <c r="E34" i="3"/>
  <c r="D34" i="3"/>
  <c r="C34" i="3"/>
  <c r="G26" i="3"/>
  <c r="G16" i="3"/>
  <c r="G17" i="3"/>
  <c r="G13" i="3" l="1"/>
  <c r="G46" i="4"/>
  <c r="G30" i="4"/>
  <c r="G31" i="4"/>
  <c r="G32" i="4"/>
  <c r="G33" i="4"/>
  <c r="G20" i="4"/>
  <c r="G21" i="4"/>
  <c r="G23" i="4"/>
  <c r="G12" i="3"/>
  <c r="C41" i="10"/>
  <c r="C42" i="10"/>
  <c r="C27" i="10"/>
  <c r="C44" i="10" l="1"/>
  <c r="G22" i="3"/>
  <c r="G21" i="3"/>
  <c r="G43" i="4" l="1"/>
  <c r="G50" i="4" l="1"/>
  <c r="G40" i="4" l="1"/>
  <c r="G38" i="4"/>
  <c r="G17" i="4"/>
  <c r="G52" i="4"/>
  <c r="G48" i="4"/>
  <c r="G42" i="4"/>
  <c r="G18" i="3" l="1"/>
  <c r="C14" i="10"/>
  <c r="C22" i="10"/>
  <c r="C29" i="10"/>
  <c r="G13" i="4"/>
  <c r="G20" i="3"/>
  <c r="G14" i="3"/>
  <c r="C37" i="10"/>
  <c r="G7" i="4" l="1"/>
  <c r="G9" i="4"/>
  <c r="G5" i="3"/>
  <c r="G5" i="4"/>
  <c r="G26" i="4"/>
  <c r="F34" i="3"/>
  <c r="G25" i="3"/>
  <c r="G32" i="3"/>
  <c r="D54" i="4"/>
  <c r="G6" i="4"/>
  <c r="G30" i="3"/>
  <c r="F54" i="4" l="1"/>
  <c r="G51" i="4" l="1"/>
  <c r="G49" i="4"/>
  <c r="G37" i="4"/>
  <c r="C20" i="9"/>
  <c r="G39" i="4"/>
  <c r="G47" i="4"/>
  <c r="G15" i="3"/>
  <c r="G3" i="3"/>
  <c r="G29" i="3"/>
  <c r="G36" i="4"/>
  <c r="G28" i="4" l="1"/>
  <c r="G24" i="3"/>
  <c r="G25" i="4"/>
  <c r="G28" i="3"/>
  <c r="C33" i="10" l="1"/>
  <c r="C47" i="10" s="1"/>
  <c r="G4" i="3" l="1"/>
  <c r="G7" i="3"/>
  <c r="G19" i="3" l="1"/>
  <c r="G29" i="4"/>
  <c r="G23" i="3" l="1"/>
  <c r="G31" i="3"/>
  <c r="G6" i="3"/>
  <c r="G8" i="3"/>
  <c r="G9" i="3"/>
  <c r="G27" i="4"/>
  <c r="G3" i="4"/>
  <c r="G4" i="4"/>
  <c r="G8" i="4"/>
  <c r="G10" i="4"/>
  <c r="G11" i="4"/>
  <c r="G12" i="4"/>
  <c r="G34" i="3" l="1"/>
  <c r="G54" i="4"/>
</calcChain>
</file>

<file path=xl/sharedStrings.xml><?xml version="1.0" encoding="utf-8"?>
<sst xmlns="http://schemas.openxmlformats.org/spreadsheetml/2006/main" count="320" uniqueCount="188">
  <si>
    <t>CPF</t>
  </si>
  <si>
    <t>BANCO</t>
  </si>
  <si>
    <t>AGENCIA</t>
  </si>
  <si>
    <t>CONTA</t>
  </si>
  <si>
    <t>CHAVE PIX</t>
  </si>
  <si>
    <t>PIX</t>
  </si>
  <si>
    <t>OBS</t>
  </si>
  <si>
    <t>TOTAL</t>
  </si>
  <si>
    <t>PEDIATRIA</t>
  </si>
  <si>
    <t>PRESTADORES DE SERVIÇO</t>
  </si>
  <si>
    <t>CLINICA MÉDICA E EMERGENCISTA</t>
  </si>
  <si>
    <t>VALOR BRUTO</t>
  </si>
  <si>
    <t>001</t>
  </si>
  <si>
    <t>Banco do Brasil</t>
  </si>
  <si>
    <t>260</t>
  </si>
  <si>
    <t>0001</t>
  </si>
  <si>
    <t>CNPJ</t>
  </si>
  <si>
    <t>077</t>
  </si>
  <si>
    <t>Inter</t>
  </si>
  <si>
    <t>033</t>
  </si>
  <si>
    <t>Santander</t>
  </si>
  <si>
    <t>Nu Bank</t>
  </si>
  <si>
    <t>INSS/COORD</t>
  </si>
  <si>
    <t>MEDICO(A)</t>
  </si>
  <si>
    <t>Adriano Barbosa Lucas Almeida</t>
  </si>
  <si>
    <t>140.794.977-25</t>
  </si>
  <si>
    <t>01002913-4</t>
  </si>
  <si>
    <t>14079497725</t>
  </si>
  <si>
    <t>FLEXAL</t>
  </si>
  <si>
    <t>Caio Anavilhanas Endlich</t>
  </si>
  <si>
    <t>E-mail</t>
  </si>
  <si>
    <t>Mirela Sibien Pretti Leite</t>
  </si>
  <si>
    <t>Juliana Pereira Nunes</t>
  </si>
  <si>
    <t>Carolina Pereira Nunes</t>
  </si>
  <si>
    <t>Darlan Reis Barbosa</t>
  </si>
  <si>
    <t>Sócio PAMED</t>
  </si>
  <si>
    <t>Guilherme Burini Lopes</t>
  </si>
  <si>
    <t>208</t>
  </si>
  <si>
    <t>Pactual</t>
  </si>
  <si>
    <t>415932-8</t>
  </si>
  <si>
    <t>48311210000127</t>
  </si>
  <si>
    <t>guilhermeburini@hotmail.com / nf@docstage.com.br</t>
  </si>
  <si>
    <t>Lucas Cozer Pinheiro de Lemos</t>
  </si>
  <si>
    <t>pinheiropinlucas@hotmail.com / nf@docstage.com.br</t>
  </si>
  <si>
    <t xml:space="preserve">28438297-3 </t>
  </si>
  <si>
    <t>336</t>
  </si>
  <si>
    <t>Banco C6</t>
  </si>
  <si>
    <t>51527922000192</t>
  </si>
  <si>
    <t>Marcelo Geik Siquara</t>
  </si>
  <si>
    <t>Pedro Ivo Philadelpho Leoncio Dazzi</t>
  </si>
  <si>
    <t>Suenia Ravera</t>
  </si>
  <si>
    <t>Rafael Philadelpho Dazzi</t>
  </si>
  <si>
    <t>Luisa Soldati Bastos Rezende</t>
  </si>
  <si>
    <t>Rafaela Mendes Leocadio</t>
  </si>
  <si>
    <t>llyriovieira@gmail.com / contabil@docstage.com.br</t>
  </si>
  <si>
    <t>Lucas Lyrio Vieira</t>
  </si>
  <si>
    <t>Sócio ELEVA</t>
  </si>
  <si>
    <t>Sócia ELEVA</t>
  </si>
  <si>
    <t>CMED</t>
  </si>
  <si>
    <t>FLEXAL / BELA VISTA / NOVA ROSA DA PENHA</t>
  </si>
  <si>
    <t>BV</t>
  </si>
  <si>
    <t>NRP</t>
  </si>
  <si>
    <t>Filipe Alvarenga Caetano Vitorino</t>
  </si>
  <si>
    <t>Pedro Henrique Brandão Maia Gomez Perez</t>
  </si>
  <si>
    <t>Giovanna Guimaraes Campagnaro</t>
  </si>
  <si>
    <t>Luanna Bastos de Souza Eller</t>
  </si>
  <si>
    <t>Samara Melhem</t>
  </si>
  <si>
    <t>073.534.447-70</t>
  </si>
  <si>
    <t>4035-5</t>
  </si>
  <si>
    <t>1137-4</t>
  </si>
  <si>
    <t>073534447-70</t>
  </si>
  <si>
    <t>Taciana Cassaro Pelissari</t>
  </si>
  <si>
    <t>114.269.247-71</t>
  </si>
  <si>
    <t>5751-7</t>
  </si>
  <si>
    <t>1287-4</t>
  </si>
  <si>
    <t>152.921.547-17</t>
  </si>
  <si>
    <t>8508470-0</t>
  </si>
  <si>
    <t>filipe-a@hotmail.com</t>
  </si>
  <si>
    <t>Sócio CMED</t>
  </si>
  <si>
    <t>Frederico Pereira Baia</t>
  </si>
  <si>
    <t xml:space="preserve">120.972.297-60 </t>
  </si>
  <si>
    <t>Sócia CMED</t>
  </si>
  <si>
    <t>Heraldo Lemos Gonçalves</t>
  </si>
  <si>
    <t>Barbara de Souza Salgado Rocha</t>
  </si>
  <si>
    <t>Fernanda Vianna Baptista da Fonseca</t>
  </si>
  <si>
    <t>Wilson Videla Hemerly Junior</t>
  </si>
  <si>
    <t>PAMED</t>
  </si>
  <si>
    <t>Joao Pedro Grain Lemos Gonçalves</t>
  </si>
  <si>
    <t>Larissa Mendes do Monte</t>
  </si>
  <si>
    <t>Rizia Alves Lopes</t>
  </si>
  <si>
    <t>1400-1</t>
  </si>
  <si>
    <t>53436-6</t>
  </si>
  <si>
    <t>34.126.211/0001-97</t>
  </si>
  <si>
    <t>Rizia.alveslopes@gmail.com / adriano@realassessoria.com.br / nf@realassessoria.com.br</t>
  </si>
  <si>
    <t>Sócio Gratha</t>
  </si>
  <si>
    <t>GRATHA</t>
  </si>
  <si>
    <t>Lavínya Araujo Callegari</t>
  </si>
  <si>
    <t>Rogerio Teixeira Fernandes</t>
  </si>
  <si>
    <t>053.025.537-59</t>
  </si>
  <si>
    <t>4210-2</t>
  </si>
  <si>
    <t>35099-0</t>
  </si>
  <si>
    <t xml:space="preserve"> rgo500@gmail.com</t>
  </si>
  <si>
    <t>Sócio Eleva</t>
  </si>
  <si>
    <t>38414702-0</t>
  </si>
  <si>
    <t>56.104.757/0001-80</t>
  </si>
  <si>
    <t>dralavinyacallegari@gmail.com / contabilidade@caveo.com.br</t>
  </si>
  <si>
    <t>Julia Almeida Stelzer</t>
  </si>
  <si>
    <t>julia.stelzer@hotmail.com / contabilidade@caveo.com.br</t>
  </si>
  <si>
    <t>Isabella Correa da Silva</t>
  </si>
  <si>
    <t>isabellacorreadas@gmail.com / contabilidade@corradine.com.br</t>
  </si>
  <si>
    <t>Renato de Mattos Cardoso</t>
  </si>
  <si>
    <t>Sócia CMED / PED E CM</t>
  </si>
  <si>
    <t>Beatriz Contarini Peluzzo Moraes</t>
  </si>
  <si>
    <t>Maiara Sales Gabrieli</t>
  </si>
  <si>
    <t>maiara.msg@hotmail.com / fiscal.contabilmed@gmail.com</t>
  </si>
  <si>
    <t>Rafael de Souza</t>
  </si>
  <si>
    <t>rafaels.medico@gmail.com</t>
  </si>
  <si>
    <t>beatrizcontarinim@gmail.com</t>
  </si>
  <si>
    <t>Laura Pires Ligeiro</t>
  </si>
  <si>
    <t>Larah Amaral Ferrugini</t>
  </si>
  <si>
    <t>nf@docstage.com.br / larah.am@hotmail.com</t>
  </si>
  <si>
    <t>Lucas Mariton Albuquerque Fonseca</t>
  </si>
  <si>
    <t>Lucas Oliveira Athayde Arleu</t>
  </si>
  <si>
    <t>Kamilla Assis Diniz</t>
  </si>
  <si>
    <t>Victor Hugo Ribeiro Simor</t>
  </si>
  <si>
    <t>Victoribeiros07@Gmail.com</t>
  </si>
  <si>
    <t xml:space="preserve">Kamila Camuzzi Aguiar </t>
  </si>
  <si>
    <t>Bruno Ramos Malavazi</t>
  </si>
  <si>
    <t>MEDPREME</t>
  </si>
  <si>
    <t>NOVA</t>
  </si>
  <si>
    <t>Daniel Machado Pimenta</t>
  </si>
  <si>
    <t>Guilherme Rodrigues Lessa</t>
  </si>
  <si>
    <t>Laura Costa Azevedo</t>
  </si>
  <si>
    <t>Rafael Matos Medina</t>
  </si>
  <si>
    <t xml:space="preserve">rmatosmedina@gmail.com </t>
  </si>
  <si>
    <t>Sócia NOVA</t>
  </si>
  <si>
    <t>Wilson Ferreira de Souza Junior</t>
  </si>
  <si>
    <t>Eduarda Cani Gatti</t>
  </si>
  <si>
    <t>setorfiscal4@carlito.cnt.br / eduardacanigatti@hotmail.com</t>
  </si>
  <si>
    <t>Clara Alberti Ramos Fonseca</t>
  </si>
  <si>
    <t>Claraalberti@hotmail.com / pratica.contabel@terra.com.br</t>
  </si>
  <si>
    <t>João Flávio Santos de Andrade</t>
  </si>
  <si>
    <t>Matheus Pimentel Canejo Pinheiro da Cunha</t>
  </si>
  <si>
    <t>Ronald Curttes Acipreste Junior</t>
  </si>
  <si>
    <t>Yannskar Silva Ferreira Bernaola Yohann</t>
  </si>
  <si>
    <t>Alice Gomes Barbosa</t>
  </si>
  <si>
    <t>Lucas Sardi Pietralonga</t>
  </si>
  <si>
    <t xml:space="preserve">Maria Vitória Souza Barbosa Medeiros </t>
  </si>
  <si>
    <t>lpietralonga@gmail.com / a1@amigotech.com.br</t>
  </si>
  <si>
    <t xml:space="preserve">maria.vitoria1626@gmail.com / </t>
  </si>
  <si>
    <t>mccanejo@gmail.com</t>
  </si>
  <si>
    <t>alicegomesdra@gmail.com / Renataforca@gmail.com</t>
  </si>
  <si>
    <t>ronaldcurtes@gmail.com / dr@volpcontabil.com.br</t>
  </si>
  <si>
    <t>1133182-8</t>
  </si>
  <si>
    <t>Fabiana Rodrigues de Souza Arleu</t>
  </si>
  <si>
    <t>Lehara Soares Carretta</t>
  </si>
  <si>
    <t>Millena Fernandes Milli</t>
  </si>
  <si>
    <t xml:space="preserve">Vitória Roitman Farina Oliveira </t>
  </si>
  <si>
    <t>Carolina Siqueira Souza</t>
  </si>
  <si>
    <t>Ana Luisa Barroso Schamache</t>
  </si>
  <si>
    <t>Emanuelle Lamas Rocha</t>
  </si>
  <si>
    <t xml:space="preserve">Isabela Santana Arcanjo </t>
  </si>
  <si>
    <t xml:space="preserve">  A1@amigotech.com.br / carolinasiqueira.souzas@gmail.com</t>
  </si>
  <si>
    <t>61217801000106</t>
  </si>
  <si>
    <t xml:space="preserve"> millenamilli@hotmail.com /</t>
  </si>
  <si>
    <t>suporte@caveo.com.br /  contabilidade@caveo.com.br</t>
  </si>
  <si>
    <t>jacinto.kunsch@rossicontabilidade.com</t>
  </si>
  <si>
    <t>atendimento@azeen.com.br / Leharasc@hotmail.com</t>
  </si>
  <si>
    <t>vitoriafarina@hotmail.com / joaovitorpasolini@vixcontabil.com.br</t>
  </si>
  <si>
    <t>nf@docstage.com.br / fabirodrigues.s95@gmail.com</t>
  </si>
  <si>
    <t>Paula Camuzi Rodolpho</t>
  </si>
  <si>
    <t>Amanda Grazielle Furtunato Da Silva</t>
  </si>
  <si>
    <t>Amandagfs@hotmail.com / contabilidade@izzigroup.com.br</t>
  </si>
  <si>
    <t xml:space="preserve">Bruna de Prá Prezotti </t>
  </si>
  <si>
    <t>Lara Loureiro Souza</t>
  </si>
  <si>
    <t xml:space="preserve">Eduardo de Oliveira Thomazini  </t>
  </si>
  <si>
    <t xml:space="preserve">Gabriel Gonçalves Guimarães </t>
  </si>
  <si>
    <t>dragabrielly@icloud.com / contabilidade@caveo.com.br</t>
  </si>
  <si>
    <t>contabilidade@caveo.com.br / matheusguio.un@gmail.com</t>
  </si>
  <si>
    <t>Matheus Guio Ferreira Silva</t>
  </si>
  <si>
    <t>Raphael Ferreira Goes</t>
  </si>
  <si>
    <t>raphaelgoes1@hotmail.com</t>
  </si>
  <si>
    <t>mccanejo@gmail.com / A1@AMIGOTECH.COM.BR</t>
  </si>
  <si>
    <t>Amanda Bissoli Frossard Faccini</t>
  </si>
  <si>
    <t>Amanda Franco Strelow</t>
  </si>
  <si>
    <t>amandastrelow@outlook.com / a1@amigotech.com.br</t>
  </si>
  <si>
    <t xml:space="preserve">Livia Maria Goldner Massariol </t>
  </si>
  <si>
    <t>liviagoldner.17@gmail.com / contabilidadepicoli@hotmail.com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</si>
</sst>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b/>
      <sz val="20"/>
      <name val="Arial"/>
      <family val="2"/>
    </font>
    <font>
      <sz val="12"/>
      <color rgb="FFFF0000"/>
      <name val="Arial"/>
      <family val="2"/>
    </font>
    <font>
      <sz val="11"/>
      <name val="Calibri"/>
      <family val="2"/>
      <scheme val="minor"/>
    </font>
    <font>
      <b/>
      <sz val="22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2">
    <xf numFmtId="0" fontId="0" fillId="0" borderId="0"/>
    <xf numFmtId="0" fontId="3" fillId="0" borderId="0"/>
    <xf numFmtId="44" fontId="5" fillId="0" borderId="0" applyFont="0" applyFill="0" applyBorder="0" applyAlignment="0" applyProtection="0"/>
    <xf numFmtId="44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28">
    <xf numFmtId="0" fontId="0" fillId="0" borderId="0" xfId="0"/>
    <xf numFmtId="0" fontId="1" fillId="2" borderId="0" xfId="0" applyFont="1" applyFill="1"/>
    <xf numFmtId="44" fontId="1" fillId="0" borderId="1" xfId="0" applyNumberFormat="1" applyFont="1" applyBorder="1"/>
    <xf numFmtId="0" fontId="0" fillId="0" borderId="0" xfId="0" applyAlignment="1">
      <alignment horizontal="center"/>
    </xf>
    <xf numFmtId="0" fontId="0" fillId="0" borderId="1" xfId="0" applyBorder="1"/>
    <xf numFmtId="0" fontId="2" fillId="4" borderId="1" xfId="0" applyFont="1" applyFill="1" applyBorder="1" applyAlignment="1">
      <alignment horizontal="center" vertical="center"/>
    </xf>
    <xf numFmtId="44" fontId="2" fillId="4" borderId="1" xfId="2" applyFont="1" applyFill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/>
    <xf numFmtId="49" fontId="6" fillId="0" borderId="1" xfId="0" applyNumberFormat="1" applyFont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44" fontId="7" fillId="4" borderId="1" xfId="2" applyFont="1" applyFill="1" applyBorder="1" applyAlignment="1">
      <alignment horizontal="center" vertical="center"/>
    </xf>
    <xf numFmtId="44" fontId="0" fillId="0" borderId="0" xfId="0" applyNumberFormat="1"/>
    <xf numFmtId="44" fontId="8" fillId="0" borderId="1" xfId="0" applyNumberFormat="1" applyFont="1" applyBorder="1" applyAlignment="1">
      <alignment horizontal="left"/>
    </xf>
    <xf numFmtId="0" fontId="8" fillId="2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49" fontId="1" fillId="0" borderId="1" xfId="0" applyNumberFormat="1" applyFont="1" applyBorder="1" applyAlignment="1">
      <alignment horizontal="right"/>
    </xf>
    <xf numFmtId="49" fontId="1" fillId="0" borderId="1" xfId="0" applyNumberFormat="1" applyFont="1" applyBorder="1"/>
    <xf numFmtId="0" fontId="9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44" fontId="7" fillId="4" borderId="5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49" fontId="4" fillId="4" borderId="5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/>
    </xf>
    <xf numFmtId="44" fontId="1" fillId="3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49" fontId="6" fillId="3" borderId="1" xfId="0" applyNumberFormat="1" applyFont="1" applyFill="1" applyBorder="1"/>
    <xf numFmtId="0" fontId="6" fillId="3" borderId="1" xfId="0" applyFont="1" applyFill="1" applyBorder="1"/>
    <xf numFmtId="49" fontId="6" fillId="3" borderId="1" xfId="0" applyNumberFormat="1" applyFont="1" applyFill="1" applyBorder="1" applyAlignment="1">
      <alignment horizontal="right"/>
    </xf>
    <xf numFmtId="0" fontId="0" fillId="3" borderId="1" xfId="0" applyFill="1" applyBorder="1"/>
    <xf numFmtId="49" fontId="1" fillId="3" borderId="1" xfId="0" applyNumberFormat="1" applyFont="1" applyFill="1" applyBorder="1"/>
    <xf numFmtId="0" fontId="1" fillId="3" borderId="1" xfId="0" applyFont="1" applyFill="1" applyBorder="1"/>
    <xf numFmtId="44" fontId="1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 wrapText="1"/>
    </xf>
    <xf numFmtId="44" fontId="1" fillId="3" borderId="1" xfId="0" applyNumberFormat="1" applyFont="1" applyFill="1" applyBorder="1"/>
    <xf numFmtId="44" fontId="7" fillId="0" borderId="1" xfId="0" applyNumberFormat="1" applyFont="1" applyBorder="1" applyAlignment="1">
      <alignment horizontal="left"/>
    </xf>
    <xf numFmtId="44" fontId="7" fillId="2" borderId="1" xfId="0" applyNumberFormat="1" applyFont="1" applyFill="1" applyBorder="1" applyAlignment="1">
      <alignment horizontal="left"/>
    </xf>
    <xf numFmtId="44" fontId="0" fillId="0" borderId="0" xfId="2" applyFont="1"/>
    <xf numFmtId="0" fontId="13" fillId="3" borderId="1" xfId="0" applyFont="1" applyFill="1" applyBorder="1"/>
    <xf numFmtId="49" fontId="1" fillId="3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/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right"/>
    </xf>
    <xf numFmtId="43" fontId="7" fillId="4" borderId="1" xfId="4" applyFont="1" applyFill="1" applyBorder="1" applyAlignment="1">
      <alignment horizontal="center" vertical="center"/>
    </xf>
    <xf numFmtId="44" fontId="7" fillId="0" borderId="1" xfId="0" applyNumberFormat="1" applyFont="1" applyBorder="1"/>
    <xf numFmtId="0" fontId="7" fillId="0" borderId="1" xfId="0" applyFont="1" applyBorder="1" applyAlignment="1">
      <alignment horizontal="right"/>
    </xf>
    <xf numFmtId="0" fontId="6" fillId="3" borderId="1" xfId="0" applyFont="1" applyFill="1" applyBorder="1" applyAlignment="1">
      <alignment horizontal="left" vertical="center" wrapText="1"/>
    </xf>
    <xf numFmtId="44" fontId="1" fillId="3" borderId="1" xfId="0" applyNumberFormat="1" applyFont="1" applyFill="1" applyBorder="1" applyAlignment="1">
      <alignment horizontal="center"/>
    </xf>
    <xf numFmtId="44" fontId="15" fillId="0" borderId="0" xfId="0" applyNumberFormat="1" applyFont="1"/>
    <xf numFmtId="0" fontId="1" fillId="0" borderId="1" xfId="0" applyFont="1" applyBorder="1" applyAlignment="1">
      <alignment horizontal="right"/>
    </xf>
    <xf numFmtId="44" fontId="4" fillId="0" borderId="1" xfId="2" applyFont="1" applyFill="1" applyBorder="1"/>
    <xf numFmtId="44" fontId="12" fillId="0" borderId="1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7" fillId="4" borderId="1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49" fontId="6" fillId="5" borderId="1" xfId="0" applyNumberFormat="1" applyFont="1" applyFill="1" applyBorder="1"/>
    <xf numFmtId="0" fontId="6" fillId="5" borderId="1" xfId="0" applyFont="1" applyFill="1" applyBorder="1"/>
    <xf numFmtId="0" fontId="0" fillId="5" borderId="1" xfId="0" applyFill="1" applyBorder="1"/>
    <xf numFmtId="44" fontId="1" fillId="5" borderId="1" xfId="0" applyNumberFormat="1" applyFont="1" applyFill="1" applyBorder="1" applyAlignment="1">
      <alignment horizontal="left"/>
    </xf>
    <xf numFmtId="49" fontId="6" fillId="5" borderId="1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 vertical="center"/>
    </xf>
    <xf numFmtId="0" fontId="0" fillId="3" borderId="2" xfId="0" applyFill="1" applyBorder="1"/>
    <xf numFmtId="0" fontId="7" fillId="4" borderId="5" xfId="0" applyFont="1" applyFill="1" applyBorder="1" applyAlignment="1">
      <alignment horizontal="center" vertical="center"/>
    </xf>
    <xf numFmtId="49" fontId="6" fillId="6" borderId="1" xfId="0" applyNumberFormat="1" applyFont="1" applyFill="1" applyBorder="1"/>
    <xf numFmtId="0" fontId="6" fillId="6" borderId="1" xfId="0" applyFont="1" applyFill="1" applyBorder="1"/>
    <xf numFmtId="49" fontId="6" fillId="6" borderId="1" xfId="0" applyNumberFormat="1" applyFont="1" applyFill="1" applyBorder="1" applyAlignment="1">
      <alignment horizontal="right"/>
    </xf>
    <xf numFmtId="49" fontId="6" fillId="0" borderId="1" xfId="0" applyNumberFormat="1" applyFont="1" applyBorder="1" applyAlignment="1">
      <alignment horizontal="left"/>
    </xf>
    <xf numFmtId="0" fontId="8" fillId="5" borderId="1" xfId="0" applyFont="1" applyFill="1" applyBorder="1" applyAlignment="1">
      <alignment horizontal="left"/>
    </xf>
    <xf numFmtId="0" fontId="7" fillId="4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/>
    <xf numFmtId="0" fontId="6" fillId="2" borderId="1" xfId="0" applyFont="1" applyFill="1" applyBorder="1"/>
    <xf numFmtId="49" fontId="6" fillId="2" borderId="1" xfId="0" applyNumberFormat="1" applyFont="1" applyFill="1" applyBorder="1" applyAlignment="1">
      <alignment horizontal="right"/>
    </xf>
    <xf numFmtId="0" fontId="0" fillId="2" borderId="0" xfId="0" applyFill="1"/>
    <xf numFmtId="44" fontId="1" fillId="2" borderId="1" xfId="0" applyNumberFormat="1" applyFont="1" applyFill="1" applyBorder="1" applyAlignment="1">
      <alignment horizontal="left"/>
    </xf>
    <xf numFmtId="0" fontId="0" fillId="2" borderId="1" xfId="0" applyFill="1" applyBorder="1"/>
    <xf numFmtId="0" fontId="2" fillId="4" borderId="5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/>
    </xf>
    <xf numFmtId="0" fontId="9" fillId="2" borderId="1" xfId="0" applyFont="1" applyFill="1" applyBorder="1"/>
    <xf numFmtId="0" fontId="6" fillId="0" borderId="1" xfId="0" applyFont="1" applyBorder="1" applyAlignment="1">
      <alignment horizontal="left" vertical="center" wrapText="1"/>
    </xf>
    <xf numFmtId="44" fontId="1" fillId="0" borderId="1" xfId="0" applyNumberFormat="1" applyFont="1" applyBorder="1" applyAlignment="1">
      <alignment horizontal="center"/>
    </xf>
    <xf numFmtId="49" fontId="6" fillId="3" borderId="2" xfId="0" applyNumberFormat="1" applyFont="1" applyFill="1" applyBorder="1"/>
    <xf numFmtId="43" fontId="0" fillId="0" borderId="0" xfId="0" applyNumberFormat="1"/>
    <xf numFmtId="0" fontId="0" fillId="0" borderId="2" xfId="0" applyBorder="1"/>
    <xf numFmtId="44" fontId="1" fillId="0" borderId="1" xfId="2" applyFont="1" applyBorder="1" applyAlignment="1">
      <alignment horizontal="left"/>
    </xf>
    <xf numFmtId="44" fontId="1" fillId="0" borderId="1" xfId="2" applyFont="1" applyBorder="1" applyAlignment="1">
      <alignment horizontal="right"/>
    </xf>
    <xf numFmtId="0" fontId="8" fillId="3" borderId="2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44" fontId="7" fillId="3" borderId="1" xfId="0" applyNumberFormat="1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44" fontId="1" fillId="7" borderId="1" xfId="0" applyNumberFormat="1" applyFont="1" applyFill="1" applyBorder="1" applyAlignment="1">
      <alignment horizontal="center"/>
    </xf>
    <xf numFmtId="44" fontId="1" fillId="7" borderId="1" xfId="0" applyNumberFormat="1" applyFont="1" applyFill="1" applyBorder="1"/>
    <xf numFmtId="49" fontId="6" fillId="7" borderId="1" xfId="0" applyNumberFormat="1" applyFont="1" applyFill="1" applyBorder="1"/>
    <xf numFmtId="49" fontId="6" fillId="7" borderId="2" xfId="0" applyNumberFormat="1" applyFont="1" applyFill="1" applyBorder="1"/>
    <xf numFmtId="0" fontId="7" fillId="4" borderId="9" xfId="0" applyFont="1" applyFill="1" applyBorder="1" applyAlignment="1">
      <alignment horizontal="center" vertical="center" textRotation="90"/>
    </xf>
    <xf numFmtId="0" fontId="7" fillId="4" borderId="5" xfId="0" applyFont="1" applyFill="1" applyBorder="1" applyAlignment="1">
      <alignment horizontal="center" vertical="center" textRotation="90"/>
    </xf>
    <xf numFmtId="0" fontId="7" fillId="4" borderId="2" xfId="0" applyFont="1" applyFill="1" applyBorder="1" applyAlignment="1">
      <alignment horizontal="center" vertical="center" textRotation="90"/>
    </xf>
    <xf numFmtId="0" fontId="4" fillId="4" borderId="6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textRotation="90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textRotation="90"/>
    </xf>
    <xf numFmtId="0" fontId="2" fillId="4" borderId="1" xfId="0" applyFont="1" applyFill="1" applyBorder="1" applyAlignment="1">
      <alignment horizontal="center" vertical="center" textRotation="90"/>
    </xf>
    <xf numFmtId="0" fontId="7" fillId="4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</cellXfs>
  <cellStyles count="82">
    <cellStyle name="Comma" xfId="4" builtinId="3"/>
    <cellStyle name="Currency" xfId="2" builtinId="4"/>
    <cellStyle name="Moeda 2" xfId="3" xr:uid="{202A2717-B030-4CC9-8D23-836504ECD490}"/>
    <cellStyle name="Moeda 2 2" xfId="6" xr:uid="{27FF4500-1B6E-4693-A9AA-74C3C341598F}"/>
    <cellStyle name="Moeda 2 2 2" xfId="14" xr:uid="{712EE6E5-C13E-42B6-9327-E3BC9C54D83A}"/>
    <cellStyle name="Moeda 2 2 2 2" xfId="30" xr:uid="{598FF054-DA1F-4C98-8455-5B0D4671D44D}"/>
    <cellStyle name="Moeda 2 2 2 2 2" xfId="78" xr:uid="{2E97A18B-5D33-435D-AA59-0C3474883562}"/>
    <cellStyle name="Moeda 2 2 2 3" xfId="46" xr:uid="{5F6684FC-C691-4F83-A37A-5326AF0D2290}"/>
    <cellStyle name="Moeda 2 2 2 4" xfId="62" xr:uid="{B38F2D45-9475-4E80-B576-9C3CB82E3AA4}"/>
    <cellStyle name="Moeda 2 2 3" xfId="22" xr:uid="{9B6226FA-51D1-4245-978B-53456F4086FA}"/>
    <cellStyle name="Moeda 2 2 3 2" xfId="70" xr:uid="{2466D6DE-C609-498B-93DA-EF25617C78DB}"/>
    <cellStyle name="Moeda 2 2 4" xfId="38" xr:uid="{1541C964-5E4F-475F-9A7D-5C9F7F05AC6C}"/>
    <cellStyle name="Moeda 2 2 5" xfId="54" xr:uid="{27FB4CDA-1645-4C1C-9E62-78D4032EC7AD}"/>
    <cellStyle name="Moeda 2 3" xfId="9" xr:uid="{ADA2C442-74DF-4A11-8F48-A68DD603357A}"/>
    <cellStyle name="Moeda 2 3 2" xfId="25" xr:uid="{A4051FF8-5C05-4D24-B177-6E4407779626}"/>
    <cellStyle name="Moeda 2 3 2 2" xfId="73" xr:uid="{E355A76B-6F36-48B3-B8B4-9F16D2E23F58}"/>
    <cellStyle name="Moeda 2 3 3" xfId="41" xr:uid="{06FF3895-8701-4745-BEBB-D5CB41983867}"/>
    <cellStyle name="Moeda 2 3 4" xfId="57" xr:uid="{4174E850-96FB-4671-B484-A1DC261A4ED2}"/>
    <cellStyle name="Moeda 2 4" xfId="11" xr:uid="{380D9D12-F1E8-46F1-A920-8ACE4EAC1FEC}"/>
    <cellStyle name="Moeda 2 4 2" xfId="27" xr:uid="{7A7A68D3-FDE6-46B7-B3F9-01D1CA10A4FD}"/>
    <cellStyle name="Moeda 2 4 2 2" xfId="75" xr:uid="{B2A9437D-57B2-458A-8ECF-FC6523A97562}"/>
    <cellStyle name="Moeda 2 4 3" xfId="43" xr:uid="{61245078-E0D1-4BA7-8C1F-F4538A7438A1}"/>
    <cellStyle name="Moeda 2 4 4" xfId="59" xr:uid="{DD020616-C8FF-4EC7-B177-6EC68F94A499}"/>
    <cellStyle name="Moeda 2 5" xfId="17" xr:uid="{007BC130-9D7B-4907-A13E-D2E8E93B42E6}"/>
    <cellStyle name="Moeda 2 5 2" xfId="33" xr:uid="{5A998A01-4BEE-4FAB-B995-3FD19FB77D9B}"/>
    <cellStyle name="Moeda 2 5 2 2" xfId="81" xr:uid="{25CF0C7E-42F7-49E9-A082-CD2EE772B496}"/>
    <cellStyle name="Moeda 2 5 3" xfId="49" xr:uid="{65A3968C-646D-4C7F-AFAD-5EC9681695CF}"/>
    <cellStyle name="Moeda 2 5 4" xfId="65" xr:uid="{0EBE7E8C-0710-48DD-AF25-12569E51296C}"/>
    <cellStyle name="Moeda 2 6" xfId="19" xr:uid="{0EF8229B-1146-427E-8037-F7DBBDCC5B6D}"/>
    <cellStyle name="Moeda 2 6 2" xfId="67" xr:uid="{8EE701EC-5CB0-45B2-AD22-6A4DE87A4751}"/>
    <cellStyle name="Moeda 2 7" xfId="35" xr:uid="{53465BDA-02E6-4E1F-8587-A9D622F1AD3B}"/>
    <cellStyle name="Moeda 2 8" xfId="51" xr:uid="{9AA462A9-DDC1-469C-B117-23B5B1AF3C69}"/>
    <cellStyle name="Moeda 3" xfId="5" xr:uid="{7AB4CC2E-6FFD-4EF5-A9A7-AC6020AD0612}"/>
    <cellStyle name="Moeda 3 2" xfId="13" xr:uid="{87C10E7A-53D5-40DB-B8D5-FFEDC4C3C5D1}"/>
    <cellStyle name="Moeda 3 2 2" xfId="29" xr:uid="{C79D2D0E-8277-464C-A950-2314A907D268}"/>
    <cellStyle name="Moeda 3 2 2 2" xfId="77" xr:uid="{FB0720B3-DFDE-44E7-AE31-EFE80C06B8FF}"/>
    <cellStyle name="Moeda 3 2 3" xfId="45" xr:uid="{9A5A80A5-EAFA-4C82-AEF8-AA2349B154DF}"/>
    <cellStyle name="Moeda 3 2 4" xfId="61" xr:uid="{EFD28E44-6A03-401B-B298-1BC0E125811F}"/>
    <cellStyle name="Moeda 3 3" xfId="21" xr:uid="{C4429101-1BBA-4E9B-86E0-06D6F2BF1F04}"/>
    <cellStyle name="Moeda 3 3 2" xfId="69" xr:uid="{B93D49FA-D62B-4762-A4F1-E555E18D38DC}"/>
    <cellStyle name="Moeda 3 4" xfId="37" xr:uid="{7BD639E4-5A6D-40BC-9157-BCF2D0099FC7}"/>
    <cellStyle name="Moeda 3 5" xfId="53" xr:uid="{792BC1A7-FAF8-40F4-B508-8E8E35C27303}"/>
    <cellStyle name="Moeda 4" xfId="8" xr:uid="{CEEC0047-6220-4C46-9A5E-62F17D8C5E19}"/>
    <cellStyle name="Moeda 4 2" xfId="24" xr:uid="{09242CCC-505F-4C7F-93C5-8B28112E1D44}"/>
    <cellStyle name="Moeda 4 2 2" xfId="72" xr:uid="{0057CFA6-B89D-4095-854B-E5BA9808F8C3}"/>
    <cellStyle name="Moeda 4 3" xfId="40" xr:uid="{5C85BC7E-D120-48E6-B1CC-0FE3844EAB88}"/>
    <cellStyle name="Moeda 4 4" xfId="56" xr:uid="{B89E47D8-6999-4741-9322-8FF704D9B68A}"/>
    <cellStyle name="Moeda 5" xfId="10" xr:uid="{6671C96C-36C1-4571-9B9E-0A70064B9709}"/>
    <cellStyle name="Moeda 5 2" xfId="26" xr:uid="{314B828E-3164-4D2E-B72D-E18F305920DA}"/>
    <cellStyle name="Moeda 5 2 2" xfId="74" xr:uid="{E2F58D36-CAEE-49DC-9AFC-5CEE0E58A002}"/>
    <cellStyle name="Moeda 5 3" xfId="42" xr:uid="{C7FA9DDD-BBB6-4355-AADB-AB820C907209}"/>
    <cellStyle name="Moeda 5 4" xfId="58" xr:uid="{D5FF5224-B519-4AB1-9851-12096FC7AA58}"/>
    <cellStyle name="Moeda 6" xfId="16" xr:uid="{01D3B7E0-CB67-492C-A902-EE835B35B499}"/>
    <cellStyle name="Moeda 6 2" xfId="32" xr:uid="{10D49EED-64A7-45BE-962C-391EFEA69477}"/>
    <cellStyle name="Moeda 6 2 2" xfId="80" xr:uid="{E12C6E23-FC71-4B9E-A4C0-2D41F9ECE8D4}"/>
    <cellStyle name="Moeda 6 3" xfId="48" xr:uid="{6D048BC6-6A70-440C-B2F7-F65D3D167AEB}"/>
    <cellStyle name="Moeda 6 4" xfId="64" xr:uid="{89FA3045-5773-4E68-A2C1-FDC43A7638AB}"/>
    <cellStyle name="Moeda 7" xfId="18" xr:uid="{835793C6-7A04-4F4C-B832-5CF996960A24}"/>
    <cellStyle name="Moeda 7 2" xfId="66" xr:uid="{E032999E-F80D-4FA3-8C6C-5D6706B256BF}"/>
    <cellStyle name="Moeda 8" xfId="34" xr:uid="{CFF4ACDC-8E4C-4355-9DF4-A44F0E3D3CA6}"/>
    <cellStyle name="Moeda 9" xfId="50" xr:uid="{3B0C57BE-C52F-40F8-BE38-6E1714B8BCE2}"/>
    <cellStyle name="Normal" xfId="0" builtinId="0"/>
    <cellStyle name="Normal 2" xfId="1" xr:uid="{E0C7D4AB-0803-4AFC-ABF5-F53BCA9B8115}"/>
    <cellStyle name="Vírgula 2" xfId="7" xr:uid="{18E63527-AE4A-4917-88A3-C54669F9DE36}"/>
    <cellStyle name="Vírgula 2 2" xfId="15" xr:uid="{ED333E97-60EF-4E23-B06A-75217A2EF489}"/>
    <cellStyle name="Vírgula 2 2 2" xfId="31" xr:uid="{080A75E6-1E1E-4910-9730-25DE5C3D2B76}"/>
    <cellStyle name="Vírgula 2 2 2 2" xfId="79" xr:uid="{558C0FD8-C0B1-44C5-84F3-EE29B395F94A}"/>
    <cellStyle name="Vírgula 2 2 3" xfId="47" xr:uid="{185D3701-6DBD-442D-9FFC-E8C7D70EE919}"/>
    <cellStyle name="Vírgula 2 2 4" xfId="63" xr:uid="{39E0C976-25D5-43F3-A463-C70513323E7B}"/>
    <cellStyle name="Vírgula 2 3" xfId="23" xr:uid="{A23F7C5B-1477-43AB-A2BD-938F11FA6F50}"/>
    <cellStyle name="Vírgula 2 3 2" xfId="71" xr:uid="{C2557961-D399-4EFA-BA91-C87F7B6F9ADC}"/>
    <cellStyle name="Vírgula 2 4" xfId="39" xr:uid="{763BD7E0-88B1-4265-B886-524B3C8ADB98}"/>
    <cellStyle name="Vírgula 2 5" xfId="55" xr:uid="{3C9A6111-C81C-43EF-B11A-854E31ABE737}"/>
    <cellStyle name="Vírgula 3" xfId="12" xr:uid="{9C4B4E57-53DD-46F5-BED0-D98204071070}"/>
    <cellStyle name="Vírgula 3 2" xfId="28" xr:uid="{ABD505E1-518E-41EA-8591-C31A779B3120}"/>
    <cellStyle name="Vírgula 3 2 2" xfId="76" xr:uid="{112E685C-F2EA-4C3E-BC21-0213C1F14F49}"/>
    <cellStyle name="Vírgula 3 3" xfId="44" xr:uid="{42F36CA5-78B0-44D5-926A-6C0AA686F380}"/>
    <cellStyle name="Vírgula 3 4" xfId="60" xr:uid="{7EE6B84F-F080-48ED-B5B5-375FE42228C2}"/>
    <cellStyle name="Vírgula 4" xfId="20" xr:uid="{87FD6A23-1E10-4F4D-B767-4536FF246FD9}"/>
    <cellStyle name="Vírgula 4 2" xfId="68" xr:uid="{2B5E08A9-4D18-447A-81E7-0C352C6402C8}"/>
    <cellStyle name="Vírgula 5" xfId="36" xr:uid="{CDE248A4-C440-408C-8A92-765005BDBA48}"/>
    <cellStyle name="Vírgula 6" xfId="52" xr:uid="{9E9BE893-B302-4E21-8679-18D3D31452DE}"/>
  </cellStyles>
  <dxfs count="0"/>
  <tableStyles count="0" defaultTableStyle="TableStyleMedium2" defaultPivotStyle="PivotStyleLight16"/>
  <colors>
    <mruColors>
      <color rgb="FFFF99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vitoriafarina@hotmail.com%20/" TargetMode="External"/><Relationship Id="rId1" Type="http://schemas.openxmlformats.org/officeDocument/2006/relationships/hyperlink" Target="mailto:Victoribeiros07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8E16F-4D36-419F-8BA8-C530FA2A840B}">
  <sheetPr>
    <pageSetUpPr fitToPage="1"/>
  </sheetPr>
  <dimension ref="A1:O61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25" sqref="A25"/>
      <selection pane="bottomRight" activeCell="J17" sqref="J17"/>
    </sheetView>
  </sheetViews>
  <sheetFormatPr baseColWidth="10" defaultColWidth="8.83203125" defaultRowHeight="15" x14ac:dyDescent="0.2"/>
  <cols>
    <col min="1" max="1" width="3" customWidth="1"/>
    <col min="2" max="2" width="47.1640625" bestFit="1" customWidth="1"/>
    <col min="3" max="5" width="16.5" bestFit="1" customWidth="1"/>
    <col min="6" max="6" width="16.83203125" bestFit="1" customWidth="1"/>
    <col min="7" max="7" width="18.83203125" bestFit="1" customWidth="1"/>
    <col min="8" max="8" width="17.83203125" bestFit="1" customWidth="1"/>
    <col min="9" max="9" width="4.83203125" bestFit="1" customWidth="1"/>
    <col min="10" max="10" width="16.83203125" bestFit="1" customWidth="1"/>
    <col min="11" max="11" width="10.83203125" bestFit="1" customWidth="1"/>
    <col min="12" max="12" width="14.6640625" bestFit="1" customWidth="1"/>
    <col min="13" max="13" width="12.6640625" bestFit="1" customWidth="1"/>
    <col min="14" max="14" width="21.83203125" bestFit="1" customWidth="1"/>
    <col min="15" max="15" width="83.83203125" bestFit="1" customWidth="1"/>
    <col min="16" max="16" width="45.1640625" customWidth="1"/>
  </cols>
  <sheetData>
    <row r="1" spans="1:15" ht="25" x14ac:dyDescent="0.2">
      <c r="A1" s="110" t="s">
        <v>59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2"/>
    </row>
    <row r="2" spans="1:15" ht="16" x14ac:dyDescent="0.2">
      <c r="A2" s="113" t="s">
        <v>10</v>
      </c>
      <c r="B2" s="113"/>
      <c r="C2" s="25" t="s">
        <v>28</v>
      </c>
      <c r="D2" s="25" t="s">
        <v>60</v>
      </c>
      <c r="E2" s="25" t="s">
        <v>61</v>
      </c>
      <c r="F2" s="25" t="s">
        <v>22</v>
      </c>
      <c r="G2" s="25" t="s">
        <v>11</v>
      </c>
      <c r="H2" s="26" t="s">
        <v>0</v>
      </c>
      <c r="I2" s="108" t="s">
        <v>1</v>
      </c>
      <c r="J2" s="109"/>
      <c r="K2" s="26" t="s">
        <v>2</v>
      </c>
      <c r="L2" s="26"/>
      <c r="M2" s="26" t="s">
        <v>4</v>
      </c>
      <c r="N2" s="27" t="s">
        <v>5</v>
      </c>
      <c r="O2" s="28" t="s">
        <v>6</v>
      </c>
    </row>
    <row r="3" spans="1:15" ht="16" x14ac:dyDescent="0.2">
      <c r="A3" s="114"/>
      <c r="B3" s="59" t="s">
        <v>24</v>
      </c>
      <c r="C3" s="38">
        <v>3150</v>
      </c>
      <c r="D3" s="58">
        <v>6000</v>
      </c>
      <c r="E3" s="38"/>
      <c r="F3" s="38"/>
      <c r="G3" s="38">
        <f>C3+D3+E3-F3</f>
        <v>9150</v>
      </c>
      <c r="H3" s="8" t="s">
        <v>25</v>
      </c>
      <c r="I3" s="9" t="s">
        <v>19</v>
      </c>
      <c r="J3" s="7" t="s">
        <v>20</v>
      </c>
      <c r="K3" s="9">
        <v>1829</v>
      </c>
      <c r="L3" s="9" t="s">
        <v>26</v>
      </c>
      <c r="M3" s="7" t="s">
        <v>0</v>
      </c>
      <c r="N3" s="10" t="s">
        <v>27</v>
      </c>
      <c r="O3" s="4" t="s">
        <v>56</v>
      </c>
    </row>
    <row r="4" spans="1:15" ht="16" x14ac:dyDescent="0.2">
      <c r="A4" s="114"/>
      <c r="B4" s="16" t="s">
        <v>34</v>
      </c>
      <c r="C4" s="38">
        <v>8600</v>
      </c>
      <c r="D4" s="38"/>
      <c r="E4" s="38"/>
      <c r="F4" s="38">
        <v>470.58</v>
      </c>
      <c r="G4" s="38">
        <f t="shared" ref="G4:G12" si="0">C4+D4+E4-F4</f>
        <v>8129.42</v>
      </c>
      <c r="H4" s="8"/>
      <c r="I4" s="9"/>
      <c r="J4" s="7"/>
      <c r="K4" s="9"/>
      <c r="L4" s="9"/>
      <c r="M4" s="7"/>
      <c r="N4" s="10"/>
      <c r="O4" s="4" t="s">
        <v>35</v>
      </c>
    </row>
    <row r="5" spans="1:15" s="83" customFormat="1" ht="16" x14ac:dyDescent="0.2">
      <c r="A5" s="114"/>
      <c r="B5" s="78" t="s">
        <v>79</v>
      </c>
      <c r="C5" s="84">
        <v>1050</v>
      </c>
      <c r="D5" s="84">
        <v>9850</v>
      </c>
      <c r="E5" s="84">
        <v>4150</v>
      </c>
      <c r="F5" s="38">
        <v>470.58</v>
      </c>
      <c r="G5" s="84">
        <f>C5+D5+E5-F5</f>
        <v>14579.42</v>
      </c>
      <c r="H5" s="79"/>
      <c r="I5" s="80"/>
      <c r="J5" s="81"/>
      <c r="K5" s="80"/>
      <c r="L5" s="80"/>
      <c r="M5" s="81"/>
      <c r="N5" s="82"/>
      <c r="O5" s="85" t="s">
        <v>94</v>
      </c>
    </row>
    <row r="6" spans="1:15" ht="16" x14ac:dyDescent="0.2">
      <c r="A6" s="114"/>
      <c r="B6" s="23" t="s">
        <v>64</v>
      </c>
      <c r="C6" s="38"/>
      <c r="D6" s="38">
        <v>1600</v>
      </c>
      <c r="E6" s="38"/>
      <c r="F6" s="38">
        <v>470.58</v>
      </c>
      <c r="G6" s="38">
        <f>C6+D6+E6-F6</f>
        <v>1129.42</v>
      </c>
      <c r="H6" s="8" t="s">
        <v>80</v>
      </c>
      <c r="I6" s="72" t="s">
        <v>17</v>
      </c>
      <c r="J6" s="73" t="s">
        <v>18</v>
      </c>
      <c r="K6" s="72" t="s">
        <v>15</v>
      </c>
      <c r="L6" s="72" t="s">
        <v>153</v>
      </c>
      <c r="M6" s="73"/>
      <c r="N6" s="74"/>
      <c r="O6" s="21" t="s">
        <v>111</v>
      </c>
    </row>
    <row r="7" spans="1:15" ht="16" x14ac:dyDescent="0.2">
      <c r="A7" s="114"/>
      <c r="B7" s="23" t="s">
        <v>88</v>
      </c>
      <c r="C7" s="38"/>
      <c r="D7" s="38">
        <v>5600</v>
      </c>
      <c r="E7" s="38"/>
      <c r="F7" s="38"/>
      <c r="G7" s="38">
        <f t="shared" ref="G7" si="1">C7+D7+E7-F7</f>
        <v>5600</v>
      </c>
      <c r="H7" s="8"/>
      <c r="I7" s="9"/>
      <c r="J7" s="7"/>
      <c r="K7" s="9"/>
      <c r="L7" s="9"/>
      <c r="M7" s="7"/>
      <c r="N7" s="10"/>
      <c r="O7" s="21" t="s">
        <v>135</v>
      </c>
    </row>
    <row r="8" spans="1:15" ht="16" x14ac:dyDescent="0.2">
      <c r="A8" s="114"/>
      <c r="B8" s="23" t="s">
        <v>48</v>
      </c>
      <c r="C8" s="38">
        <v>2200</v>
      </c>
      <c r="D8" s="38"/>
      <c r="E8" s="38"/>
      <c r="F8" s="38">
        <v>470.58</v>
      </c>
      <c r="G8" s="38">
        <f t="shared" si="0"/>
        <v>1729.42</v>
      </c>
      <c r="H8" s="8"/>
      <c r="I8" s="9"/>
      <c r="J8" s="7"/>
      <c r="K8" s="9"/>
      <c r="L8" s="9"/>
      <c r="M8" s="7"/>
      <c r="N8" s="10"/>
      <c r="O8" s="4" t="s">
        <v>56</v>
      </c>
    </row>
    <row r="9" spans="1:15" ht="16" x14ac:dyDescent="0.2">
      <c r="A9" s="114"/>
      <c r="B9" s="16" t="s">
        <v>31</v>
      </c>
      <c r="C9" s="2">
        <v>8700</v>
      </c>
      <c r="D9" s="2"/>
      <c r="E9" s="2"/>
      <c r="F9" s="38">
        <v>470.58</v>
      </c>
      <c r="G9" s="38">
        <f>C9+D9+E9-F9</f>
        <v>8229.42</v>
      </c>
      <c r="H9" s="8"/>
      <c r="I9" s="9"/>
      <c r="J9" s="7"/>
      <c r="K9" s="9"/>
      <c r="L9" s="9"/>
      <c r="M9" s="7"/>
      <c r="N9" s="10"/>
      <c r="O9" s="21" t="s">
        <v>135</v>
      </c>
    </row>
    <row r="10" spans="1:15" ht="16" x14ac:dyDescent="0.2">
      <c r="A10" s="114"/>
      <c r="B10" s="23" t="s">
        <v>49</v>
      </c>
      <c r="C10" s="2">
        <v>4200</v>
      </c>
      <c r="D10" s="2">
        <v>3200</v>
      </c>
      <c r="E10" s="2"/>
      <c r="F10" s="38">
        <v>470.58</v>
      </c>
      <c r="G10" s="38">
        <f t="shared" si="0"/>
        <v>6929.42</v>
      </c>
      <c r="H10" s="8"/>
      <c r="I10" s="9"/>
      <c r="J10" s="7"/>
      <c r="K10" s="9"/>
      <c r="L10" s="9"/>
      <c r="M10" s="7"/>
      <c r="N10" s="10"/>
      <c r="O10" s="4" t="s">
        <v>56</v>
      </c>
    </row>
    <row r="11" spans="1:15" ht="16" x14ac:dyDescent="0.2">
      <c r="A11" s="114"/>
      <c r="B11" s="23" t="s">
        <v>51</v>
      </c>
      <c r="C11" s="38">
        <v>2100</v>
      </c>
      <c r="D11" s="38"/>
      <c r="E11" s="38"/>
      <c r="F11" s="38">
        <v>470.58</v>
      </c>
      <c r="G11" s="38">
        <f t="shared" si="0"/>
        <v>1629.42</v>
      </c>
      <c r="H11" s="8"/>
      <c r="I11" s="9"/>
      <c r="J11" s="7"/>
      <c r="K11" s="9"/>
      <c r="L11" s="9"/>
      <c r="M11" s="7"/>
      <c r="N11" s="10"/>
      <c r="O11" s="4" t="s">
        <v>56</v>
      </c>
    </row>
    <row r="12" spans="1:15" ht="16" x14ac:dyDescent="0.2">
      <c r="A12" s="114"/>
      <c r="B12" s="16" t="s">
        <v>50</v>
      </c>
      <c r="C12" s="38">
        <v>6300</v>
      </c>
      <c r="D12" s="38">
        <v>2800</v>
      </c>
      <c r="E12" s="38"/>
      <c r="F12" s="38">
        <v>470.58</v>
      </c>
      <c r="G12" s="38">
        <f t="shared" si="0"/>
        <v>8629.42</v>
      </c>
      <c r="H12" s="8"/>
      <c r="I12" s="9"/>
      <c r="J12" s="7"/>
      <c r="K12" s="9"/>
      <c r="L12" s="9"/>
      <c r="M12" s="7"/>
      <c r="N12" s="10"/>
      <c r="O12" s="4" t="s">
        <v>57</v>
      </c>
    </row>
    <row r="13" spans="1:15" ht="16" x14ac:dyDescent="0.2">
      <c r="A13" s="114"/>
      <c r="B13" s="16" t="s">
        <v>136</v>
      </c>
      <c r="C13" s="38"/>
      <c r="D13" s="38">
        <v>1700</v>
      </c>
      <c r="E13" s="38"/>
      <c r="F13" s="38"/>
      <c r="G13" s="38">
        <f>C13+D13+E13-F13</f>
        <v>1700</v>
      </c>
      <c r="H13" s="8"/>
      <c r="I13" s="9"/>
      <c r="J13" s="7"/>
      <c r="K13" s="9"/>
      <c r="L13" s="9"/>
      <c r="M13" s="7"/>
      <c r="N13" s="10"/>
      <c r="O13" s="21" t="s">
        <v>135</v>
      </c>
    </row>
    <row r="14" spans="1:15" ht="16" x14ac:dyDescent="0.2">
      <c r="A14" s="114"/>
      <c r="B14" s="23"/>
      <c r="C14" s="38"/>
      <c r="D14" s="38"/>
      <c r="E14" s="38"/>
      <c r="F14" s="38"/>
      <c r="G14" s="38"/>
      <c r="H14" s="8"/>
      <c r="I14" s="9"/>
      <c r="J14" s="7"/>
      <c r="K14" s="9"/>
      <c r="L14" s="9"/>
      <c r="M14" s="7"/>
      <c r="N14" s="10"/>
      <c r="O14" s="4"/>
    </row>
    <row r="15" spans="1:15" ht="16" x14ac:dyDescent="0.2">
      <c r="A15" s="105" t="s">
        <v>9</v>
      </c>
      <c r="B15" s="18"/>
      <c r="C15" s="2"/>
      <c r="D15" s="2"/>
      <c r="E15" s="2"/>
      <c r="F15" s="2"/>
      <c r="G15" s="38"/>
      <c r="H15" s="8"/>
      <c r="I15" s="9"/>
      <c r="J15" s="7"/>
      <c r="K15" s="9"/>
      <c r="L15" s="9"/>
      <c r="M15" s="7"/>
      <c r="N15" s="10"/>
      <c r="O15" s="21"/>
    </row>
    <row r="16" spans="1:15" ht="16" x14ac:dyDescent="0.2">
      <c r="A16" s="106"/>
      <c r="C16" s="38"/>
      <c r="D16" s="38"/>
      <c r="E16" s="38"/>
      <c r="F16" s="38"/>
      <c r="G16" s="38"/>
      <c r="H16" s="8"/>
      <c r="I16" s="9"/>
      <c r="J16" s="7"/>
      <c r="K16" s="9"/>
      <c r="L16" s="9"/>
      <c r="M16" s="7"/>
      <c r="N16" s="10"/>
      <c r="O16" s="4"/>
    </row>
    <row r="17" spans="1:15" ht="16" x14ac:dyDescent="0.2">
      <c r="A17" s="106"/>
      <c r="B17" s="29" t="s">
        <v>145</v>
      </c>
      <c r="C17" s="30">
        <v>3250</v>
      </c>
      <c r="D17" s="30">
        <v>4000</v>
      </c>
      <c r="E17" s="30">
        <v>1700</v>
      </c>
      <c r="F17" s="30"/>
      <c r="G17" s="30">
        <f t="shared" ref="G17:G52" si="2">C17+D17+E17-F17</f>
        <v>8950</v>
      </c>
      <c r="H17" s="31"/>
      <c r="I17" s="32"/>
      <c r="J17" s="33"/>
      <c r="K17" s="32"/>
      <c r="L17" s="32"/>
      <c r="M17" s="33"/>
      <c r="N17" s="34"/>
      <c r="O17" s="35" t="s">
        <v>151</v>
      </c>
    </row>
    <row r="18" spans="1:15" ht="16" x14ac:dyDescent="0.2">
      <c r="A18" s="106"/>
      <c r="B18" s="97" t="s">
        <v>183</v>
      </c>
      <c r="C18" s="30"/>
      <c r="D18" s="30">
        <v>4235</v>
      </c>
      <c r="E18" s="30"/>
      <c r="F18" s="30"/>
      <c r="G18" s="30">
        <f t="shared" si="2"/>
        <v>4235</v>
      </c>
      <c r="H18" s="31"/>
      <c r="I18" s="32"/>
      <c r="J18" s="33"/>
      <c r="K18" s="32"/>
      <c r="L18" s="32"/>
      <c r="M18" s="33"/>
      <c r="N18" s="34"/>
      <c r="O18" s="35" t="s">
        <v>182</v>
      </c>
    </row>
    <row r="19" spans="1:15" ht="16" x14ac:dyDescent="0.2">
      <c r="A19" s="106"/>
      <c r="B19" s="97" t="s">
        <v>184</v>
      </c>
      <c r="C19" s="30"/>
      <c r="D19" s="30">
        <v>800</v>
      </c>
      <c r="E19" s="30"/>
      <c r="F19" s="30"/>
      <c r="G19" s="30">
        <f t="shared" si="2"/>
        <v>800</v>
      </c>
      <c r="H19" s="31"/>
      <c r="I19" s="32"/>
      <c r="J19" s="33"/>
      <c r="K19" s="32"/>
      <c r="L19" s="32"/>
      <c r="M19" s="33"/>
      <c r="N19" s="34"/>
      <c r="O19" s="35" t="s">
        <v>185</v>
      </c>
    </row>
    <row r="20" spans="1:15" ht="16" x14ac:dyDescent="0.2">
      <c r="A20" s="106"/>
      <c r="B20" s="29" t="s">
        <v>33</v>
      </c>
      <c r="C20" s="30">
        <v>7500</v>
      </c>
      <c r="D20" s="30"/>
      <c r="E20" s="30"/>
      <c r="F20" s="30"/>
      <c r="G20" s="30">
        <f t="shared" si="2"/>
        <v>7500</v>
      </c>
      <c r="H20" s="31"/>
      <c r="I20" s="32"/>
      <c r="J20" s="33"/>
      <c r="K20" s="32"/>
      <c r="L20" s="32"/>
      <c r="M20" s="33"/>
      <c r="N20" s="34"/>
      <c r="O20" s="35"/>
    </row>
    <row r="21" spans="1:15" s="83" customFormat="1" ht="16" x14ac:dyDescent="0.2">
      <c r="A21" s="106"/>
      <c r="B21" s="97" t="s">
        <v>158</v>
      </c>
      <c r="C21" s="30"/>
      <c r="D21" s="30">
        <v>3250</v>
      </c>
      <c r="E21" s="30">
        <v>850</v>
      </c>
      <c r="F21" s="30"/>
      <c r="G21" s="30">
        <f t="shared" si="2"/>
        <v>4100</v>
      </c>
      <c r="H21" s="31"/>
      <c r="I21" s="32"/>
      <c r="J21" s="33"/>
      <c r="K21" s="32"/>
      <c r="L21" s="32"/>
      <c r="M21" s="33"/>
      <c r="N21" s="34" t="s">
        <v>163</v>
      </c>
      <c r="O21" s="35" t="s">
        <v>162</v>
      </c>
    </row>
    <row r="22" spans="1:15" ht="16" x14ac:dyDescent="0.2">
      <c r="A22" s="106"/>
      <c r="B22" s="59" t="s">
        <v>175</v>
      </c>
      <c r="C22" s="38">
        <v>5450</v>
      </c>
      <c r="D22" s="38"/>
      <c r="E22" s="38">
        <v>850</v>
      </c>
      <c r="F22" s="38"/>
      <c r="G22" s="38">
        <f t="shared" si="2"/>
        <v>6300</v>
      </c>
      <c r="H22" s="8"/>
      <c r="I22" s="9"/>
      <c r="J22" s="7"/>
      <c r="K22" s="9"/>
      <c r="L22" s="9"/>
      <c r="M22" s="7"/>
      <c r="N22" s="10"/>
      <c r="O22" s="4"/>
    </row>
    <row r="23" spans="1:15" s="83" customFormat="1" ht="16" x14ac:dyDescent="0.2">
      <c r="A23" s="106"/>
      <c r="B23" s="97" t="s">
        <v>154</v>
      </c>
      <c r="C23" s="30">
        <v>8400</v>
      </c>
      <c r="D23" s="30"/>
      <c r="E23" s="30">
        <v>5600</v>
      </c>
      <c r="F23" s="30"/>
      <c r="G23" s="30">
        <f>C23+D23+E23-F23</f>
        <v>14000</v>
      </c>
      <c r="H23" s="31"/>
      <c r="I23" s="32"/>
      <c r="J23" s="33"/>
      <c r="K23" s="32"/>
      <c r="L23" s="32"/>
      <c r="M23" s="33"/>
      <c r="N23" s="34"/>
      <c r="O23" s="35" t="s">
        <v>169</v>
      </c>
    </row>
    <row r="24" spans="1:15" s="83" customFormat="1" ht="16" x14ac:dyDescent="0.2">
      <c r="A24" s="106"/>
      <c r="B24" s="97" t="s">
        <v>176</v>
      </c>
      <c r="C24" s="30">
        <v>2100</v>
      </c>
      <c r="D24" s="30"/>
      <c r="E24" s="30"/>
      <c r="F24" s="30"/>
      <c r="G24" s="30">
        <f>C24+D24+E24-F24</f>
        <v>2100</v>
      </c>
      <c r="H24" s="31"/>
      <c r="I24" s="32"/>
      <c r="J24" s="33"/>
      <c r="K24" s="32"/>
      <c r="L24" s="32"/>
      <c r="M24" s="33"/>
      <c r="N24" s="34"/>
      <c r="O24" s="35" t="s">
        <v>177</v>
      </c>
    </row>
    <row r="25" spans="1:15" ht="16" x14ac:dyDescent="0.2">
      <c r="A25" s="106"/>
      <c r="B25" s="11" t="s">
        <v>36</v>
      </c>
      <c r="C25" s="30">
        <v>12600</v>
      </c>
      <c r="D25" s="30"/>
      <c r="E25" s="30"/>
      <c r="F25" s="30"/>
      <c r="G25" s="30">
        <f t="shared" si="2"/>
        <v>12600</v>
      </c>
      <c r="H25" s="31"/>
      <c r="I25" s="32" t="s">
        <v>37</v>
      </c>
      <c r="J25" s="33" t="s">
        <v>38</v>
      </c>
      <c r="K25" s="32"/>
      <c r="L25" s="32" t="s">
        <v>39</v>
      </c>
      <c r="M25" s="33" t="s">
        <v>16</v>
      </c>
      <c r="N25" s="34" t="s">
        <v>40</v>
      </c>
      <c r="O25" s="35" t="s">
        <v>41</v>
      </c>
    </row>
    <row r="26" spans="1:15" s="83" customFormat="1" ht="16" x14ac:dyDescent="0.2">
      <c r="A26" s="106"/>
      <c r="B26" s="11" t="s">
        <v>131</v>
      </c>
      <c r="C26" s="30">
        <v>15000</v>
      </c>
      <c r="D26" s="30"/>
      <c r="E26" s="30"/>
      <c r="F26" s="30"/>
      <c r="G26" s="30">
        <f>C26+D26+E26-F26</f>
        <v>15000</v>
      </c>
      <c r="H26" s="31"/>
      <c r="I26" s="32"/>
      <c r="J26" s="33"/>
      <c r="K26" s="32"/>
      <c r="L26" s="32"/>
      <c r="M26" s="33"/>
      <c r="N26" s="34"/>
      <c r="O26" s="35"/>
    </row>
    <row r="27" spans="1:15" ht="16" x14ac:dyDescent="0.2">
      <c r="A27" s="106"/>
      <c r="B27" s="76" t="s">
        <v>82</v>
      </c>
      <c r="C27" s="66"/>
      <c r="D27" s="66">
        <v>3200</v>
      </c>
      <c r="E27" s="66"/>
      <c r="F27" s="66"/>
      <c r="G27" s="66">
        <f t="shared" si="2"/>
        <v>3200</v>
      </c>
      <c r="H27" s="62"/>
      <c r="I27" s="63"/>
      <c r="J27" s="64"/>
      <c r="K27" s="63"/>
      <c r="L27" s="63"/>
      <c r="M27" s="64"/>
      <c r="N27" s="67"/>
      <c r="O27" s="65"/>
    </row>
    <row r="28" spans="1:15" ht="16" x14ac:dyDescent="0.2">
      <c r="A28" s="106"/>
      <c r="B28" s="29" t="s">
        <v>108</v>
      </c>
      <c r="C28" s="30">
        <v>3150</v>
      </c>
      <c r="D28" s="30"/>
      <c r="E28" s="30"/>
      <c r="F28" s="30"/>
      <c r="G28" s="30">
        <f>C28+D28+E28-F28</f>
        <v>3150</v>
      </c>
      <c r="H28" s="31"/>
      <c r="I28" s="32"/>
      <c r="J28" s="33"/>
      <c r="K28" s="32"/>
      <c r="L28" s="32"/>
      <c r="M28" s="33"/>
      <c r="N28" s="34"/>
      <c r="O28" s="35" t="s">
        <v>109</v>
      </c>
    </row>
    <row r="29" spans="1:15" ht="16" x14ac:dyDescent="0.2">
      <c r="A29" s="106"/>
      <c r="B29" s="11" t="s">
        <v>87</v>
      </c>
      <c r="C29" s="30">
        <v>8500</v>
      </c>
      <c r="D29" s="30"/>
      <c r="E29" s="30"/>
      <c r="F29" s="30"/>
      <c r="G29" s="30">
        <f t="shared" si="2"/>
        <v>8500</v>
      </c>
      <c r="H29" s="31"/>
      <c r="I29" s="32"/>
      <c r="J29" s="33"/>
      <c r="K29" s="32"/>
      <c r="L29" s="32"/>
      <c r="M29" s="33"/>
      <c r="N29" s="34"/>
      <c r="O29" s="35"/>
    </row>
    <row r="30" spans="1:15" ht="16" x14ac:dyDescent="0.2">
      <c r="A30" s="106"/>
      <c r="B30" s="11" t="s">
        <v>32</v>
      </c>
      <c r="C30" s="30">
        <v>10700</v>
      </c>
      <c r="D30" s="30"/>
      <c r="E30" s="30"/>
      <c r="F30" s="30"/>
      <c r="G30" s="30">
        <f t="shared" si="2"/>
        <v>10700</v>
      </c>
      <c r="H30" s="31"/>
      <c r="I30" s="32"/>
      <c r="J30" s="33"/>
      <c r="K30" s="32"/>
      <c r="L30" s="32"/>
      <c r="M30" s="33"/>
      <c r="N30" s="34"/>
      <c r="O30" s="35"/>
    </row>
    <row r="31" spans="1:15" ht="16" x14ac:dyDescent="0.2">
      <c r="A31" s="106"/>
      <c r="B31" s="11" t="s">
        <v>123</v>
      </c>
      <c r="C31" s="30"/>
      <c r="D31" s="30">
        <v>8100</v>
      </c>
      <c r="E31" s="30">
        <v>4000</v>
      </c>
      <c r="F31" s="30"/>
      <c r="G31" s="30">
        <f t="shared" si="2"/>
        <v>12100</v>
      </c>
      <c r="H31" s="31"/>
      <c r="I31" s="32"/>
      <c r="J31" s="33"/>
      <c r="K31" s="32"/>
      <c r="L31" s="32"/>
      <c r="M31" s="33"/>
      <c r="N31" s="34"/>
      <c r="O31" s="70"/>
    </row>
    <row r="32" spans="1:15" ht="16" x14ac:dyDescent="0.2">
      <c r="A32" s="106"/>
      <c r="B32" s="11" t="s">
        <v>119</v>
      </c>
      <c r="C32" s="30"/>
      <c r="D32" s="30"/>
      <c r="E32" s="30">
        <v>12900</v>
      </c>
      <c r="F32" s="30"/>
      <c r="G32" s="30">
        <f t="shared" si="2"/>
        <v>12900</v>
      </c>
      <c r="H32" s="31"/>
      <c r="I32" s="32"/>
      <c r="J32" s="33"/>
      <c r="K32" s="32"/>
      <c r="L32" s="32"/>
      <c r="M32" s="33"/>
      <c r="N32" s="34"/>
      <c r="O32" s="70" t="s">
        <v>120</v>
      </c>
    </row>
    <row r="33" spans="1:15" s="83" customFormat="1" ht="16" x14ac:dyDescent="0.2">
      <c r="A33" s="106"/>
      <c r="B33" s="11" t="s">
        <v>132</v>
      </c>
      <c r="C33" s="30"/>
      <c r="D33" s="30">
        <v>3300</v>
      </c>
      <c r="E33" s="30"/>
      <c r="F33" s="30"/>
      <c r="G33" s="30">
        <f t="shared" si="2"/>
        <v>3300</v>
      </c>
      <c r="H33" s="31"/>
      <c r="I33" s="32"/>
      <c r="J33" s="33"/>
      <c r="K33" s="32"/>
      <c r="L33" s="32"/>
      <c r="M33" s="33"/>
      <c r="N33" s="34"/>
      <c r="O33" s="70"/>
    </row>
    <row r="34" spans="1:15" s="83" customFormat="1" ht="16" x14ac:dyDescent="0.2">
      <c r="A34" s="106"/>
      <c r="B34" s="11" t="s">
        <v>155</v>
      </c>
      <c r="C34" s="30">
        <v>5250</v>
      </c>
      <c r="D34" s="30">
        <v>3200</v>
      </c>
      <c r="E34" s="30"/>
      <c r="F34" s="30"/>
      <c r="G34" s="30">
        <f t="shared" ref="G34:G35" si="3">C34+D34+E34-F34</f>
        <v>8450</v>
      </c>
      <c r="H34" s="31"/>
      <c r="I34" s="32"/>
      <c r="J34" s="33"/>
      <c r="K34" s="32"/>
      <c r="L34" s="32"/>
      <c r="M34" s="33"/>
      <c r="N34" s="34"/>
      <c r="O34" s="70" t="s">
        <v>167</v>
      </c>
    </row>
    <row r="35" spans="1:15" ht="16" x14ac:dyDescent="0.2">
      <c r="A35" s="106"/>
      <c r="B35" s="11" t="s">
        <v>186</v>
      </c>
      <c r="C35" s="30"/>
      <c r="D35" s="30"/>
      <c r="E35" s="30">
        <v>1700</v>
      </c>
      <c r="F35" s="30"/>
      <c r="G35" s="30">
        <f t="shared" si="3"/>
        <v>1700</v>
      </c>
      <c r="H35" s="31"/>
      <c r="I35" s="32"/>
      <c r="J35" s="33"/>
      <c r="K35" s="32"/>
      <c r="L35" s="32"/>
      <c r="M35" s="33"/>
      <c r="N35" s="34"/>
      <c r="O35" s="70" t="s">
        <v>187</v>
      </c>
    </row>
    <row r="36" spans="1:15" ht="16" x14ac:dyDescent="0.2">
      <c r="A36" s="106"/>
      <c r="B36" s="11" t="s">
        <v>42</v>
      </c>
      <c r="C36" s="30">
        <v>14800</v>
      </c>
      <c r="D36" s="30"/>
      <c r="E36" s="30"/>
      <c r="F36" s="30"/>
      <c r="G36" s="30">
        <f t="shared" si="2"/>
        <v>14800</v>
      </c>
      <c r="H36" s="31"/>
      <c r="I36" s="32" t="s">
        <v>45</v>
      </c>
      <c r="J36" s="33" t="s">
        <v>46</v>
      </c>
      <c r="K36" s="32" t="s">
        <v>15</v>
      </c>
      <c r="L36" s="32" t="s">
        <v>44</v>
      </c>
      <c r="M36" s="33" t="s">
        <v>16</v>
      </c>
      <c r="N36" s="34" t="s">
        <v>47</v>
      </c>
      <c r="O36" s="35" t="s">
        <v>43</v>
      </c>
    </row>
    <row r="37" spans="1:15" ht="16" x14ac:dyDescent="0.2">
      <c r="A37" s="106"/>
      <c r="B37" s="11" t="s">
        <v>122</v>
      </c>
      <c r="C37" s="30"/>
      <c r="D37" s="30"/>
      <c r="E37" s="30">
        <v>18500</v>
      </c>
      <c r="F37" s="30"/>
      <c r="G37" s="30">
        <f t="shared" si="2"/>
        <v>18500</v>
      </c>
      <c r="H37" s="31"/>
      <c r="I37" s="32"/>
      <c r="J37" s="33"/>
      <c r="K37" s="32"/>
      <c r="L37" s="32"/>
      <c r="M37" s="33"/>
      <c r="N37" s="34"/>
      <c r="O37" s="35"/>
    </row>
    <row r="38" spans="1:15" ht="16" x14ac:dyDescent="0.2">
      <c r="A38" s="106"/>
      <c r="B38" s="11" t="s">
        <v>146</v>
      </c>
      <c r="C38" s="30"/>
      <c r="D38" s="30">
        <v>2465</v>
      </c>
      <c r="E38" s="30"/>
      <c r="F38" s="30"/>
      <c r="G38" s="30">
        <f t="shared" si="2"/>
        <v>2465</v>
      </c>
      <c r="H38" s="31"/>
      <c r="I38" s="32"/>
      <c r="J38" s="33"/>
      <c r="K38" s="32"/>
      <c r="L38" s="32"/>
      <c r="M38" s="33"/>
      <c r="N38" s="34"/>
      <c r="O38" s="35" t="s">
        <v>148</v>
      </c>
    </row>
    <row r="39" spans="1:15" ht="16" x14ac:dyDescent="0.2">
      <c r="A39" s="106"/>
      <c r="B39" s="11" t="s">
        <v>113</v>
      </c>
      <c r="C39" s="30"/>
      <c r="D39" s="30">
        <v>800</v>
      </c>
      <c r="E39" s="30">
        <v>6450</v>
      </c>
      <c r="F39" s="30"/>
      <c r="G39" s="30">
        <f t="shared" si="2"/>
        <v>7250</v>
      </c>
      <c r="H39" s="31"/>
      <c r="I39" s="32"/>
      <c r="J39" s="33"/>
      <c r="K39" s="32"/>
      <c r="L39" s="32"/>
      <c r="M39" s="33"/>
      <c r="N39" s="34"/>
      <c r="O39" s="35" t="s">
        <v>114</v>
      </c>
    </row>
    <row r="40" spans="1:15" ht="16" x14ac:dyDescent="0.2">
      <c r="A40" s="106"/>
      <c r="B40" s="11" t="s">
        <v>147</v>
      </c>
      <c r="C40" s="30"/>
      <c r="D40" s="30">
        <v>2400</v>
      </c>
      <c r="E40" s="30"/>
      <c r="F40" s="30"/>
      <c r="G40" s="30">
        <f t="shared" ref="G40:G41" si="4">C40+D40+E40-F40</f>
        <v>2400</v>
      </c>
      <c r="H40" s="31"/>
      <c r="I40" s="32"/>
      <c r="J40" s="33"/>
      <c r="K40" s="32"/>
      <c r="L40" s="32"/>
      <c r="M40" s="33"/>
      <c r="N40" s="34"/>
      <c r="O40" s="35" t="s">
        <v>149</v>
      </c>
    </row>
    <row r="41" spans="1:15" ht="16" x14ac:dyDescent="0.2">
      <c r="A41" s="106"/>
      <c r="B41" s="11" t="s">
        <v>179</v>
      </c>
      <c r="C41" s="30">
        <v>1050</v>
      </c>
      <c r="D41" s="30">
        <v>800</v>
      </c>
      <c r="E41" s="30"/>
      <c r="F41" s="30"/>
      <c r="G41" s="30">
        <f t="shared" si="4"/>
        <v>1850</v>
      </c>
      <c r="H41" s="31"/>
      <c r="I41" s="32"/>
      <c r="J41" s="33"/>
      <c r="K41" s="32"/>
      <c r="L41" s="32"/>
      <c r="M41" s="33"/>
      <c r="N41" s="34"/>
      <c r="O41" s="35" t="s">
        <v>178</v>
      </c>
    </row>
    <row r="42" spans="1:15" ht="16" x14ac:dyDescent="0.2">
      <c r="A42" s="106"/>
      <c r="B42" s="11" t="s">
        <v>142</v>
      </c>
      <c r="C42" s="30"/>
      <c r="D42" s="30">
        <v>800</v>
      </c>
      <c r="E42" s="30"/>
      <c r="F42" s="30"/>
      <c r="G42" s="30">
        <f t="shared" si="2"/>
        <v>800</v>
      </c>
      <c r="H42" s="31"/>
      <c r="I42" s="32"/>
      <c r="J42" s="33"/>
      <c r="K42" s="32"/>
      <c r="L42" s="32"/>
      <c r="M42" s="33"/>
      <c r="N42" s="34"/>
      <c r="O42" s="35" t="s">
        <v>150</v>
      </c>
    </row>
    <row r="43" spans="1:15" s="83" customFormat="1" ht="16" x14ac:dyDescent="0.2">
      <c r="A43" s="106"/>
      <c r="B43" s="11" t="s">
        <v>156</v>
      </c>
      <c r="C43" s="30">
        <v>1050</v>
      </c>
      <c r="D43" s="30"/>
      <c r="E43" s="30"/>
      <c r="F43" s="30"/>
      <c r="G43" s="30">
        <f t="shared" si="2"/>
        <v>1050</v>
      </c>
      <c r="H43" s="31"/>
      <c r="I43" s="32"/>
      <c r="J43" s="33"/>
      <c r="K43" s="32"/>
      <c r="L43" s="32"/>
      <c r="M43" s="33"/>
      <c r="N43" s="34"/>
      <c r="O43" s="35" t="s">
        <v>164</v>
      </c>
    </row>
    <row r="44" spans="1:15" ht="16" x14ac:dyDescent="0.2">
      <c r="A44" s="106"/>
      <c r="B44" s="29" t="s">
        <v>115</v>
      </c>
      <c r="C44" s="40"/>
      <c r="D44" s="40"/>
      <c r="E44" s="40">
        <v>5100</v>
      </c>
      <c r="F44" s="40"/>
      <c r="G44" s="30">
        <f t="shared" si="2"/>
        <v>5100</v>
      </c>
      <c r="H44" s="31"/>
      <c r="I44" s="32"/>
      <c r="J44" s="33"/>
      <c r="K44" s="32"/>
      <c r="L44" s="32"/>
      <c r="M44" s="33"/>
      <c r="N44" s="34"/>
      <c r="O44" s="35" t="s">
        <v>116</v>
      </c>
    </row>
    <row r="45" spans="1:15" ht="16" x14ac:dyDescent="0.2">
      <c r="A45" s="106"/>
      <c r="B45" s="29" t="s">
        <v>180</v>
      </c>
      <c r="C45" s="40">
        <v>3300</v>
      </c>
      <c r="D45" s="40"/>
      <c r="E45" s="40"/>
      <c r="F45" s="40"/>
      <c r="G45" s="30">
        <f t="shared" si="2"/>
        <v>3300</v>
      </c>
      <c r="H45" s="31"/>
      <c r="I45" s="32"/>
      <c r="J45" s="33"/>
      <c r="K45" s="32"/>
      <c r="L45" s="32"/>
      <c r="M45" s="33"/>
      <c r="N45" s="34"/>
      <c r="O45" s="35" t="s">
        <v>181</v>
      </c>
    </row>
    <row r="46" spans="1:15" ht="16" x14ac:dyDescent="0.2">
      <c r="A46" s="106"/>
      <c r="B46" s="11" t="s">
        <v>110</v>
      </c>
      <c r="C46" s="40"/>
      <c r="D46" s="40">
        <v>6500</v>
      </c>
      <c r="E46" s="40"/>
      <c r="F46" s="40"/>
      <c r="G46" s="30">
        <f t="shared" si="2"/>
        <v>6500</v>
      </c>
      <c r="H46" s="31"/>
      <c r="I46" s="32"/>
      <c r="J46" s="33"/>
      <c r="K46" s="32"/>
      <c r="L46" s="32"/>
      <c r="M46" s="33"/>
      <c r="N46" s="34"/>
      <c r="O46" s="35"/>
    </row>
    <row r="47" spans="1:15" s="83" customFormat="1" ht="16" x14ac:dyDescent="0.2">
      <c r="A47" s="106"/>
      <c r="B47" s="11" t="s">
        <v>89</v>
      </c>
      <c r="C47" s="40">
        <v>12950</v>
      </c>
      <c r="D47" s="40"/>
      <c r="E47" s="40"/>
      <c r="F47" s="40"/>
      <c r="G47" s="30">
        <f t="shared" si="2"/>
        <v>12950</v>
      </c>
      <c r="H47" s="31"/>
      <c r="I47" s="32" t="s">
        <v>12</v>
      </c>
      <c r="J47" s="33" t="s">
        <v>13</v>
      </c>
      <c r="K47" s="32" t="s">
        <v>90</v>
      </c>
      <c r="L47" s="32" t="s">
        <v>91</v>
      </c>
      <c r="M47" s="33" t="s">
        <v>16</v>
      </c>
      <c r="N47" s="34" t="s">
        <v>92</v>
      </c>
      <c r="O47" s="35" t="s">
        <v>93</v>
      </c>
    </row>
    <row r="48" spans="1:15" ht="16" x14ac:dyDescent="0.2">
      <c r="A48" s="106"/>
      <c r="B48" s="11" t="s">
        <v>143</v>
      </c>
      <c r="C48" s="40">
        <v>5450</v>
      </c>
      <c r="D48" s="40">
        <v>1600</v>
      </c>
      <c r="E48" s="40"/>
      <c r="F48" s="40"/>
      <c r="G48" s="30">
        <f t="shared" si="2"/>
        <v>7050</v>
      </c>
      <c r="H48" s="98"/>
      <c r="I48" s="36"/>
      <c r="J48" s="37"/>
      <c r="K48" s="36"/>
      <c r="L48" s="36"/>
      <c r="M48" s="37"/>
      <c r="N48" s="45"/>
      <c r="O48" s="44" t="s">
        <v>152</v>
      </c>
    </row>
    <row r="49" spans="1:15" s="83" customFormat="1" ht="16" x14ac:dyDescent="0.2">
      <c r="A49" s="106"/>
      <c r="B49" s="11" t="s">
        <v>124</v>
      </c>
      <c r="C49" s="40"/>
      <c r="D49" s="40"/>
      <c r="E49" s="40">
        <v>12000</v>
      </c>
      <c r="F49" s="40"/>
      <c r="G49" s="30">
        <f t="shared" si="2"/>
        <v>12000</v>
      </c>
      <c r="H49" s="31"/>
      <c r="I49" s="32"/>
      <c r="J49" s="33"/>
      <c r="K49" s="32"/>
      <c r="L49" s="32"/>
      <c r="M49" s="33"/>
      <c r="N49" s="34"/>
      <c r="O49" s="35" t="s">
        <v>125</v>
      </c>
    </row>
    <row r="50" spans="1:15" s="83" customFormat="1" ht="16" x14ac:dyDescent="0.2">
      <c r="A50" s="106"/>
      <c r="B50" s="11" t="s">
        <v>157</v>
      </c>
      <c r="C50" s="40">
        <v>3150</v>
      </c>
      <c r="D50" s="40">
        <v>3600</v>
      </c>
      <c r="E50" s="40"/>
      <c r="F50" s="40"/>
      <c r="G50" s="30">
        <f t="shared" si="2"/>
        <v>6750</v>
      </c>
      <c r="H50" s="31"/>
      <c r="I50" s="32"/>
      <c r="J50" s="33"/>
      <c r="K50" s="32"/>
      <c r="L50" s="32"/>
      <c r="M50" s="33"/>
      <c r="N50" s="34"/>
      <c r="O50" s="35" t="s">
        <v>168</v>
      </c>
    </row>
    <row r="51" spans="1:15" ht="16" x14ac:dyDescent="0.2">
      <c r="A51" s="106"/>
      <c r="B51" s="29" t="s">
        <v>85</v>
      </c>
      <c r="C51" s="30">
        <v>2100</v>
      </c>
      <c r="D51" s="30"/>
      <c r="E51" s="30"/>
      <c r="F51" s="30"/>
      <c r="G51" s="30">
        <f t="shared" si="2"/>
        <v>2100</v>
      </c>
      <c r="H51" s="31"/>
      <c r="I51" s="32"/>
      <c r="J51" s="33"/>
      <c r="K51" s="32"/>
      <c r="L51" s="36"/>
      <c r="M51" s="37"/>
      <c r="N51" s="45"/>
      <c r="O51" s="44"/>
    </row>
    <row r="52" spans="1:15" ht="16" x14ac:dyDescent="0.2">
      <c r="A52" s="106"/>
      <c r="B52" s="29" t="s">
        <v>144</v>
      </c>
      <c r="C52" s="30">
        <v>1100</v>
      </c>
      <c r="D52" s="30"/>
      <c r="E52" s="30"/>
      <c r="F52" s="30"/>
      <c r="G52" s="30">
        <f t="shared" si="2"/>
        <v>1100</v>
      </c>
      <c r="H52" s="31"/>
      <c r="I52" s="32"/>
      <c r="J52" s="33"/>
      <c r="K52" s="32"/>
      <c r="L52" s="36"/>
      <c r="M52" s="37"/>
      <c r="N52" s="45"/>
      <c r="O52" s="44"/>
    </row>
    <row r="53" spans="1:15" ht="16" x14ac:dyDescent="0.2">
      <c r="A53" s="106"/>
      <c r="B53" s="16"/>
      <c r="C53" s="14"/>
      <c r="D53" s="14"/>
      <c r="E53" s="14"/>
      <c r="F53" s="14"/>
      <c r="G53" s="38"/>
      <c r="H53" s="8"/>
      <c r="I53" s="9"/>
      <c r="J53" s="7"/>
      <c r="K53" s="9"/>
      <c r="L53" s="9"/>
      <c r="M53" s="7"/>
      <c r="N53" s="10"/>
      <c r="O53" s="4"/>
    </row>
    <row r="54" spans="1:15" x14ac:dyDescent="0.2">
      <c r="A54" s="107"/>
      <c r="B54" s="5" t="s">
        <v>7</v>
      </c>
      <c r="C54" s="6">
        <f>SUM(C3:C53)</f>
        <v>163150</v>
      </c>
      <c r="D54" s="6">
        <f>SUM(D3:D53)</f>
        <v>79800</v>
      </c>
      <c r="E54" s="6">
        <f>SUM(E3:E53)</f>
        <v>73800</v>
      </c>
      <c r="F54" s="6">
        <f>SUM(F3:F53)</f>
        <v>3764.64</v>
      </c>
      <c r="G54" s="6">
        <f>SUM(G3:G53)</f>
        <v>312985.36</v>
      </c>
    </row>
    <row r="55" spans="1:15" x14ac:dyDescent="0.2">
      <c r="G55" s="43"/>
    </row>
    <row r="56" spans="1:15" x14ac:dyDescent="0.2">
      <c r="C56" s="13"/>
      <c r="D56" s="13"/>
      <c r="E56" s="13"/>
      <c r="F56" s="13"/>
      <c r="G56" s="55"/>
    </row>
    <row r="57" spans="1:15" x14ac:dyDescent="0.2">
      <c r="C57" s="13"/>
      <c r="D57" s="13"/>
      <c r="E57" s="13"/>
      <c r="F57" s="13"/>
      <c r="G57" s="13"/>
    </row>
    <row r="58" spans="1:15" x14ac:dyDescent="0.2">
      <c r="C58" s="13"/>
      <c r="D58" s="13"/>
      <c r="E58" s="13"/>
      <c r="F58" s="13"/>
      <c r="G58" s="13"/>
    </row>
    <row r="59" spans="1:15" x14ac:dyDescent="0.2">
      <c r="G59" s="13"/>
    </row>
    <row r="60" spans="1:15" x14ac:dyDescent="0.2">
      <c r="G60" s="43"/>
    </row>
    <row r="61" spans="1:15" x14ac:dyDescent="0.2">
      <c r="G61" s="13"/>
    </row>
  </sheetData>
  <sortState xmlns:xlrd2="http://schemas.microsoft.com/office/spreadsheetml/2017/richdata2" ref="B20:G47">
    <sortCondition ref="B20:B47"/>
  </sortState>
  <mergeCells count="5">
    <mergeCell ref="A15:A54"/>
    <mergeCell ref="I2:J2"/>
    <mergeCell ref="A1:O1"/>
    <mergeCell ref="A2:B2"/>
    <mergeCell ref="A3:A14"/>
  </mergeCells>
  <hyperlinks>
    <hyperlink ref="O49" r:id="rId1" xr:uid="{3CD40077-7797-487F-9E60-7EFD5862FD06}"/>
    <hyperlink ref="O50" r:id="rId2" display="vitoriafarina@hotmail.com / " xr:uid="{D818874B-E4FB-42A1-AD2C-39AE7CFD3136}"/>
  </hyperlinks>
  <printOptions horizontalCentered="1"/>
  <pageMargins left="0.25" right="0.25" top="0.75" bottom="0.75" header="0.3" footer="0.3"/>
  <pageSetup paperSize="9" scale="45" fitToHeight="0" orientation="landscape" r:id="rId3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344DB-0DE8-44C6-8701-639A38CC8B46}">
  <sheetPr>
    <pageSetUpPr fitToPage="1"/>
  </sheetPr>
  <dimension ref="A1:O39"/>
  <sheetViews>
    <sheetView zoomScale="70" zoomScaleNormal="70" workbookViewId="0">
      <pane xSplit="1" ySplit="2" topLeftCell="B16" activePane="bottomRight" state="frozen"/>
      <selection pane="topRight" activeCell="B1" sqref="B1"/>
      <selection pane="bottomLeft" activeCell="A3" sqref="A3"/>
      <selection pane="bottomRight" activeCell="E15" sqref="E15"/>
    </sheetView>
  </sheetViews>
  <sheetFormatPr baseColWidth="10" defaultColWidth="8.83203125" defaultRowHeight="15" x14ac:dyDescent="0.2"/>
  <cols>
    <col min="1" max="1" width="3.1640625" customWidth="1"/>
    <col min="2" max="2" width="47" bestFit="1" customWidth="1"/>
    <col min="3" max="3" width="16.5" bestFit="1" customWidth="1"/>
    <col min="4" max="4" width="17.83203125" bestFit="1" customWidth="1"/>
    <col min="5" max="5" width="16.5" bestFit="1" customWidth="1"/>
    <col min="6" max="7" width="17.33203125" customWidth="1"/>
    <col min="8" max="8" width="19" customWidth="1"/>
    <col min="9" max="9" width="5.6640625" customWidth="1"/>
    <col min="10" max="10" width="29.1640625" customWidth="1"/>
    <col min="11" max="11" width="12" customWidth="1"/>
    <col min="12" max="12" width="21.83203125" bestFit="1" customWidth="1"/>
    <col min="13" max="13" width="13.1640625" bestFit="1" customWidth="1"/>
    <col min="14" max="14" width="26.5" bestFit="1" customWidth="1"/>
    <col min="15" max="15" width="50.6640625" customWidth="1"/>
  </cols>
  <sheetData>
    <row r="1" spans="1:15" ht="25" x14ac:dyDescent="0.2">
      <c r="A1" s="110" t="s">
        <v>59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</row>
    <row r="2" spans="1:15" ht="16" x14ac:dyDescent="0.2">
      <c r="A2" s="115" t="s">
        <v>8</v>
      </c>
      <c r="B2" s="115"/>
      <c r="C2" s="25" t="s">
        <v>28</v>
      </c>
      <c r="D2" s="25" t="s">
        <v>60</v>
      </c>
      <c r="E2" s="25" t="s">
        <v>61</v>
      </c>
      <c r="F2" s="25" t="s">
        <v>22</v>
      </c>
      <c r="G2" s="25" t="s">
        <v>7</v>
      </c>
      <c r="H2" s="26" t="s">
        <v>0</v>
      </c>
      <c r="I2" s="108" t="s">
        <v>1</v>
      </c>
      <c r="J2" s="109"/>
      <c r="K2" s="26" t="s">
        <v>2</v>
      </c>
      <c r="L2" s="26" t="s">
        <v>3</v>
      </c>
      <c r="M2" s="26" t="s">
        <v>4</v>
      </c>
      <c r="N2" s="27" t="s">
        <v>5</v>
      </c>
      <c r="O2" s="28" t="s">
        <v>6</v>
      </c>
    </row>
    <row r="3" spans="1:15" ht="17" x14ac:dyDescent="0.2">
      <c r="A3" s="116"/>
      <c r="B3" s="16" t="s">
        <v>62</v>
      </c>
      <c r="C3" s="38"/>
      <c r="D3" s="38">
        <v>11995</v>
      </c>
      <c r="E3" s="38"/>
      <c r="F3" s="38"/>
      <c r="G3" s="38">
        <f t="shared" ref="G3:G9" si="0">C3+D3+E3-F3</f>
        <v>11995</v>
      </c>
      <c r="H3" s="22" t="s">
        <v>75</v>
      </c>
      <c r="I3" s="9" t="s">
        <v>14</v>
      </c>
      <c r="J3" s="7" t="s">
        <v>21</v>
      </c>
      <c r="K3" s="9" t="s">
        <v>15</v>
      </c>
      <c r="L3" s="23" t="s">
        <v>76</v>
      </c>
      <c r="M3" s="7" t="s">
        <v>30</v>
      </c>
      <c r="N3" s="19" t="s">
        <v>77</v>
      </c>
      <c r="O3" s="60" t="s">
        <v>78</v>
      </c>
    </row>
    <row r="4" spans="1:15" ht="16" x14ac:dyDescent="0.2">
      <c r="A4" s="117"/>
      <c r="B4" s="23" t="s">
        <v>64</v>
      </c>
      <c r="C4" s="38"/>
      <c r="D4" s="38">
        <v>12945</v>
      </c>
      <c r="E4" s="38"/>
      <c r="F4" s="95"/>
      <c r="G4" s="38">
        <f>C4+D4+E4-F4</f>
        <v>12945</v>
      </c>
      <c r="H4" s="8" t="s">
        <v>80</v>
      </c>
      <c r="I4" s="72" t="s">
        <v>17</v>
      </c>
      <c r="J4" s="73" t="s">
        <v>18</v>
      </c>
      <c r="K4" s="72" t="s">
        <v>15</v>
      </c>
      <c r="L4" s="72" t="s">
        <v>153</v>
      </c>
      <c r="M4" s="73"/>
      <c r="N4" s="74"/>
      <c r="O4" s="21" t="s">
        <v>111</v>
      </c>
    </row>
    <row r="5" spans="1:15" s="83" customFormat="1" ht="16" x14ac:dyDescent="0.2">
      <c r="A5" s="117"/>
      <c r="B5" s="16" t="s">
        <v>31</v>
      </c>
      <c r="C5" s="91">
        <v>9100</v>
      </c>
      <c r="D5" s="2"/>
      <c r="E5" s="91"/>
      <c r="F5" s="96"/>
      <c r="G5" s="38">
        <f t="shared" ref="G5" si="1">C5+D5+E5-F5</f>
        <v>9100</v>
      </c>
      <c r="H5" s="79"/>
      <c r="I5" s="80"/>
      <c r="J5" s="81"/>
      <c r="K5" s="80"/>
      <c r="L5" s="80"/>
      <c r="M5" s="81"/>
      <c r="N5" s="82"/>
      <c r="O5" s="89" t="s">
        <v>135</v>
      </c>
    </row>
    <row r="6" spans="1:15" ht="16" x14ac:dyDescent="0.2">
      <c r="A6" s="117"/>
      <c r="B6" s="23" t="s">
        <v>53</v>
      </c>
      <c r="C6" s="38">
        <v>6000</v>
      </c>
      <c r="D6" s="38"/>
      <c r="E6" s="38"/>
      <c r="F6" s="96">
        <v>470.58</v>
      </c>
      <c r="G6" s="38">
        <f t="shared" si="0"/>
        <v>5529.42</v>
      </c>
      <c r="H6" s="8"/>
      <c r="I6" s="9"/>
      <c r="J6" s="7"/>
      <c r="K6" s="9"/>
      <c r="L6" s="9"/>
      <c r="M6" s="7"/>
      <c r="N6" s="10"/>
      <c r="O6" s="60"/>
    </row>
    <row r="7" spans="1:15" ht="17" x14ac:dyDescent="0.2">
      <c r="A7" s="117"/>
      <c r="B7" s="16" t="s">
        <v>97</v>
      </c>
      <c r="C7" s="38">
        <v>4800</v>
      </c>
      <c r="D7" s="38"/>
      <c r="E7" s="38"/>
      <c r="F7" s="96">
        <v>470.58</v>
      </c>
      <c r="G7" s="38">
        <f t="shared" si="0"/>
        <v>4329.42</v>
      </c>
      <c r="H7" s="22" t="s">
        <v>98</v>
      </c>
      <c r="I7" s="9" t="s">
        <v>12</v>
      </c>
      <c r="J7" s="7" t="s">
        <v>13</v>
      </c>
      <c r="K7" s="9" t="s">
        <v>99</v>
      </c>
      <c r="L7" s="23" t="s">
        <v>100</v>
      </c>
      <c r="M7" s="7" t="s">
        <v>30</v>
      </c>
      <c r="N7" s="19" t="s">
        <v>101</v>
      </c>
      <c r="O7" s="60" t="s">
        <v>102</v>
      </c>
    </row>
    <row r="8" spans="1:15" ht="16" x14ac:dyDescent="0.2">
      <c r="A8" s="117"/>
      <c r="B8" s="23" t="s">
        <v>66</v>
      </c>
      <c r="C8" s="2"/>
      <c r="D8" s="38">
        <v>7290</v>
      </c>
      <c r="E8" s="2">
        <v>5400</v>
      </c>
      <c r="F8" s="95">
        <v>470.58</v>
      </c>
      <c r="G8" s="38">
        <f t="shared" si="0"/>
        <v>12219.42</v>
      </c>
      <c r="H8" s="8" t="s">
        <v>67</v>
      </c>
      <c r="I8" s="9" t="s">
        <v>12</v>
      </c>
      <c r="J8" s="7" t="s">
        <v>13</v>
      </c>
      <c r="K8" s="9" t="s">
        <v>68</v>
      </c>
      <c r="L8" s="9" t="s">
        <v>69</v>
      </c>
      <c r="M8" s="7" t="s">
        <v>0</v>
      </c>
      <c r="N8" s="10" t="s">
        <v>70</v>
      </c>
      <c r="O8" s="75" t="s">
        <v>57</v>
      </c>
    </row>
    <row r="9" spans="1:15" ht="16" x14ac:dyDescent="0.2">
      <c r="A9" s="117"/>
      <c r="B9" s="23" t="s">
        <v>71</v>
      </c>
      <c r="C9" s="38"/>
      <c r="D9" s="38">
        <v>3600</v>
      </c>
      <c r="E9" s="38"/>
      <c r="F9" s="38"/>
      <c r="G9" s="38">
        <f t="shared" si="0"/>
        <v>3600</v>
      </c>
      <c r="H9" s="8" t="s">
        <v>72</v>
      </c>
      <c r="I9" s="9" t="s">
        <v>12</v>
      </c>
      <c r="J9" s="7" t="s">
        <v>13</v>
      </c>
      <c r="K9" s="9" t="s">
        <v>73</v>
      </c>
      <c r="L9" s="9" t="s">
        <v>74</v>
      </c>
      <c r="M9" s="7"/>
      <c r="N9" s="10"/>
      <c r="O9" s="75" t="s">
        <v>57</v>
      </c>
    </row>
    <row r="10" spans="1:15" ht="16" x14ac:dyDescent="0.2">
      <c r="A10" s="118"/>
      <c r="B10" s="39"/>
      <c r="C10" s="38"/>
      <c r="D10" s="41"/>
      <c r="E10" s="38"/>
      <c r="F10" s="41"/>
      <c r="G10" s="2"/>
      <c r="H10" s="8"/>
      <c r="I10" s="9"/>
      <c r="J10" s="7"/>
      <c r="K10" s="9"/>
      <c r="L10" s="9"/>
      <c r="M10" s="7"/>
      <c r="N10" s="10"/>
      <c r="O10" s="4"/>
    </row>
    <row r="11" spans="1:15" ht="16" x14ac:dyDescent="0.2">
      <c r="A11" s="114" t="s">
        <v>9</v>
      </c>
      <c r="B11" s="15"/>
      <c r="C11" s="84"/>
      <c r="D11" s="42"/>
      <c r="E11" s="84"/>
      <c r="F11" s="42"/>
      <c r="G11" s="2"/>
      <c r="H11" s="8"/>
      <c r="I11" s="9"/>
      <c r="J11" s="7"/>
      <c r="K11" s="9"/>
      <c r="L11" s="9"/>
      <c r="M11" s="7"/>
      <c r="N11" s="10"/>
      <c r="O11" s="4"/>
    </row>
    <row r="12" spans="1:15" ht="16" x14ac:dyDescent="0.2">
      <c r="A12" s="114"/>
      <c r="B12" s="97" t="s">
        <v>171</v>
      </c>
      <c r="C12" s="30">
        <v>4800</v>
      </c>
      <c r="D12" s="99"/>
      <c r="E12" s="30"/>
      <c r="F12" s="99"/>
      <c r="G12" s="40">
        <f>C12+D12+E12-F12</f>
        <v>4800</v>
      </c>
      <c r="H12" s="31"/>
      <c r="I12" s="32"/>
      <c r="J12" s="33"/>
      <c r="K12" s="32"/>
      <c r="L12" s="32"/>
      <c r="M12" s="33"/>
      <c r="N12" s="34"/>
      <c r="O12" s="35" t="s">
        <v>172</v>
      </c>
    </row>
    <row r="13" spans="1:15" ht="16" x14ac:dyDescent="0.2">
      <c r="A13" s="114"/>
      <c r="B13" s="97" t="s">
        <v>159</v>
      </c>
      <c r="C13" s="30">
        <v>1200</v>
      </c>
      <c r="D13" s="99"/>
      <c r="E13" s="30"/>
      <c r="F13" s="99"/>
      <c r="G13" s="40">
        <f>C13+D13+E13-F13</f>
        <v>1200</v>
      </c>
      <c r="H13" s="31"/>
      <c r="I13" s="32"/>
      <c r="J13" s="33"/>
      <c r="K13" s="32"/>
      <c r="L13" s="32"/>
      <c r="M13" s="33"/>
      <c r="N13" s="34"/>
      <c r="O13" s="35" t="s">
        <v>166</v>
      </c>
    </row>
    <row r="14" spans="1:15" ht="17" x14ac:dyDescent="0.2">
      <c r="A14" s="114"/>
      <c r="B14" s="53" t="s">
        <v>83</v>
      </c>
      <c r="C14" s="54"/>
      <c r="D14" s="54"/>
      <c r="E14" s="54">
        <v>2750</v>
      </c>
      <c r="F14" s="54"/>
      <c r="G14" s="40">
        <f>C14+D14+E14-F14</f>
        <v>2750</v>
      </c>
      <c r="H14" s="31"/>
      <c r="I14" s="32"/>
      <c r="J14" s="33"/>
      <c r="K14" s="32"/>
      <c r="L14" s="32"/>
      <c r="M14" s="33"/>
      <c r="N14" s="34"/>
      <c r="O14" s="35"/>
    </row>
    <row r="15" spans="1:15" ht="17" x14ac:dyDescent="0.2">
      <c r="A15" s="114"/>
      <c r="B15" s="53" t="s">
        <v>112</v>
      </c>
      <c r="C15" s="54">
        <v>2500</v>
      </c>
      <c r="D15" s="54"/>
      <c r="E15" s="54">
        <v>8550</v>
      </c>
      <c r="F15" s="54"/>
      <c r="G15" s="40">
        <f t="shared" ref="G15:G17" si="2">C15+D15+E15-F15</f>
        <v>11050</v>
      </c>
      <c r="H15" s="31"/>
      <c r="I15" s="32"/>
      <c r="J15" s="33"/>
      <c r="K15" s="32"/>
      <c r="L15" s="32"/>
      <c r="M15" s="33"/>
      <c r="N15" s="34"/>
      <c r="O15" s="35" t="s">
        <v>117</v>
      </c>
    </row>
    <row r="16" spans="1:15" ht="17" x14ac:dyDescent="0.2">
      <c r="A16" s="114"/>
      <c r="B16" s="53" t="s">
        <v>173</v>
      </c>
      <c r="C16" s="54">
        <v>1200</v>
      </c>
      <c r="D16" s="54">
        <v>950</v>
      </c>
      <c r="E16" s="54"/>
      <c r="F16" s="54"/>
      <c r="G16" s="40">
        <f t="shared" si="2"/>
        <v>2150</v>
      </c>
      <c r="H16" s="31"/>
      <c r="I16" s="32"/>
      <c r="J16" s="33"/>
      <c r="K16" s="32"/>
      <c r="L16" s="32"/>
      <c r="M16" s="33"/>
      <c r="N16" s="34"/>
      <c r="O16" s="35"/>
    </row>
    <row r="17" spans="1:15" ht="16" x14ac:dyDescent="0.2">
      <c r="A17" s="114"/>
      <c r="B17" s="11" t="s">
        <v>127</v>
      </c>
      <c r="C17" s="54">
        <v>6500</v>
      </c>
      <c r="D17" s="54">
        <v>1900</v>
      </c>
      <c r="E17" s="54">
        <v>6350</v>
      </c>
      <c r="F17" s="54"/>
      <c r="G17" s="40">
        <f t="shared" si="2"/>
        <v>14750</v>
      </c>
      <c r="H17" s="31"/>
      <c r="I17" s="32"/>
      <c r="J17" s="33"/>
      <c r="K17" s="32"/>
      <c r="L17" s="32"/>
      <c r="M17" s="33"/>
      <c r="N17" s="34"/>
      <c r="O17" s="35"/>
    </row>
    <row r="18" spans="1:15" ht="16" x14ac:dyDescent="0.2">
      <c r="A18" s="114"/>
      <c r="B18" s="11" t="s">
        <v>139</v>
      </c>
      <c r="C18" s="54"/>
      <c r="D18" s="54">
        <v>5600</v>
      </c>
      <c r="E18" s="54">
        <v>1900</v>
      </c>
      <c r="F18" s="54"/>
      <c r="G18" s="40">
        <f t="shared" ref="G18:G32" si="3">C18+D18+E18-F18</f>
        <v>7500</v>
      </c>
      <c r="H18" s="31"/>
      <c r="I18" s="32"/>
      <c r="J18" s="33"/>
      <c r="K18" s="32"/>
      <c r="L18" s="32"/>
      <c r="M18" s="33"/>
      <c r="N18" s="34"/>
      <c r="O18" s="35" t="s">
        <v>140</v>
      </c>
    </row>
    <row r="19" spans="1:15" ht="17" x14ac:dyDescent="0.2">
      <c r="A19" s="114"/>
      <c r="B19" s="53" t="s">
        <v>29</v>
      </c>
      <c r="C19" s="54">
        <v>10700</v>
      </c>
      <c r="D19" s="54">
        <v>950</v>
      </c>
      <c r="E19" s="54"/>
      <c r="F19" s="54"/>
      <c r="G19" s="40">
        <f t="shared" si="3"/>
        <v>11650</v>
      </c>
      <c r="H19" s="31"/>
      <c r="I19" s="32"/>
      <c r="J19" s="33"/>
      <c r="K19" s="32"/>
      <c r="L19" s="32"/>
      <c r="M19" s="33"/>
      <c r="N19" s="34"/>
      <c r="O19" s="35"/>
    </row>
    <row r="20" spans="1:15" ht="17" x14ac:dyDescent="0.2">
      <c r="A20" s="114"/>
      <c r="B20" s="53" t="s">
        <v>137</v>
      </c>
      <c r="C20" s="54"/>
      <c r="D20" s="54"/>
      <c r="E20" s="54">
        <v>4230</v>
      </c>
      <c r="F20" s="54"/>
      <c r="G20" s="40">
        <f t="shared" ref="G20:G22" si="4">C20+D20+E20-F20</f>
        <v>4230</v>
      </c>
      <c r="H20" s="31"/>
      <c r="I20" s="32"/>
      <c r="J20" s="33"/>
      <c r="K20" s="32"/>
      <c r="L20" s="32"/>
      <c r="M20" s="33"/>
      <c r="N20" s="34"/>
      <c r="O20" s="70" t="s">
        <v>138</v>
      </c>
    </row>
    <row r="21" spans="1:15" s="83" customFormat="1" ht="17" x14ac:dyDescent="0.2">
      <c r="A21" s="114"/>
      <c r="B21" s="53" t="s">
        <v>160</v>
      </c>
      <c r="C21" s="54"/>
      <c r="D21" s="54"/>
      <c r="E21" s="54">
        <v>950</v>
      </c>
      <c r="F21" s="54"/>
      <c r="G21" s="40">
        <f t="shared" si="4"/>
        <v>950</v>
      </c>
      <c r="H21" s="31"/>
      <c r="I21" s="32"/>
      <c r="J21" s="33"/>
      <c r="K21" s="32"/>
      <c r="L21" s="32"/>
      <c r="M21" s="33"/>
      <c r="N21" s="34"/>
      <c r="O21" s="70"/>
    </row>
    <row r="22" spans="1:15" s="83" customFormat="1" ht="17" x14ac:dyDescent="0.2">
      <c r="A22" s="114"/>
      <c r="B22" s="53" t="s">
        <v>161</v>
      </c>
      <c r="C22" s="54">
        <v>2400</v>
      </c>
      <c r="D22" s="54"/>
      <c r="E22" s="54"/>
      <c r="F22" s="54"/>
      <c r="G22" s="40">
        <f t="shared" si="4"/>
        <v>2400</v>
      </c>
      <c r="H22" s="31"/>
      <c r="I22" s="32"/>
      <c r="J22" s="33"/>
      <c r="K22" s="32"/>
      <c r="L22" s="32"/>
      <c r="M22" s="33"/>
      <c r="N22" s="34"/>
      <c r="O22" s="70" t="s">
        <v>165</v>
      </c>
    </row>
    <row r="23" spans="1:15" ht="16" x14ac:dyDescent="0.2">
      <c r="A23" s="114"/>
      <c r="B23" s="11" t="s">
        <v>84</v>
      </c>
      <c r="C23" s="54"/>
      <c r="D23" s="54"/>
      <c r="E23" s="54">
        <v>900</v>
      </c>
      <c r="F23" s="54"/>
      <c r="G23" s="40">
        <f t="shared" si="3"/>
        <v>900</v>
      </c>
      <c r="H23" s="31"/>
      <c r="I23" s="32"/>
      <c r="J23" s="33"/>
      <c r="K23" s="32"/>
      <c r="L23" s="32"/>
      <c r="M23" s="33"/>
      <c r="N23" s="34"/>
      <c r="O23" s="70"/>
    </row>
    <row r="24" spans="1:15" ht="16" x14ac:dyDescent="0.2">
      <c r="A24" s="114"/>
      <c r="B24" s="11" t="s">
        <v>106</v>
      </c>
      <c r="C24" s="54"/>
      <c r="D24" s="54">
        <v>3600</v>
      </c>
      <c r="E24" s="54">
        <v>3700</v>
      </c>
      <c r="F24" s="54"/>
      <c r="G24" s="40">
        <f t="shared" si="3"/>
        <v>7300</v>
      </c>
      <c r="H24" s="31"/>
      <c r="I24" s="32"/>
      <c r="J24" s="33"/>
      <c r="K24" s="32"/>
      <c r="L24" s="32"/>
      <c r="M24" s="33"/>
      <c r="N24" s="34"/>
      <c r="O24" s="70" t="s">
        <v>107</v>
      </c>
    </row>
    <row r="25" spans="1:15" ht="16" x14ac:dyDescent="0.2">
      <c r="A25" s="114"/>
      <c r="B25" s="11" t="s">
        <v>126</v>
      </c>
      <c r="C25" s="54"/>
      <c r="D25" s="54">
        <v>900</v>
      </c>
      <c r="E25" s="54">
        <v>4740</v>
      </c>
      <c r="F25" s="54"/>
      <c r="G25" s="40">
        <f>C25+D25+E25-F25</f>
        <v>5640</v>
      </c>
      <c r="H25" s="32"/>
      <c r="I25" s="32"/>
      <c r="J25" s="32"/>
      <c r="K25" s="32"/>
      <c r="L25" s="32"/>
      <c r="M25" s="32"/>
      <c r="N25" s="32"/>
      <c r="O25" s="92"/>
    </row>
    <row r="26" spans="1:15" ht="16" x14ac:dyDescent="0.2">
      <c r="A26" s="114"/>
      <c r="B26" s="11" t="s">
        <v>174</v>
      </c>
      <c r="C26" s="54">
        <v>1200</v>
      </c>
      <c r="D26" s="54"/>
      <c r="E26" s="54"/>
      <c r="F26" s="54"/>
      <c r="G26" s="40">
        <f>C26+D26+E26-F26</f>
        <v>1200</v>
      </c>
      <c r="H26" s="32"/>
      <c r="I26" s="32"/>
      <c r="J26" s="32"/>
      <c r="K26" s="32"/>
      <c r="L26" s="32"/>
      <c r="M26" s="32"/>
      <c r="N26" s="32"/>
      <c r="O26" s="92"/>
    </row>
    <row r="27" spans="1:15" s="83" customFormat="1" ht="16" x14ac:dyDescent="0.2">
      <c r="A27" s="114"/>
      <c r="B27" s="100" t="s">
        <v>88</v>
      </c>
      <c r="C27" s="101"/>
      <c r="D27" s="101"/>
      <c r="E27" s="101"/>
      <c r="F27" s="101"/>
      <c r="G27" s="102"/>
      <c r="H27" s="103"/>
      <c r="I27" s="103"/>
      <c r="J27" s="103"/>
      <c r="K27" s="103"/>
      <c r="L27" s="103"/>
      <c r="M27" s="103"/>
      <c r="N27" s="103"/>
      <c r="O27" s="104"/>
    </row>
    <row r="28" spans="1:15" s="83" customFormat="1" ht="16" x14ac:dyDescent="0.2">
      <c r="A28" s="114"/>
      <c r="B28" s="11" t="s">
        <v>96</v>
      </c>
      <c r="C28" s="54">
        <v>3700</v>
      </c>
      <c r="D28" s="54">
        <v>1800</v>
      </c>
      <c r="E28" s="54"/>
      <c r="F28" s="54"/>
      <c r="G28" s="40">
        <f t="shared" si="3"/>
        <v>5500</v>
      </c>
      <c r="H28" s="31"/>
      <c r="I28" s="32" t="s">
        <v>17</v>
      </c>
      <c r="J28" s="33" t="s">
        <v>18</v>
      </c>
      <c r="K28" s="32" t="s">
        <v>15</v>
      </c>
      <c r="L28" s="32" t="s">
        <v>103</v>
      </c>
      <c r="M28" s="33" t="s">
        <v>16</v>
      </c>
      <c r="N28" s="34" t="s">
        <v>104</v>
      </c>
      <c r="O28" s="35" t="s">
        <v>105</v>
      </c>
    </row>
    <row r="29" spans="1:15" ht="16" x14ac:dyDescent="0.2">
      <c r="A29" s="114"/>
      <c r="B29" s="29" t="s">
        <v>55</v>
      </c>
      <c r="C29" s="30">
        <v>3900</v>
      </c>
      <c r="D29" s="30"/>
      <c r="E29" s="30"/>
      <c r="F29" s="30"/>
      <c r="G29" s="40">
        <f t="shared" si="3"/>
        <v>3900</v>
      </c>
      <c r="H29" s="68"/>
      <c r="I29" s="32"/>
      <c r="J29" s="33"/>
      <c r="K29" s="32"/>
      <c r="L29" s="11"/>
      <c r="M29" s="33"/>
      <c r="N29" s="45"/>
      <c r="O29" s="69" t="s">
        <v>54</v>
      </c>
    </row>
    <row r="30" spans="1:15" ht="16" x14ac:dyDescent="0.2">
      <c r="A30" s="114"/>
      <c r="B30" s="29" t="s">
        <v>121</v>
      </c>
      <c r="C30" s="30"/>
      <c r="D30" s="30">
        <v>900</v>
      </c>
      <c r="E30" s="30"/>
      <c r="F30" s="30"/>
      <c r="G30" s="40">
        <f t="shared" si="3"/>
        <v>900</v>
      </c>
      <c r="H30" s="68"/>
      <c r="I30" s="32"/>
      <c r="J30" s="33"/>
      <c r="K30" s="32"/>
      <c r="L30" s="11"/>
      <c r="M30" s="33"/>
      <c r="N30" s="45"/>
      <c r="O30" s="69"/>
    </row>
    <row r="31" spans="1:15" ht="16" x14ac:dyDescent="0.2">
      <c r="A31" s="114"/>
      <c r="B31" s="29" t="s">
        <v>63</v>
      </c>
      <c r="C31" s="40">
        <v>4800</v>
      </c>
      <c r="D31" s="40"/>
      <c r="E31" s="40">
        <v>9000</v>
      </c>
      <c r="F31" s="40"/>
      <c r="G31" s="40">
        <f t="shared" si="3"/>
        <v>13800</v>
      </c>
      <c r="H31" s="31"/>
      <c r="I31" s="32"/>
      <c r="J31" s="33"/>
      <c r="K31" s="32"/>
      <c r="L31" s="32"/>
      <c r="M31" s="33"/>
      <c r="N31" s="34"/>
      <c r="O31" s="35"/>
    </row>
    <row r="32" spans="1:15" s="83" customFormat="1" ht="16" x14ac:dyDescent="0.2">
      <c r="A32" s="114"/>
      <c r="B32" s="29" t="s">
        <v>133</v>
      </c>
      <c r="C32" s="40">
        <v>13400</v>
      </c>
      <c r="D32" s="40">
        <v>4550</v>
      </c>
      <c r="E32" s="40"/>
      <c r="F32" s="40"/>
      <c r="G32" s="40">
        <f t="shared" si="3"/>
        <v>17950</v>
      </c>
      <c r="H32" s="31"/>
      <c r="I32" s="32"/>
      <c r="J32" s="33"/>
      <c r="K32" s="32"/>
      <c r="L32" s="32"/>
      <c r="M32" s="33"/>
      <c r="N32" s="34"/>
      <c r="O32" s="35" t="s">
        <v>134</v>
      </c>
    </row>
    <row r="33" spans="1:15" ht="16" x14ac:dyDescent="0.2">
      <c r="A33" s="114"/>
      <c r="B33" s="23"/>
      <c r="C33" s="2"/>
      <c r="D33" s="2"/>
      <c r="E33" s="2"/>
      <c r="F33" s="2"/>
      <c r="G33" s="2"/>
      <c r="H33" s="17"/>
      <c r="I33" s="20"/>
      <c r="J33" s="18"/>
      <c r="K33" s="18"/>
      <c r="L33" s="18"/>
      <c r="M33" s="18"/>
      <c r="N33" s="19"/>
      <c r="O33" s="4"/>
    </row>
    <row r="34" spans="1:15" ht="16" x14ac:dyDescent="0.2">
      <c r="A34" s="113" t="s">
        <v>7</v>
      </c>
      <c r="B34" s="113"/>
      <c r="C34" s="12">
        <f>SUM(C3:C33)</f>
        <v>76200</v>
      </c>
      <c r="D34" s="12">
        <f>SUM(D3:D33)</f>
        <v>56980</v>
      </c>
      <c r="E34" s="12">
        <f>SUM(E3:E33)</f>
        <v>48470</v>
      </c>
      <c r="F34" s="12">
        <f>SUM(F3:F33)</f>
        <v>1411.74</v>
      </c>
      <c r="G34" s="12">
        <f>SUM(G3:G33)</f>
        <v>180238.26</v>
      </c>
      <c r="H34" s="1"/>
      <c r="I34" s="1"/>
      <c r="J34" s="1"/>
      <c r="K34" s="1"/>
      <c r="L34" s="1"/>
      <c r="M34" s="1"/>
      <c r="N34" s="1"/>
    </row>
    <row r="35" spans="1:15" x14ac:dyDescent="0.2">
      <c r="B35" s="3"/>
    </row>
    <row r="36" spans="1:15" x14ac:dyDescent="0.2">
      <c r="G36" s="43"/>
    </row>
    <row r="39" spans="1:15" x14ac:dyDescent="0.2">
      <c r="G39" s="13"/>
    </row>
  </sheetData>
  <sortState xmlns:xlrd2="http://schemas.microsoft.com/office/spreadsheetml/2017/richdata2" ref="B14:O32">
    <sortCondition ref="B14:B32"/>
  </sortState>
  <mergeCells count="6">
    <mergeCell ref="A1:O1"/>
    <mergeCell ref="A11:A33"/>
    <mergeCell ref="A34:B34"/>
    <mergeCell ref="I2:J2"/>
    <mergeCell ref="A2:B2"/>
    <mergeCell ref="A3:A10"/>
  </mergeCells>
  <pageMargins left="0.25" right="0.25" top="0.75" bottom="0.75" header="0.3" footer="0.3"/>
  <pageSetup paperSize="9" scale="4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EA1A-B127-4BA3-B1AC-85569826B911}">
  <sheetPr>
    <pageSetUpPr fitToPage="1"/>
  </sheetPr>
  <dimension ref="A1:K22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0" sqref="C10"/>
    </sheetView>
  </sheetViews>
  <sheetFormatPr baseColWidth="10" defaultColWidth="8.83203125" defaultRowHeight="15.5" customHeight="1" x14ac:dyDescent="0.2"/>
  <cols>
    <col min="1" max="1" width="3.33203125" customWidth="1"/>
    <col min="2" max="2" width="49.33203125" bestFit="1" customWidth="1"/>
    <col min="3" max="3" width="16.5" bestFit="1" customWidth="1"/>
    <col min="4" max="4" width="19" customWidth="1"/>
    <col min="5" max="5" width="5.6640625" customWidth="1"/>
    <col min="6" max="6" width="24.33203125" bestFit="1" customWidth="1"/>
    <col min="7" max="7" width="12" customWidth="1"/>
    <col min="8" max="8" width="21.83203125" bestFit="1" customWidth="1"/>
    <col min="9" max="9" width="13.1640625" bestFit="1" customWidth="1"/>
    <col min="10" max="10" width="37" customWidth="1"/>
    <col min="11" max="11" width="59.5" customWidth="1"/>
  </cols>
  <sheetData>
    <row r="1" spans="1:11" ht="28" x14ac:dyDescent="0.2">
      <c r="A1" s="121" t="s">
        <v>59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</row>
    <row r="2" spans="1:11" ht="16" x14ac:dyDescent="0.2">
      <c r="A2" s="122" t="s">
        <v>23</v>
      </c>
      <c r="B2" s="123"/>
      <c r="C2" s="25" t="s">
        <v>7</v>
      </c>
      <c r="D2" s="26" t="s">
        <v>0</v>
      </c>
      <c r="E2" s="108" t="s">
        <v>1</v>
      </c>
      <c r="F2" s="109"/>
      <c r="G2" s="26" t="s">
        <v>2</v>
      </c>
      <c r="H2" s="26" t="s">
        <v>3</v>
      </c>
      <c r="I2" s="26" t="s">
        <v>4</v>
      </c>
      <c r="J2" s="27" t="s">
        <v>5</v>
      </c>
      <c r="K2" s="28" t="s">
        <v>6</v>
      </c>
    </row>
    <row r="3" spans="1:11" ht="16" x14ac:dyDescent="0.2">
      <c r="A3" s="124"/>
      <c r="B3" s="90"/>
      <c r="C3" s="91"/>
      <c r="D3" s="8"/>
      <c r="E3" s="9"/>
      <c r="F3" s="7"/>
      <c r="G3" s="9"/>
      <c r="H3" s="9"/>
      <c r="I3" s="7"/>
      <c r="J3" s="10"/>
      <c r="K3" s="60"/>
    </row>
    <row r="4" spans="1:11" ht="16" x14ac:dyDescent="0.2">
      <c r="A4" s="124"/>
      <c r="B4" s="23"/>
      <c r="C4" s="91"/>
      <c r="D4" s="8"/>
      <c r="E4" s="9"/>
      <c r="F4" s="7"/>
      <c r="G4" s="9"/>
      <c r="H4" s="9"/>
      <c r="I4" s="7"/>
      <c r="J4" s="10"/>
      <c r="K4" s="21"/>
    </row>
    <row r="5" spans="1:11" ht="16" x14ac:dyDescent="0.2">
      <c r="A5" s="124"/>
      <c r="B5" s="23"/>
      <c r="C5" s="38"/>
      <c r="D5" s="8"/>
      <c r="E5" s="9"/>
      <c r="F5" s="7"/>
      <c r="G5" s="9"/>
      <c r="H5" s="9"/>
      <c r="I5" s="7"/>
      <c r="J5" s="10"/>
      <c r="K5" s="21"/>
    </row>
    <row r="6" spans="1:11" ht="16" x14ac:dyDescent="0.2">
      <c r="A6" s="124"/>
      <c r="B6" s="18"/>
      <c r="C6" s="2"/>
      <c r="D6" s="8"/>
      <c r="E6" s="9"/>
      <c r="F6" s="7"/>
      <c r="G6" s="9"/>
      <c r="H6" s="9"/>
      <c r="I6" s="7"/>
      <c r="J6" s="10"/>
      <c r="K6" s="21"/>
    </row>
    <row r="7" spans="1:11" ht="16" x14ac:dyDescent="0.2">
      <c r="A7" s="124"/>
      <c r="B7" s="23"/>
      <c r="C7" s="2"/>
      <c r="D7" s="8"/>
      <c r="E7" s="9"/>
      <c r="F7" s="7"/>
      <c r="G7" s="9"/>
      <c r="H7" s="9"/>
      <c r="I7" s="7"/>
      <c r="J7" s="10"/>
      <c r="K7" s="4"/>
    </row>
    <row r="8" spans="1:11" ht="16" x14ac:dyDescent="0.2">
      <c r="A8" s="124"/>
      <c r="B8" s="23"/>
      <c r="C8" s="2"/>
      <c r="D8" s="17"/>
      <c r="E8" s="9"/>
      <c r="F8" s="7"/>
      <c r="G8" s="9"/>
      <c r="H8" s="18"/>
      <c r="I8" s="18"/>
      <c r="J8" s="19"/>
      <c r="K8" s="4"/>
    </row>
    <row r="9" spans="1:11" ht="15.5" customHeight="1" x14ac:dyDescent="0.2">
      <c r="A9" s="125"/>
      <c r="B9" s="16" t="s">
        <v>82</v>
      </c>
      <c r="C9" s="38">
        <v>3200</v>
      </c>
      <c r="D9" s="8"/>
      <c r="E9" s="9"/>
      <c r="F9" s="7"/>
      <c r="G9" s="9"/>
      <c r="H9" s="20"/>
      <c r="I9" s="18"/>
      <c r="J9" s="19"/>
      <c r="K9" s="4"/>
    </row>
    <row r="10" spans="1:11" ht="15.5" customHeight="1" x14ac:dyDescent="0.2">
      <c r="A10" s="125"/>
      <c r="B10" s="23"/>
      <c r="C10" s="38"/>
      <c r="D10" s="8"/>
      <c r="E10" s="9"/>
      <c r="F10" s="7"/>
      <c r="G10" s="9"/>
      <c r="H10" s="9"/>
      <c r="I10" s="7"/>
      <c r="J10" s="10"/>
      <c r="K10" s="21"/>
    </row>
    <row r="11" spans="1:11" ht="15.5" customHeight="1" x14ac:dyDescent="0.2">
      <c r="A11" s="125"/>
      <c r="B11" s="23"/>
      <c r="C11" s="2"/>
      <c r="D11" s="8"/>
      <c r="E11" s="9"/>
      <c r="F11" s="7"/>
      <c r="G11" s="9"/>
      <c r="H11" s="9"/>
      <c r="I11" s="7"/>
      <c r="J11" s="10"/>
      <c r="K11" s="21"/>
    </row>
    <row r="12" spans="1:11" ht="15.5" customHeight="1" x14ac:dyDescent="0.2">
      <c r="A12" s="125"/>
      <c r="B12" s="23"/>
      <c r="C12" s="38"/>
      <c r="D12" s="8"/>
      <c r="E12" s="9"/>
      <c r="F12" s="7"/>
      <c r="G12" s="9"/>
      <c r="H12" s="9"/>
      <c r="I12" s="7"/>
      <c r="J12" s="10"/>
      <c r="K12" s="21"/>
    </row>
    <row r="13" spans="1:11" ht="15.5" customHeight="1" x14ac:dyDescent="0.2">
      <c r="A13" s="125"/>
      <c r="B13" s="16"/>
      <c r="C13" s="2"/>
      <c r="D13" s="8"/>
      <c r="E13" s="9"/>
      <c r="F13" s="7"/>
      <c r="G13" s="9"/>
      <c r="H13" s="9"/>
      <c r="I13" s="7"/>
      <c r="J13" s="10"/>
      <c r="K13" s="21"/>
    </row>
    <row r="14" spans="1:11" ht="15.5" customHeight="1" x14ac:dyDescent="0.2">
      <c r="A14" s="125"/>
      <c r="B14" s="16"/>
      <c r="C14" s="2"/>
      <c r="D14" s="8"/>
      <c r="E14" s="9"/>
      <c r="F14" s="7"/>
      <c r="G14" s="9"/>
      <c r="H14" s="9"/>
      <c r="I14" s="7"/>
      <c r="J14" s="10"/>
      <c r="K14" s="21"/>
    </row>
    <row r="15" spans="1:11" ht="15.5" customHeight="1" x14ac:dyDescent="0.2">
      <c r="A15" s="125"/>
      <c r="B15" s="16"/>
      <c r="C15" s="2"/>
      <c r="D15" s="8"/>
      <c r="E15" s="9"/>
      <c r="F15" s="7"/>
      <c r="G15" s="9"/>
      <c r="H15" s="9"/>
      <c r="I15" s="7"/>
      <c r="J15" s="10"/>
      <c r="K15" s="21"/>
    </row>
    <row r="16" spans="1:11" ht="15.5" customHeight="1" x14ac:dyDescent="0.2">
      <c r="A16" s="125"/>
      <c r="B16" s="16"/>
      <c r="C16" s="2"/>
      <c r="D16" s="8"/>
      <c r="E16" s="9"/>
      <c r="F16" s="7"/>
      <c r="G16" s="9"/>
      <c r="H16" s="9"/>
      <c r="I16" s="7"/>
      <c r="J16" s="10"/>
      <c r="K16" s="21"/>
    </row>
    <row r="17" spans="1:11" ht="15.5" customHeight="1" x14ac:dyDescent="0.2">
      <c r="A17" s="125"/>
      <c r="B17" s="16"/>
      <c r="C17" s="2"/>
      <c r="D17" s="8"/>
      <c r="E17" s="9"/>
      <c r="F17" s="7"/>
      <c r="G17" s="9"/>
      <c r="H17" s="9"/>
      <c r="I17" s="7"/>
      <c r="J17" s="10"/>
      <c r="K17" s="21"/>
    </row>
    <row r="18" spans="1:11" ht="15.5" customHeight="1" x14ac:dyDescent="0.2">
      <c r="A18" s="125"/>
      <c r="B18" s="23"/>
      <c r="C18" s="38"/>
      <c r="D18" s="8"/>
      <c r="E18" s="9"/>
      <c r="F18" s="7"/>
      <c r="G18" s="9"/>
      <c r="H18" s="9"/>
      <c r="I18" s="7"/>
      <c r="J18" s="10"/>
      <c r="K18" s="21"/>
    </row>
    <row r="19" spans="1:11" ht="15.5" customHeight="1" x14ac:dyDescent="0.2">
      <c r="A19" s="125"/>
      <c r="B19" s="18"/>
      <c r="C19" s="2"/>
      <c r="D19" s="8"/>
      <c r="E19" s="9"/>
      <c r="F19" s="7"/>
      <c r="G19" s="9"/>
      <c r="H19" s="9"/>
      <c r="I19" s="7"/>
      <c r="J19" s="10"/>
      <c r="K19" s="4"/>
    </row>
    <row r="20" spans="1:11" ht="26.5" customHeight="1" x14ac:dyDescent="0.2">
      <c r="A20" s="119" t="s">
        <v>7</v>
      </c>
      <c r="B20" s="120"/>
      <c r="C20" s="50">
        <f>SUM(C3:C19)</f>
        <v>3200</v>
      </c>
      <c r="D20" s="1"/>
      <c r="E20" s="1"/>
      <c r="F20" s="1"/>
      <c r="G20" s="1"/>
      <c r="H20" s="1"/>
      <c r="I20" s="1"/>
      <c r="J20" s="1"/>
    </row>
    <row r="21" spans="1:11" ht="15.5" customHeight="1" x14ac:dyDescent="0.2">
      <c r="B21" s="3"/>
      <c r="C21" s="43"/>
    </row>
    <row r="22" spans="1:11" ht="15.5" customHeight="1" x14ac:dyDescent="0.2">
      <c r="C22" s="13"/>
    </row>
  </sheetData>
  <mergeCells count="6">
    <mergeCell ref="A20:B20"/>
    <mergeCell ref="A1:K1"/>
    <mergeCell ref="A2:B2"/>
    <mergeCell ref="E2:F2"/>
    <mergeCell ref="A3:A8"/>
    <mergeCell ref="A9:A19"/>
  </mergeCells>
  <pageMargins left="0.511811024" right="0.511811024" top="0.78740157499999996" bottom="0.78740157499999996" header="0.31496062000000002" footer="0.31496062000000002"/>
  <pageSetup paperSize="9" scale="5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EA8DD-777E-4D2B-9DA6-E1ECBD653A97}">
  <sheetPr>
    <pageSetUpPr fitToPage="1"/>
  </sheetPr>
  <dimension ref="A1:K53"/>
  <sheetViews>
    <sheetView tabSelected="1"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4" sqref="F14"/>
    </sheetView>
  </sheetViews>
  <sheetFormatPr baseColWidth="10" defaultColWidth="8.83203125" defaultRowHeight="15" x14ac:dyDescent="0.2"/>
  <cols>
    <col min="1" max="1" width="3.33203125" customWidth="1"/>
    <col min="2" max="2" width="51.33203125" customWidth="1"/>
    <col min="3" max="3" width="20.1640625" bestFit="1" customWidth="1"/>
    <col min="4" max="4" width="19" customWidth="1"/>
    <col min="5" max="5" width="5.6640625" customWidth="1"/>
    <col min="6" max="6" width="24.33203125" bestFit="1" customWidth="1"/>
    <col min="7" max="7" width="12" customWidth="1"/>
    <col min="8" max="8" width="21.83203125" bestFit="1" customWidth="1"/>
    <col min="9" max="9" width="13.1640625" bestFit="1" customWidth="1"/>
    <col min="10" max="10" width="30.5" bestFit="1" customWidth="1"/>
    <col min="11" max="11" width="29" bestFit="1" customWidth="1"/>
  </cols>
  <sheetData>
    <row r="1" spans="1:11" ht="28" x14ac:dyDescent="0.2">
      <c r="A1" s="121" t="s">
        <v>59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</row>
    <row r="2" spans="1:11" ht="16" x14ac:dyDescent="0.2">
      <c r="A2" s="122" t="s">
        <v>8</v>
      </c>
      <c r="B2" s="123"/>
      <c r="C2" s="25" t="s">
        <v>7</v>
      </c>
      <c r="D2" s="26" t="s">
        <v>0</v>
      </c>
      <c r="E2" s="108" t="s">
        <v>1</v>
      </c>
      <c r="F2" s="109"/>
      <c r="G2" s="26" t="s">
        <v>2</v>
      </c>
      <c r="H2" s="26" t="s">
        <v>3</v>
      </c>
      <c r="I2" s="26" t="s">
        <v>4</v>
      </c>
      <c r="J2" s="27" t="s">
        <v>5</v>
      </c>
      <c r="K2" s="28" t="s">
        <v>6</v>
      </c>
    </row>
    <row r="3" spans="1:11" ht="16" x14ac:dyDescent="0.2">
      <c r="A3" s="124"/>
      <c r="B3" s="23" t="s">
        <v>53</v>
      </c>
      <c r="C3" s="2">
        <v>6729.42</v>
      </c>
      <c r="D3" s="8"/>
      <c r="E3" s="9"/>
      <c r="F3" s="7"/>
      <c r="G3" s="9"/>
      <c r="H3" s="9"/>
      <c r="I3" s="7"/>
      <c r="J3" s="10"/>
      <c r="K3" s="60"/>
    </row>
    <row r="4" spans="1:11" ht="17" x14ac:dyDescent="0.2">
      <c r="A4" s="124"/>
      <c r="B4" s="16" t="s">
        <v>97</v>
      </c>
      <c r="C4" s="2">
        <v>4329.42</v>
      </c>
      <c r="D4" s="22" t="s">
        <v>98</v>
      </c>
      <c r="E4" s="9" t="s">
        <v>12</v>
      </c>
      <c r="F4" s="7" t="s">
        <v>13</v>
      </c>
      <c r="G4" s="9" t="s">
        <v>99</v>
      </c>
      <c r="H4" s="23" t="s">
        <v>100</v>
      </c>
      <c r="I4" s="7" t="s">
        <v>30</v>
      </c>
      <c r="J4" s="19" t="s">
        <v>101</v>
      </c>
      <c r="K4" s="60" t="s">
        <v>102</v>
      </c>
    </row>
    <row r="5" spans="1:11" ht="16" x14ac:dyDescent="0.2">
      <c r="A5" s="124"/>
      <c r="B5" s="23" t="s">
        <v>66</v>
      </c>
      <c r="C5" s="2">
        <v>12129.42</v>
      </c>
      <c r="D5" s="8" t="s">
        <v>67</v>
      </c>
      <c r="E5" s="9" t="s">
        <v>12</v>
      </c>
      <c r="F5" s="7" t="s">
        <v>13</v>
      </c>
      <c r="G5" s="9" t="s">
        <v>68</v>
      </c>
      <c r="H5" s="9" t="s">
        <v>69</v>
      </c>
      <c r="I5" s="7" t="s">
        <v>0</v>
      </c>
      <c r="J5" s="10" t="s">
        <v>70</v>
      </c>
      <c r="K5" s="75" t="s">
        <v>57</v>
      </c>
    </row>
    <row r="6" spans="1:11" ht="16" x14ac:dyDescent="0.2">
      <c r="A6" s="124"/>
      <c r="B6" s="23" t="s">
        <v>71</v>
      </c>
      <c r="C6" s="2">
        <v>3600</v>
      </c>
      <c r="D6" s="8" t="s">
        <v>72</v>
      </c>
      <c r="E6" s="9" t="s">
        <v>12</v>
      </c>
      <c r="F6" s="7" t="s">
        <v>13</v>
      </c>
      <c r="G6" s="9" t="s">
        <v>73</v>
      </c>
      <c r="H6" s="9" t="s">
        <v>74</v>
      </c>
      <c r="I6" s="7"/>
      <c r="J6" s="10"/>
      <c r="K6" s="75" t="s">
        <v>57</v>
      </c>
    </row>
    <row r="7" spans="1:11" ht="16" x14ac:dyDescent="0.2">
      <c r="A7" s="124"/>
      <c r="B7" s="23"/>
      <c r="C7" s="38"/>
      <c r="D7" s="8"/>
      <c r="E7" s="9"/>
      <c r="F7" s="7"/>
      <c r="G7" s="9"/>
      <c r="H7" s="9"/>
      <c r="I7" s="7"/>
      <c r="J7" s="10"/>
      <c r="K7" s="75"/>
    </row>
    <row r="8" spans="1:11" ht="16" x14ac:dyDescent="0.2">
      <c r="A8" s="124"/>
      <c r="B8" s="59" t="s">
        <v>24</v>
      </c>
      <c r="C8" s="38">
        <v>3150</v>
      </c>
      <c r="D8" s="8" t="s">
        <v>25</v>
      </c>
      <c r="E8" s="9" t="s">
        <v>19</v>
      </c>
      <c r="F8" s="7" t="s">
        <v>20</v>
      </c>
      <c r="G8" s="9">
        <v>1829</v>
      </c>
      <c r="H8" s="9" t="s">
        <v>26</v>
      </c>
      <c r="I8" s="7" t="s">
        <v>0</v>
      </c>
      <c r="J8" s="10" t="s">
        <v>27</v>
      </c>
      <c r="K8" s="4" t="s">
        <v>56</v>
      </c>
    </row>
    <row r="9" spans="1:11" ht="16" x14ac:dyDescent="0.2">
      <c r="A9" s="124"/>
      <c r="B9" s="23" t="s">
        <v>48</v>
      </c>
      <c r="C9" s="38">
        <v>3929.42</v>
      </c>
      <c r="D9" s="8"/>
      <c r="E9" s="9"/>
      <c r="F9" s="7"/>
      <c r="G9" s="9"/>
      <c r="H9" s="9"/>
      <c r="I9" s="7"/>
      <c r="J9" s="10"/>
      <c r="K9" s="4" t="s">
        <v>56</v>
      </c>
    </row>
    <row r="10" spans="1:11" ht="16" x14ac:dyDescent="0.2">
      <c r="A10" s="124"/>
      <c r="B10" s="23" t="s">
        <v>49</v>
      </c>
      <c r="C10" s="38">
        <v>3729.42</v>
      </c>
      <c r="D10" s="8"/>
      <c r="E10" s="9"/>
      <c r="F10" s="7"/>
      <c r="G10" s="9"/>
      <c r="H10" s="9"/>
      <c r="I10" s="7"/>
      <c r="J10" s="10"/>
      <c r="K10" s="4" t="s">
        <v>56</v>
      </c>
    </row>
    <row r="11" spans="1:11" ht="16" x14ac:dyDescent="0.2">
      <c r="A11" s="124"/>
      <c r="B11" s="23" t="s">
        <v>51</v>
      </c>
      <c r="C11" s="38">
        <v>11979.42</v>
      </c>
      <c r="D11" s="8"/>
      <c r="E11" s="9"/>
      <c r="F11" s="7"/>
      <c r="G11" s="9"/>
      <c r="H11" s="9"/>
      <c r="I11" s="7"/>
      <c r="J11" s="10"/>
      <c r="K11" s="4" t="s">
        <v>56</v>
      </c>
    </row>
    <row r="12" spans="1:11" ht="16" x14ac:dyDescent="0.2">
      <c r="A12" s="124"/>
      <c r="B12" s="16" t="s">
        <v>50</v>
      </c>
      <c r="C12" s="38">
        <v>5729.42</v>
      </c>
      <c r="D12" s="8"/>
      <c r="E12" s="9"/>
      <c r="F12" s="7"/>
      <c r="G12" s="9"/>
      <c r="H12" s="9"/>
      <c r="I12" s="7"/>
      <c r="J12" s="10"/>
      <c r="K12" s="4" t="s">
        <v>57</v>
      </c>
    </row>
    <row r="13" spans="1:11" ht="16" x14ac:dyDescent="0.2">
      <c r="A13" s="124"/>
      <c r="B13" s="16"/>
      <c r="C13" s="38"/>
      <c r="D13" s="17"/>
      <c r="E13" s="9"/>
      <c r="F13" s="7"/>
      <c r="G13" s="23"/>
      <c r="H13" s="18"/>
      <c r="I13" s="18"/>
      <c r="J13" s="19"/>
      <c r="K13" s="24"/>
    </row>
    <row r="14" spans="1:11" ht="16" x14ac:dyDescent="0.2">
      <c r="A14" s="124"/>
      <c r="B14" s="23"/>
      <c r="C14" s="51">
        <f>SUM(C3:C13)</f>
        <v>55305.939999999995</v>
      </c>
      <c r="D14" s="46"/>
      <c r="E14" s="47"/>
      <c r="F14" s="48"/>
      <c r="G14" s="48"/>
      <c r="H14" s="48"/>
      <c r="I14" s="7"/>
      <c r="J14" s="49"/>
      <c r="K14" s="4"/>
    </row>
    <row r="15" spans="1:11" ht="16" x14ac:dyDescent="0.2">
      <c r="A15" s="86"/>
      <c r="B15" s="23"/>
      <c r="C15" s="51"/>
      <c r="D15" s="46"/>
      <c r="E15" s="47"/>
      <c r="F15" s="48"/>
      <c r="G15" s="48"/>
      <c r="H15" s="48"/>
      <c r="I15" s="7"/>
      <c r="J15" s="49"/>
      <c r="K15" s="4"/>
    </row>
    <row r="16" spans="1:11" ht="16" x14ac:dyDescent="0.2">
      <c r="A16" s="86"/>
      <c r="B16" s="23"/>
      <c r="C16" s="51"/>
      <c r="D16" s="46"/>
      <c r="E16" s="47"/>
      <c r="F16" s="48"/>
      <c r="G16" s="48"/>
      <c r="H16" s="48"/>
      <c r="I16" s="7"/>
      <c r="J16" s="49"/>
      <c r="K16" s="4"/>
    </row>
    <row r="17" spans="1:11" ht="16" x14ac:dyDescent="0.2">
      <c r="A17" s="126"/>
      <c r="B17" s="52" t="s">
        <v>95</v>
      </c>
      <c r="C17" s="51"/>
      <c r="D17" s="8"/>
      <c r="E17" s="9"/>
      <c r="F17" s="7"/>
      <c r="G17" s="9"/>
      <c r="H17" s="9"/>
      <c r="I17" s="7"/>
      <c r="J17" s="10"/>
      <c r="K17" s="4"/>
    </row>
    <row r="18" spans="1:11" ht="16" x14ac:dyDescent="0.2">
      <c r="A18" s="127"/>
      <c r="B18" s="78" t="s">
        <v>79</v>
      </c>
      <c r="C18" s="38">
        <v>15529.42</v>
      </c>
      <c r="D18" s="87"/>
      <c r="E18" s="80"/>
      <c r="F18" s="81"/>
      <c r="G18" s="80"/>
      <c r="H18" s="78"/>
      <c r="I18" s="81"/>
      <c r="J18" s="49"/>
      <c r="K18" s="88"/>
    </row>
    <row r="19" spans="1:11" ht="16" x14ac:dyDescent="0.2">
      <c r="A19" s="127"/>
      <c r="B19" s="23" t="s">
        <v>141</v>
      </c>
      <c r="C19" s="38"/>
      <c r="D19" s="8"/>
      <c r="E19" s="9"/>
      <c r="F19" s="7"/>
      <c r="G19" s="9"/>
      <c r="H19" s="9"/>
      <c r="I19" s="7"/>
      <c r="J19" s="10"/>
      <c r="K19" s="4"/>
    </row>
    <row r="20" spans="1:11" ht="16" x14ac:dyDescent="0.2">
      <c r="A20" s="127"/>
      <c r="B20" s="78" t="s">
        <v>65</v>
      </c>
      <c r="C20" s="2"/>
      <c r="D20" s="38"/>
      <c r="E20" s="9"/>
      <c r="F20" s="7"/>
      <c r="G20" s="9"/>
      <c r="H20" s="23"/>
      <c r="I20" s="7"/>
      <c r="J20" s="19"/>
      <c r="K20" s="60"/>
    </row>
    <row r="21" spans="1:11" ht="16" x14ac:dyDescent="0.2">
      <c r="A21" s="127"/>
      <c r="B21" s="78" t="s">
        <v>52</v>
      </c>
      <c r="C21" s="2"/>
      <c r="D21" s="22"/>
      <c r="E21" s="9"/>
      <c r="F21" s="7"/>
      <c r="G21" s="9"/>
      <c r="H21" s="23"/>
      <c r="I21" s="7"/>
      <c r="J21" s="19"/>
      <c r="K21" s="60"/>
    </row>
    <row r="22" spans="1:11" ht="16" x14ac:dyDescent="0.2">
      <c r="A22" s="127"/>
      <c r="B22" s="7"/>
      <c r="C22" s="57">
        <f>SUM(C18:C21)</f>
        <v>15529.42</v>
      </c>
      <c r="D22" s="8"/>
      <c r="E22" s="9"/>
      <c r="F22" s="7"/>
      <c r="G22" s="9"/>
      <c r="H22" s="9"/>
      <c r="I22" s="7"/>
      <c r="J22" s="10"/>
      <c r="K22" s="4"/>
    </row>
    <row r="23" spans="1:11" ht="16" x14ac:dyDescent="0.2">
      <c r="A23" s="127"/>
      <c r="B23" s="56"/>
      <c r="C23" s="2"/>
      <c r="D23" s="8"/>
      <c r="E23" s="9"/>
      <c r="F23" s="7"/>
      <c r="G23" s="9"/>
      <c r="H23" s="9"/>
      <c r="I23" s="7"/>
      <c r="J23" s="10"/>
      <c r="K23" s="4"/>
    </row>
    <row r="24" spans="1:11" ht="16" x14ac:dyDescent="0.2">
      <c r="A24" s="71"/>
      <c r="B24" s="56"/>
      <c r="C24" s="2"/>
      <c r="D24" s="38"/>
      <c r="E24" s="9"/>
      <c r="F24" s="7"/>
      <c r="G24" s="9"/>
      <c r="H24" s="9"/>
      <c r="I24" s="7"/>
      <c r="J24" s="10"/>
      <c r="K24" s="4"/>
    </row>
    <row r="25" spans="1:11" ht="16" x14ac:dyDescent="0.2">
      <c r="A25" s="126"/>
      <c r="B25" s="52" t="s">
        <v>58</v>
      </c>
      <c r="C25" s="51"/>
      <c r="D25" s="8"/>
      <c r="E25" s="9"/>
      <c r="F25" s="7"/>
      <c r="G25" s="9"/>
      <c r="H25" s="9"/>
      <c r="I25" s="7"/>
      <c r="J25" s="10"/>
      <c r="K25" s="4"/>
    </row>
    <row r="26" spans="1:11" ht="17" x14ac:dyDescent="0.2">
      <c r="A26" s="127"/>
      <c r="B26" s="16" t="s">
        <v>62</v>
      </c>
      <c r="C26" s="2">
        <v>10100</v>
      </c>
      <c r="D26" s="22" t="s">
        <v>75</v>
      </c>
      <c r="E26" s="9" t="s">
        <v>14</v>
      </c>
      <c r="F26" s="7" t="s">
        <v>21</v>
      </c>
      <c r="G26" s="9" t="s">
        <v>15</v>
      </c>
      <c r="H26" s="23" t="s">
        <v>76</v>
      </c>
      <c r="I26" s="7" t="s">
        <v>30</v>
      </c>
      <c r="J26" s="19" t="s">
        <v>77</v>
      </c>
      <c r="K26" s="60" t="s">
        <v>78</v>
      </c>
    </row>
    <row r="27" spans="1:11" ht="16" x14ac:dyDescent="0.2">
      <c r="A27" s="127"/>
      <c r="B27" s="23" t="s">
        <v>64</v>
      </c>
      <c r="C27" s="38">
        <f>9200+4160</f>
        <v>13360</v>
      </c>
      <c r="D27" s="8" t="s">
        <v>80</v>
      </c>
      <c r="E27" s="72" t="s">
        <v>17</v>
      </c>
      <c r="F27" s="73" t="s">
        <v>18</v>
      </c>
      <c r="G27" s="72" t="s">
        <v>15</v>
      </c>
      <c r="H27" s="72" t="s">
        <v>153</v>
      </c>
      <c r="I27" s="73"/>
      <c r="J27" s="74"/>
      <c r="K27" s="4" t="s">
        <v>81</v>
      </c>
    </row>
    <row r="28" spans="1:11" ht="16" x14ac:dyDescent="0.2">
      <c r="A28" s="127"/>
      <c r="B28" s="23" t="s">
        <v>130</v>
      </c>
      <c r="C28" s="38"/>
      <c r="D28" s="8"/>
      <c r="E28" s="9"/>
      <c r="F28" s="7"/>
      <c r="G28" s="9"/>
      <c r="H28" s="9"/>
      <c r="I28" s="7"/>
      <c r="J28" s="10"/>
      <c r="K28" s="4"/>
    </row>
    <row r="29" spans="1:11" ht="16" x14ac:dyDescent="0.2">
      <c r="A29" s="127"/>
      <c r="B29" s="7"/>
      <c r="C29" s="57">
        <f>SUM(C26:C28)</f>
        <v>23460</v>
      </c>
      <c r="D29" s="8"/>
      <c r="E29" s="9"/>
      <c r="F29" s="7"/>
      <c r="G29" s="9"/>
      <c r="H29" s="9"/>
      <c r="I29" s="7"/>
      <c r="J29" s="10"/>
      <c r="K29" s="4"/>
    </row>
    <row r="30" spans="1:11" ht="16" x14ac:dyDescent="0.2">
      <c r="A30" s="127"/>
      <c r="B30" s="56"/>
      <c r="C30" s="2"/>
      <c r="D30" s="8">
        <v>4800</v>
      </c>
      <c r="E30" s="9"/>
      <c r="F30" s="7"/>
      <c r="G30" s="9"/>
      <c r="H30" s="9"/>
      <c r="I30" s="7"/>
      <c r="J30" s="10"/>
      <c r="K30" s="4"/>
    </row>
    <row r="31" spans="1:11" ht="16" x14ac:dyDescent="0.2">
      <c r="A31" s="77"/>
      <c r="B31" s="52" t="s">
        <v>86</v>
      </c>
      <c r="C31" s="51"/>
      <c r="D31" s="8"/>
      <c r="E31" s="9"/>
      <c r="F31" s="7"/>
      <c r="G31" s="9"/>
      <c r="H31" s="9"/>
      <c r="I31" s="7"/>
      <c r="J31" s="10"/>
      <c r="K31" s="4"/>
    </row>
    <row r="32" spans="1:11" ht="16" x14ac:dyDescent="0.2">
      <c r="A32" s="77"/>
      <c r="B32" s="23" t="s">
        <v>34</v>
      </c>
      <c r="C32" s="38">
        <v>7554.42</v>
      </c>
      <c r="D32" s="8"/>
      <c r="E32" s="9"/>
      <c r="F32" s="7"/>
      <c r="G32" s="9"/>
      <c r="H32" s="9"/>
      <c r="I32" s="7"/>
      <c r="J32" s="10"/>
      <c r="K32" s="4"/>
    </row>
    <row r="33" spans="1:11" ht="16" x14ac:dyDescent="0.2">
      <c r="A33" s="77"/>
      <c r="B33" s="16"/>
      <c r="C33" s="41">
        <f>SUM(C32)</f>
        <v>7554.42</v>
      </c>
      <c r="D33" s="22"/>
      <c r="E33" s="9"/>
      <c r="F33" s="7"/>
      <c r="G33" s="9"/>
      <c r="H33" s="23"/>
      <c r="I33" s="7"/>
      <c r="J33" s="19"/>
      <c r="K33" s="60"/>
    </row>
    <row r="34" spans="1:11" ht="16" x14ac:dyDescent="0.2">
      <c r="A34" s="61"/>
      <c r="B34" s="18"/>
      <c r="C34" s="2"/>
      <c r="D34" s="8"/>
      <c r="E34" s="9"/>
      <c r="F34" s="7"/>
      <c r="G34" s="9"/>
      <c r="H34" s="9"/>
      <c r="I34" s="7"/>
      <c r="J34" s="10"/>
      <c r="K34" s="4"/>
    </row>
    <row r="35" spans="1:11" ht="16" x14ac:dyDescent="0.2">
      <c r="A35" s="77"/>
      <c r="B35" s="52" t="s">
        <v>128</v>
      </c>
      <c r="C35" s="51"/>
      <c r="D35" s="8"/>
      <c r="E35" s="9"/>
      <c r="F35" s="7"/>
      <c r="G35" s="9"/>
      <c r="H35" s="9"/>
      <c r="I35" s="7"/>
      <c r="J35" s="10"/>
      <c r="K35" s="4"/>
    </row>
    <row r="36" spans="1:11" ht="16" x14ac:dyDescent="0.2">
      <c r="A36" s="77"/>
      <c r="B36" s="23" t="s">
        <v>170</v>
      </c>
      <c r="C36" s="38">
        <v>900</v>
      </c>
      <c r="D36" s="8"/>
      <c r="E36" s="9"/>
      <c r="F36" s="7"/>
      <c r="G36" s="9"/>
      <c r="H36" s="9"/>
      <c r="I36" s="7"/>
      <c r="J36" s="10"/>
      <c r="K36" s="4"/>
    </row>
    <row r="37" spans="1:11" ht="16" x14ac:dyDescent="0.2">
      <c r="A37" s="77"/>
      <c r="B37" s="16"/>
      <c r="C37" s="41">
        <f>SUM(C36)</f>
        <v>900</v>
      </c>
      <c r="D37" s="22"/>
      <c r="E37" s="9"/>
      <c r="F37" s="7"/>
      <c r="G37" s="9"/>
      <c r="H37" s="23"/>
      <c r="I37" s="7"/>
      <c r="J37" s="19"/>
      <c r="K37" s="60"/>
    </row>
    <row r="38" spans="1:11" ht="16" x14ac:dyDescent="0.2">
      <c r="A38" s="61"/>
      <c r="B38" s="18"/>
      <c r="C38" s="2"/>
      <c r="D38" s="8"/>
      <c r="E38" s="9"/>
      <c r="F38" s="7"/>
      <c r="G38" s="9"/>
      <c r="H38" s="9"/>
      <c r="I38" s="7"/>
      <c r="J38" s="10"/>
      <c r="K38" s="4"/>
    </row>
    <row r="39" spans="1:11" ht="16" x14ac:dyDescent="0.2">
      <c r="A39" s="77"/>
      <c r="B39" s="52" t="s">
        <v>129</v>
      </c>
      <c r="C39" s="51"/>
      <c r="D39" s="8"/>
      <c r="E39" s="9"/>
      <c r="F39" s="7"/>
      <c r="G39" s="9"/>
      <c r="H39" s="9"/>
      <c r="I39" s="7"/>
      <c r="J39" s="10"/>
      <c r="K39" s="4"/>
    </row>
    <row r="40" spans="1:11" ht="16" x14ac:dyDescent="0.2">
      <c r="A40" s="77"/>
      <c r="B40" s="23" t="s">
        <v>118</v>
      </c>
      <c r="C40" s="38">
        <v>1800</v>
      </c>
      <c r="D40" s="8"/>
      <c r="E40" s="9"/>
      <c r="F40" s="7"/>
      <c r="G40" s="9"/>
      <c r="H40" s="9"/>
      <c r="I40" s="7"/>
      <c r="J40" s="10"/>
      <c r="K40" s="4"/>
    </row>
    <row r="41" spans="1:11" ht="16" x14ac:dyDescent="0.2">
      <c r="A41" s="77"/>
      <c r="B41" s="16" t="s">
        <v>31</v>
      </c>
      <c r="C41" s="38">
        <f>5200+5929.42</f>
        <v>11129.42</v>
      </c>
      <c r="D41" s="8"/>
      <c r="E41" s="9"/>
      <c r="F41" s="7"/>
      <c r="G41" s="9"/>
      <c r="H41" s="9"/>
      <c r="I41" s="7"/>
      <c r="J41" s="10"/>
      <c r="K41" s="94"/>
    </row>
    <row r="42" spans="1:11" ht="16" x14ac:dyDescent="0.2">
      <c r="A42" s="77"/>
      <c r="B42" s="23" t="s">
        <v>88</v>
      </c>
      <c r="C42" s="38">
        <f>1200+4960</f>
        <v>6160</v>
      </c>
      <c r="D42" s="8"/>
      <c r="E42" s="9"/>
      <c r="F42" s="7"/>
      <c r="G42" s="9"/>
      <c r="H42" s="9"/>
      <c r="I42" s="7"/>
      <c r="J42" s="10"/>
      <c r="K42" s="94"/>
    </row>
    <row r="43" spans="1:11" ht="16" x14ac:dyDescent="0.2">
      <c r="A43" s="77"/>
      <c r="B43" s="16" t="s">
        <v>136</v>
      </c>
      <c r="C43" s="38">
        <v>5700</v>
      </c>
      <c r="D43" s="8"/>
      <c r="E43" s="9"/>
      <c r="F43" s="7"/>
      <c r="G43" s="9"/>
      <c r="H43" s="9"/>
      <c r="I43" s="7"/>
      <c r="J43" s="10"/>
      <c r="K43" s="94"/>
    </row>
    <row r="44" spans="1:11" ht="16" x14ac:dyDescent="0.2">
      <c r="A44" s="77"/>
      <c r="B44" s="16"/>
      <c r="C44" s="41">
        <f>SUM(C40:C43)</f>
        <v>24789.42</v>
      </c>
      <c r="D44" s="22"/>
      <c r="E44" s="9"/>
      <c r="F44" s="7"/>
      <c r="G44" s="9"/>
      <c r="H44" s="23"/>
      <c r="I44" s="7"/>
      <c r="J44" s="19"/>
      <c r="K44" s="60"/>
    </row>
    <row r="45" spans="1:11" ht="16" x14ac:dyDescent="0.2">
      <c r="A45" s="61"/>
      <c r="B45" s="18"/>
      <c r="C45" s="2"/>
      <c r="D45" s="8"/>
      <c r="E45" s="9"/>
      <c r="F45" s="7"/>
      <c r="G45" s="9"/>
      <c r="H45" s="9"/>
      <c r="I45" s="7"/>
      <c r="J45" s="10"/>
      <c r="K45" s="4"/>
    </row>
    <row r="46" spans="1:11" ht="16" x14ac:dyDescent="0.2">
      <c r="A46" s="61"/>
      <c r="B46" s="18"/>
      <c r="C46" s="2"/>
      <c r="D46" s="8"/>
      <c r="E46" s="9"/>
      <c r="F46" s="7"/>
      <c r="G46" s="9"/>
      <c r="H46" s="9"/>
      <c r="I46" s="7"/>
      <c r="J46" s="10"/>
      <c r="K46" s="4"/>
    </row>
    <row r="47" spans="1:11" ht="16" x14ac:dyDescent="0.2">
      <c r="A47" s="119" t="s">
        <v>7</v>
      </c>
      <c r="B47" s="120"/>
      <c r="C47" s="50">
        <f>C14+C29+C33+C22+C37+C44</f>
        <v>127539.2</v>
      </c>
      <c r="D47" s="1"/>
      <c r="E47" s="1"/>
      <c r="F47" s="1"/>
      <c r="G47" s="1"/>
      <c r="H47" s="1"/>
      <c r="I47" s="1"/>
      <c r="J47" s="1"/>
    </row>
    <row r="50" spans="3:3" x14ac:dyDescent="0.2">
      <c r="C50" s="93"/>
    </row>
    <row r="51" spans="3:3" x14ac:dyDescent="0.2">
      <c r="C51" s="93"/>
    </row>
    <row r="53" spans="3:3" x14ac:dyDescent="0.2">
      <c r="C53" s="93"/>
    </row>
  </sheetData>
  <mergeCells count="7">
    <mergeCell ref="A47:B47"/>
    <mergeCell ref="A1:K1"/>
    <mergeCell ref="A2:B2"/>
    <mergeCell ref="E2:F2"/>
    <mergeCell ref="A3:A14"/>
    <mergeCell ref="A25:A30"/>
    <mergeCell ref="A17:A23"/>
  </mergeCells>
  <pageMargins left="0.23622047244094491" right="0.23622047244094491" top="0.55118110236220474" bottom="0.15748031496062992" header="0.31496062992125984" footer="0.31496062992125984"/>
  <pageSetup paperSize="9" scale="62" orientation="landscape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CLINICA MEDICA</vt:lpstr>
      <vt:lpstr>PEDIATRIA</vt:lpstr>
      <vt:lpstr>AMANDA</vt:lpstr>
      <vt:lpstr>Transferencia Filhas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Medicals</dc:creator>
  <cp:lastModifiedBy>JULIA AFONSO PIROLA DOS SANTOS</cp:lastModifiedBy>
  <cp:lastPrinted>2025-09-24T13:10:16Z</cp:lastPrinted>
  <dcterms:created xsi:type="dcterms:W3CDTF">2022-06-13T12:50:20Z</dcterms:created>
  <dcterms:modified xsi:type="dcterms:W3CDTF">2025-09-24T20:39:50Z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73a14a-a193-4045-ac5d-aaf6a6ce3cef_Enabled">
    <vt:lpwstr>true</vt:lpwstr>
  </property>
  <property fmtid="{D5CDD505-2E9C-101B-9397-08002B2CF9AE}" pid="3" name="MSIP_Label_4b73a14a-a193-4045-ac5d-aaf6a6ce3cef_SetDate">
    <vt:lpwstr>2025-09-24T20:26:42Z</vt:lpwstr>
  </property>
  <property fmtid="{D5CDD505-2E9C-101B-9397-08002B2CF9AE}" pid="4" name="MSIP_Label_4b73a14a-a193-4045-ac5d-aaf6a6ce3cef_Method">
    <vt:lpwstr>Privileged</vt:lpwstr>
  </property>
  <property fmtid="{D5CDD505-2E9C-101B-9397-08002B2CF9AE}" pid="5" name="MSIP_Label_4b73a14a-a193-4045-ac5d-aaf6a6ce3cef_Name">
    <vt:lpwstr>Public</vt:lpwstr>
  </property>
  <property fmtid="{D5CDD505-2E9C-101B-9397-08002B2CF9AE}" pid="6" name="MSIP_Label_4b73a14a-a193-4045-ac5d-aaf6a6ce3cef_SiteId">
    <vt:lpwstr>1b5ba8a2-315d-45ce-959a-42b748c01de7</vt:lpwstr>
  </property>
  <property fmtid="{D5CDD505-2E9C-101B-9397-08002B2CF9AE}" pid="7" name="MSIP_Label_4b73a14a-a193-4045-ac5d-aaf6a6ce3cef_ActionId">
    <vt:lpwstr>dab88d39-6ca1-4a61-ac61-9d3cdab92be4</vt:lpwstr>
  </property>
  <property fmtid="{D5CDD505-2E9C-101B-9397-08002B2CF9AE}" pid="8" name="MSIP_Label_4b73a14a-a193-4045-ac5d-aaf6a6ce3cef_ContentBits">
    <vt:lpwstr>0</vt:lpwstr>
  </property>
  <property fmtid="{D5CDD505-2E9C-101B-9397-08002B2CF9AE}" pid="9" name="MSIP_Label_4b73a14a-a193-4045-ac5d-aaf6a6ce3cef_Tag">
    <vt:lpwstr>50, 0, 1, 1</vt:lpwstr>
  </property>
</Properties>
</file>