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ocuments\UvA\Minor_Programmeren\Heuristieken\github\heuristieken\calculations\"/>
    </mc:Choice>
  </mc:AlternateContent>
  <xr:revisionPtr revIDLastSave="0" documentId="13_ncr:1_{1D20952B-467C-4A8A-98E0-FE872152EB71}" xr6:coauthVersionLast="31" xr6:coauthVersionMax="31" xr10:uidLastSave="{00000000-0000-0000-0000-000000000000}"/>
  <bookViews>
    <workbookView xWindow="0" yWindow="0" windowWidth="19200" windowHeight="6670" xr2:uid="{A3E26F79-F5C0-4F7D-93C9-45C4392BA124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M11" i="1"/>
  <c r="M8" i="1"/>
  <c r="K3" i="1"/>
  <c r="K4" i="1"/>
  <c r="K5" i="1"/>
  <c r="K2" i="1"/>
  <c r="K9" i="1"/>
  <c r="K10" i="1"/>
  <c r="K11" i="1"/>
  <c r="K8" i="1"/>
  <c r="J3" i="1"/>
  <c r="J4" i="1"/>
  <c r="J5" i="1"/>
  <c r="J6" i="1"/>
  <c r="J2" i="1"/>
  <c r="J8" i="1"/>
  <c r="J10" i="1"/>
  <c r="J11" i="1"/>
  <c r="J9" i="1"/>
  <c r="K6" i="1" l="1"/>
  <c r="M3" i="1"/>
  <c r="M4" i="1"/>
  <c r="M5" i="1"/>
  <c r="M2" i="1"/>
  <c r="M6" i="1" l="1"/>
  <c r="K12" i="1"/>
  <c r="M12" i="1" l="1"/>
</calcChain>
</file>

<file path=xl/sharedStrings.xml><?xml version="1.0" encoding="utf-8"?>
<sst xmlns="http://schemas.openxmlformats.org/spreadsheetml/2006/main" count="28" uniqueCount="27">
  <si>
    <t>Spacecraft</t>
  </si>
  <si>
    <t>Nation</t>
  </si>
  <si>
    <t>Organisation</t>
  </si>
  <si>
    <t>Payload mass (kgs)</t>
  </si>
  <si>
    <t>Mass (kgs)</t>
  </si>
  <si>
    <t>Base Cost($)</t>
  </si>
  <si>
    <t>Fuel-to-Weight</t>
  </si>
  <si>
    <t>Cygnus</t>
  </si>
  <si>
    <t>USA</t>
  </si>
  <si>
    <t>Nasa</t>
  </si>
  <si>
    <t>Progress</t>
  </si>
  <si>
    <t>Russia</t>
  </si>
  <si>
    <t>Russian Federal Space Agency</t>
  </si>
  <si>
    <t>Kounotori</t>
  </si>
  <si>
    <t>Japan</t>
  </si>
  <si>
    <t>Japan Aerospace Exploration Agency</t>
  </si>
  <si>
    <t>Dragon</t>
  </si>
  <si>
    <t>SpaceX</t>
  </si>
  <si>
    <t>Payload (m3)</t>
  </si>
  <si>
    <t>kg brandstof alleen schip</t>
  </si>
  <si>
    <t>kosten brandstof alleen schip in $</t>
  </si>
  <si>
    <t>totale kosten in $ inclusief base cost</t>
  </si>
  <si>
    <t>minimum</t>
  </si>
  <si>
    <t>maximum</t>
  </si>
  <si>
    <t>kg brandstof maximale massa payload</t>
  </si>
  <si>
    <t>kosten brandstof maximale payload</t>
  </si>
  <si>
    <t>totaal inclusief maximale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</si>
</sst>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1F26-7B27-4F5B-86AF-77E0B55FA962}">
  <dimension ref="A1:M12"/>
  <sheetViews>
    <sheetView tabSelected="1" workbookViewId="0">
      <selection activeCell="M17" sqref="M17"/>
    </sheetView>
  </sheetViews>
  <sheetFormatPr defaultRowHeight="14.5" x14ac:dyDescent="0.35"/>
  <cols>
    <col min="1" max="1" width="5.08984375" customWidth="1"/>
    <col min="2" max="2" width="4.36328125" customWidth="1"/>
    <col min="3" max="3" width="4.08984375" customWidth="1"/>
    <col min="4" max="4" width="12.90625" customWidth="1"/>
    <col min="5" max="5" width="13.26953125" customWidth="1"/>
    <col min="6" max="6" width="10.7265625" customWidth="1"/>
    <col min="7" max="7" width="13" customWidth="1"/>
    <col min="10" max="10" width="21.90625" customWidth="1"/>
    <col min="11" max="11" width="29.1796875" customWidth="1"/>
    <col min="12" max="12" width="4.7265625" customWidth="1"/>
    <col min="13" max="13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J1" t="s">
        <v>19</v>
      </c>
      <c r="K1" t="s">
        <v>20</v>
      </c>
      <c r="M1" t="s">
        <v>21</v>
      </c>
    </row>
    <row r="2" spans="1:13" x14ac:dyDescent="0.35">
      <c r="A2" t="s">
        <v>7</v>
      </c>
      <c r="B2" t="s">
        <v>8</v>
      </c>
      <c r="C2" t="s">
        <v>9</v>
      </c>
      <c r="D2">
        <v>2000</v>
      </c>
      <c r="E2">
        <v>18.899999999999999</v>
      </c>
      <c r="F2">
        <v>7400</v>
      </c>
      <c r="G2">
        <v>390000000</v>
      </c>
      <c r="H2">
        <v>0.73</v>
      </c>
      <c r="J2">
        <f>F2*H2 / (1-H2)</f>
        <v>20007.407407407405</v>
      </c>
      <c r="K2">
        <f>ROUNDUP(J2*1000, 0)*5</f>
        <v>100037040</v>
      </c>
      <c r="M2">
        <f>K2+G2</f>
        <v>490037040</v>
      </c>
    </row>
    <row r="3" spans="1:13" x14ac:dyDescent="0.35">
      <c r="A3" t="s">
        <v>10</v>
      </c>
      <c r="B3" t="s">
        <v>11</v>
      </c>
      <c r="C3" t="s">
        <v>12</v>
      </c>
      <c r="D3">
        <v>2400</v>
      </c>
      <c r="E3">
        <v>7.6</v>
      </c>
      <c r="F3">
        <v>7020</v>
      </c>
      <c r="G3">
        <v>175000000</v>
      </c>
      <c r="H3">
        <v>0.74</v>
      </c>
      <c r="J3">
        <f t="shared" ref="J3:J6" si="0">F3*H3 / (1-H3)</f>
        <v>19980</v>
      </c>
      <c r="K3">
        <f t="shared" ref="K3:K5" si="1">ROUNDUP(J3*1000, 0)*5</f>
        <v>99900000</v>
      </c>
      <c r="M3">
        <f t="shared" ref="M3:M5" si="2">K3+G3</f>
        <v>274900000</v>
      </c>
    </row>
    <row r="4" spans="1:13" x14ac:dyDescent="0.35">
      <c r="A4" t="s">
        <v>13</v>
      </c>
      <c r="B4" t="s">
        <v>14</v>
      </c>
      <c r="C4" t="s">
        <v>15</v>
      </c>
      <c r="D4">
        <v>5200</v>
      </c>
      <c r="E4">
        <v>14</v>
      </c>
      <c r="F4">
        <v>10500</v>
      </c>
      <c r="G4">
        <v>420000000</v>
      </c>
      <c r="H4">
        <v>0.71</v>
      </c>
      <c r="J4">
        <f t="shared" si="0"/>
        <v>25706.896551724134</v>
      </c>
      <c r="K4">
        <f t="shared" si="1"/>
        <v>128534485</v>
      </c>
      <c r="M4">
        <f t="shared" si="2"/>
        <v>548534485</v>
      </c>
    </row>
    <row r="5" spans="1:13" x14ac:dyDescent="0.35">
      <c r="A5" t="s">
        <v>16</v>
      </c>
      <c r="B5" t="s">
        <v>8</v>
      </c>
      <c r="C5" t="s">
        <v>17</v>
      </c>
      <c r="D5">
        <v>6000</v>
      </c>
      <c r="E5">
        <v>10</v>
      </c>
      <c r="F5">
        <v>12200</v>
      </c>
      <c r="G5">
        <v>347000000</v>
      </c>
      <c r="H5">
        <v>0.72</v>
      </c>
      <c r="J5">
        <f t="shared" si="0"/>
        <v>31371.428571428569</v>
      </c>
      <c r="K5">
        <f t="shared" si="1"/>
        <v>156857145</v>
      </c>
      <c r="M5">
        <f t="shared" si="2"/>
        <v>503857145</v>
      </c>
    </row>
    <row r="6" spans="1:13" x14ac:dyDescent="0.35">
      <c r="I6" t="s">
        <v>22</v>
      </c>
      <c r="J6">
        <f t="shared" si="0"/>
        <v>0</v>
      </c>
      <c r="K6">
        <f t="shared" ref="K3:K6" si="3">J6*1000*5</f>
        <v>0</v>
      </c>
      <c r="M6" s="1">
        <f>SUM(M2:M5)</f>
        <v>1817328670</v>
      </c>
    </row>
    <row r="7" spans="1:13" x14ac:dyDescent="0.35">
      <c r="J7" t="s">
        <v>24</v>
      </c>
      <c r="K7" t="s">
        <v>25</v>
      </c>
      <c r="M7" t="s">
        <v>26</v>
      </c>
    </row>
    <row r="8" spans="1:13" x14ac:dyDescent="0.35">
      <c r="J8">
        <f t="shared" ref="J8:J11" si="4">(D2 + F2)*H2 / (1-H2)</f>
        <v>25414.814814814814</v>
      </c>
      <c r="K8">
        <f>ROUNDUP(J8*1000, 0)*5</f>
        <v>127074075</v>
      </c>
      <c r="M8">
        <f>K8+G2</f>
        <v>517074075</v>
      </c>
    </row>
    <row r="9" spans="1:13" x14ac:dyDescent="0.35">
      <c r="J9">
        <f>(D3 + F3)*H3 / (1-H3)</f>
        <v>26810.76923076923</v>
      </c>
      <c r="K9">
        <f t="shared" ref="K9:K11" si="5">ROUNDUP(J9*1000, 0)*5</f>
        <v>134053850</v>
      </c>
      <c r="M9">
        <f t="shared" ref="M9:M11" si="6">K9+G3</f>
        <v>309053850</v>
      </c>
    </row>
    <row r="10" spans="1:13" x14ac:dyDescent="0.35">
      <c r="J10">
        <f t="shared" si="4"/>
        <v>38437.931034482754</v>
      </c>
      <c r="K10">
        <f t="shared" si="5"/>
        <v>192189660</v>
      </c>
      <c r="M10">
        <f t="shared" si="6"/>
        <v>612189660</v>
      </c>
    </row>
    <row r="11" spans="1:13" x14ac:dyDescent="0.35">
      <c r="J11">
        <f t="shared" si="4"/>
        <v>46799.999999999993</v>
      </c>
      <c r="K11">
        <f t="shared" si="5"/>
        <v>234000000</v>
      </c>
      <c r="M11">
        <f t="shared" si="6"/>
        <v>581000000</v>
      </c>
    </row>
    <row r="12" spans="1:13" x14ac:dyDescent="0.35">
      <c r="I12" t="s">
        <v>23</v>
      </c>
      <c r="K12">
        <f>SUM(K8:K11)</f>
        <v>687317585</v>
      </c>
      <c r="M12" s="2">
        <f>SUM(M8:M11)</f>
        <v>2019317585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2018-04-17T08:18:02Z</dcterms:created>
  <dcterms:modified xsi:type="dcterms:W3CDTF">2018-04-24T11:50:28Z</dcterms:modified>
</cp:coreProperties>
</file>