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Documents\SMU Data Science Bootcamp\SMU-DAL-DATA-PT-08-2019-U-C\02-Homework\01-Excel\Instructions\"/>
    </mc:Choice>
  </mc:AlternateContent>
  <xr:revisionPtr revIDLastSave="0" documentId="13_ncr:1_{75E0E40B-CE9F-455B-A64C-9D7D921B64DA}" xr6:coauthVersionLast="43" xr6:coauthVersionMax="43" xr10:uidLastSave="{00000000-0000-0000-0000-000000000000}"/>
  <bookViews>
    <workbookView xWindow="-110" yWindow="-110" windowWidth="19420" windowHeight="10420" activeTab="4" xr2:uid="{00000000-000D-0000-FFFF-FFFF00000000}"/>
  </bookViews>
  <sheets>
    <sheet name="Data" sheetId="1" r:id="rId1"/>
    <sheet name="Category Pivot" sheetId="3" r:id="rId2"/>
    <sheet name="Sub-Category Pivot" sheetId="4" r:id="rId3"/>
    <sheet name="Date Pivot" sheetId="6" r:id="rId4"/>
    <sheet name="Bonus" sheetId="7" r:id="rId5"/>
  </sheets>
  <definedNames>
    <definedName name="_xlnm._FilterDatabase" localSheetId="0" hidden="1">Data!$A$1:$Q$4115</definedName>
  </definedNames>
  <calcPr calcId="191029"/>
  <pivotCaches>
    <pivotCache cacheId="3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7" l="1"/>
  <c r="E14" i="7"/>
  <c r="E13" i="7"/>
  <c r="E12" i="7"/>
  <c r="E11" i="7"/>
  <c r="E10" i="7"/>
  <c r="E9" i="7"/>
  <c r="E8" i="7"/>
  <c r="E7" i="7"/>
  <c r="E6" i="7"/>
  <c r="E5" i="7"/>
  <c r="E4" i="7"/>
  <c r="E3" i="7"/>
  <c r="C14" i="7"/>
  <c r="D14" i="7"/>
  <c r="D13" i="7"/>
  <c r="D12" i="7"/>
  <c r="D11" i="7"/>
  <c r="G11" i="7" s="1"/>
  <c r="D10" i="7"/>
  <c r="D9" i="7"/>
  <c r="D8" i="7"/>
  <c r="G8" i="7" s="1"/>
  <c r="D7" i="7"/>
  <c r="D6" i="7"/>
  <c r="D5" i="7"/>
  <c r="D4" i="7"/>
  <c r="D3" i="7"/>
  <c r="C13" i="7"/>
  <c r="C12" i="7"/>
  <c r="C11" i="7"/>
  <c r="F11" i="7" s="1"/>
  <c r="H11" i="7" s="1"/>
  <c r="C10" i="7"/>
  <c r="F10" i="7" s="1"/>
  <c r="C9" i="7"/>
  <c r="F9" i="7" s="1"/>
  <c r="C8" i="7"/>
  <c r="F8" i="7" s="1"/>
  <c r="C7" i="7"/>
  <c r="C6" i="7"/>
  <c r="C5" i="7"/>
  <c r="C4" i="7"/>
  <c r="C3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7" i="7" l="1"/>
  <c r="H8" i="7"/>
  <c r="G12" i="7"/>
  <c r="H9" i="7"/>
  <c r="G4" i="7"/>
  <c r="G7" i="7"/>
  <c r="I14" i="7"/>
  <c r="H10" i="7"/>
  <c r="I3" i="7"/>
  <c r="I12" i="7"/>
  <c r="G9" i="7"/>
  <c r="H4" i="7"/>
  <c r="H12" i="7"/>
  <c r="I13" i="7"/>
  <c r="G10" i="7"/>
  <c r="I7" i="7"/>
  <c r="H6" i="7"/>
  <c r="H14" i="7"/>
  <c r="F3" i="7"/>
  <c r="H3" i="7" s="1"/>
  <c r="F7" i="7"/>
  <c r="I11" i="7"/>
  <c r="F14" i="7"/>
  <c r="G14" i="7" s="1"/>
  <c r="F6" i="7"/>
  <c r="G6" i="7" s="1"/>
  <c r="I10" i="7"/>
  <c r="F13" i="7"/>
  <c r="G13" i="7" s="1"/>
  <c r="F5" i="7"/>
  <c r="G5" i="7" s="1"/>
  <c r="I9" i="7"/>
  <c r="F12" i="7"/>
  <c r="F4" i="7"/>
  <c r="I4" i="7" s="1"/>
  <c r="I8" i="7"/>
  <c r="I5" i="7" l="1"/>
  <c r="I6" i="7"/>
  <c r="H13" i="7"/>
  <c r="H5" i="7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<sst xmlns="http://schemas.openxmlformats.org/spreadsheetml/2006/main" count="24820" uniqueCount="8402">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</sst>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C00000"/>
      </font>
      <fill>
        <patternFill>
          <bgColor rgb="FFFAAEAC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E7140F"/>
      <color rgb="FFFAAEA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6-4609-B474-D76476EBAF94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6-4609-B474-D76476EBAF94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6-4609-B474-D76476EBAF94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6-4609-B474-D76476EBAF9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378864"/>
        <c:axId val="425064432"/>
      </c:barChart>
      <c:catAx>
        <c:axId val="48337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64432"/>
        <c:crosses val="autoZero"/>
        <c:auto val="1"/>
        <c:lblAlgn val="ctr"/>
        <c:lblOffset val="100"/>
        <c:noMultiLvlLbl val="0"/>
      </c:catAx>
      <c:valAx>
        <c:axId val="4250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7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5-49D4-8378-22D96AAE084E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5-49D4-8378-22D96AAE084E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95-49D4-8378-22D96AAE084E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95-49D4-8378-22D96AAE0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832824"/>
        <c:axId val="518836344"/>
      </c:barChart>
      <c:catAx>
        <c:axId val="51883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36344"/>
        <c:crosses val="autoZero"/>
        <c:auto val="1"/>
        <c:lblAlgn val="ctr"/>
        <c:lblOffset val="100"/>
        <c:noMultiLvlLbl val="0"/>
      </c:catAx>
      <c:valAx>
        <c:axId val="51883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3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5-4956-9913-E9E95BEF5702}"/>
            </c:ext>
          </c:extLst>
        </c:ser>
        <c:ser>
          <c:idx val="1"/>
          <c:order val="1"/>
          <c:tx>
            <c:strRef>
              <c:f>'Date Pivot'!$C$5:$C$6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5-4956-9913-E9E95BEF5702}"/>
            </c:ext>
          </c:extLst>
        </c:ser>
        <c:ser>
          <c:idx val="2"/>
          <c:order val="2"/>
          <c:tx>
            <c:strRef>
              <c:f>'Date Pivot'!$D$5:$D$6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5-4956-9913-E9E95BEF5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40824"/>
        <c:axId val="518837304"/>
      </c:lineChart>
      <c:catAx>
        <c:axId val="51884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37304"/>
        <c:crosses val="autoZero"/>
        <c:auto val="1"/>
        <c:lblAlgn val="ctr"/>
        <c:lblOffset val="100"/>
        <c:noMultiLvlLbl val="0"/>
      </c:catAx>
      <c:valAx>
        <c:axId val="51883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4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E7140F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4-406E-B967-0FE5D7CBBC59}"/>
            </c:ext>
          </c:extLst>
        </c:ser>
        <c:ser>
          <c:idx val="5"/>
          <c:order val="5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44-406E-B967-0FE5D7CBBC59}"/>
            </c:ext>
          </c:extLst>
        </c:ser>
        <c:ser>
          <c:idx val="6"/>
          <c:order val="6"/>
          <c:tx>
            <c:strRef>
              <c:f>Bonus!$I$2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44-406E-B967-0FE5D7CBB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052408"/>
        <c:axId val="563049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944-406E-B967-0FE5D7CBBC5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944-406E-B967-0FE5D7CBBC5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944-406E-B967-0FE5D7CBBC5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44-406E-B967-0FE5D7CBBC59}"/>
                  </c:ext>
                </c:extLst>
              </c15:ser>
            </c15:filteredLineSeries>
          </c:ext>
        </c:extLst>
      </c:lineChart>
      <c:catAx>
        <c:axId val="56305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49528"/>
        <c:crosses val="autoZero"/>
        <c:auto val="1"/>
        <c:lblAlgn val="ctr"/>
        <c:lblOffset val="100"/>
        <c:noMultiLvlLbl val="0"/>
      </c:catAx>
      <c:valAx>
        <c:axId val="56304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5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107950</xdr:rowOff>
    </xdr:from>
    <xdr:to>
      <xdr:col>15</xdr:col>
      <xdr:colOff>241300</xdr:colOff>
      <xdr:row>20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D3118-94FA-4B5C-B01D-3D553E966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4</xdr:row>
      <xdr:rowOff>82550</xdr:rowOff>
    </xdr:from>
    <xdr:to>
      <xdr:col>16</xdr:col>
      <xdr:colOff>482600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918A9B-CD65-42D1-AD52-5D62D4188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3</xdr:row>
      <xdr:rowOff>165100</xdr:rowOff>
    </xdr:from>
    <xdr:to>
      <xdr:col>13</xdr:col>
      <xdr:colOff>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2EBA6-6F56-46F8-B3AF-8A91E9EB9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847725</xdr:colOff>
      <xdr:row>17</xdr:row>
      <xdr:rowOff>107950</xdr:rowOff>
    </xdr:from>
    <xdr:to>
      <xdr:col>7</xdr:col>
      <xdr:colOff>327025</xdr:colOff>
      <xdr:row>32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651849-115C-46EE-9902-E261C902B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" refreshedDate="43693.503025115744" createdVersion="6" refreshedVersion="6" minRefreshableVersion="3" recordCount="4114" xr:uid="{164E66BD-4B9A-4BC0-81AD-E9F7D78995F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9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599999999999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8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999999999999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3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8999999999999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9999999999999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29999999999999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3000000000000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000000000000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99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999999999999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9999999999999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0000000000001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4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7000000000000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00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1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89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0999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999999999999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6999999999999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000000000000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000000000000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00000000000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3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29999999999999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9999999999999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999999999999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000000000000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9999999999999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9999999999999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00000000000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9999999999999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70000000000001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8000000000000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6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29999999999999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39999999999999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99999999999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2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3.0000000000000001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4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6000000000000002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00000000000001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0000000000000001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4999999999999997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6.0000000000000001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1E-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8.9999999999999993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200000000000001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1E-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0000000000000001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7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3.0000000000000001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000000000000000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100000000000000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3000000000000002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5000000000000002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00000000000002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999999999999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99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1E-3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0000000000000001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99999999999998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0999999999999999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20000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9999999999999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79999999999999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0000000000000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30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3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70000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899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59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0000000000000001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9999999999999993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8000000000000001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0000000000000001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000000000000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5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6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69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50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2999999999999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60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6999999999999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699999999999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6999999999999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1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0000000000001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9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80000000000001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40000000000001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4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2999999999999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099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7999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2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9999999999999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49999999999999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000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6999999999999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000000000000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9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59999999999998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2999999999999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0000000000001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099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09999999999999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69999999999999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999999999999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0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7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60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9999999999999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1000000000000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00000000000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2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8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79999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1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69999999999999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9999999999999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30000000000001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3000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6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000000000000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29999999999999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9999999999999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8999999999999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99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99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99999999999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4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2999999999999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2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29999999999999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099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2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2999999999999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9999999999999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8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69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79999999999998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00000000000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2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2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4999999999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8999999999999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9999999999999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8999999999999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0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9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999999999999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6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999999999999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999999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9999999999999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09999999999999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0000000000000001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0.0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99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8.0000000000000002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800000000000000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29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000000000000001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0000000000000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40000000000000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99999999999995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3000000000000002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3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8.000000000000000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0000000000000002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1E-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7.0000000000000001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000000000000003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1E-3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3.0000000000000001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3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1E-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8.000000000000000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999999999999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599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9000000000000001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199999999999999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6000000000000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000000000000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3.0000000000000001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2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7.000000000000000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99999999999999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60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00000000000002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2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999999999999999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4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000000000000000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0000000000000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000000000000002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4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90000000000000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99999999999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80000000000001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3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9999999999999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30000000000001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6.0000000000000001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0000000000000001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40000000000000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1E-3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1E-3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0.0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5.0000000000000001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999999999999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8.999999999999999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4.0000000000000001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1E-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2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0000000000000001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4.0000000000000001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0000000000000001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0000000000000001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999999999999999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6.0000000000000001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999999999999998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000000000000002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999999999999998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1E-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000000000000002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0000000000000001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3.0000000000000001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1E-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5999999999999999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000000000000000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7000000000000002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99999999999999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2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1E-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99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0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09999999999999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9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499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999999999999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39999999999999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9000000000000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60000000000001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999999999999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1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0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4.0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4999999999999997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999999999999999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9999999999999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0000000000000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9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999999999999999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600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7999999999999999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0000000000000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9999999999999993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999999999999997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70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9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599999999999996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0000000000000001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000000000000002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29999999999999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4.0000000000000001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999999999999999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40000000000000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39999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600000000000000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9999999999999993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00000000000003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000000000000001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800000000000002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8.0000000000000002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999999999999997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19999999999999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000000000000001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8.000000000000000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99999999999999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000000000000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00000000000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4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9999999999999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4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4999999999999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20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50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4999999999999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3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09999999999998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6999999999999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9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29999999999999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999999999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9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6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89999999999999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8999999999999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000000000000003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000000000000002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9999999999999993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7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20000000000001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0000000000001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000000000001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999999999999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29999999999999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8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4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09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29999999999999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3000000000000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0999999999999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69999999999999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8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999999999999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4000000000000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999999999999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29999999999999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000000000000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000000000000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9999999999999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3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8999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59999999999999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29999999999999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29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0999999999999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0000000000001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2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1999999999999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9999999999999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09999999999999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199999999999999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0000000000000001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499999999999998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79999999999999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000000000000001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399999999999999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0000000000000002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99999999999999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29999999999999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99999999999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60000000000000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0.0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000000000000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200000000000000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3000000000000002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9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200000000000002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0000000000000001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0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0.0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3000000000000002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9999999999999993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00000000000003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8000000000000003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7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0000000000000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60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49999999999999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099999999999999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4.0000000000000001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999999999999999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9999999999999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8999999999999996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00000000000000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00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500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4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00000000000003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40000000000000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000000000000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0000000000000002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7000000000000002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000000000000001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900000000000001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000000000002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999999999999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9999999999999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999999999999999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8.00000000000000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79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2999999999999999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70000000000000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0000000000000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599999999999997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1000000000000001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6.0000000000000001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599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7000000000000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9999999999999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79999999999999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99999999999999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49999999999999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999999999999999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3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8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0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800000000000001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00000000000000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5.0000000000000001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999999999999995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9999999999999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8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1999999999999999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5999999999999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199999999999995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999999999999997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3.00000000000000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000000000000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2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4.000000000000000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499999999999997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7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00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9000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29999999999999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000000000000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7999999999999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99999999999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59999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999999999999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3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8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9999999999999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4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000000000000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3.0000000000000001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4999999999999999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00000000000000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1E-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1E-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999999999999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0.0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4000000000000002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2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0000000000000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1E-3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2999999999999999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8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99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599999999999999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0999999999999998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6.0000000000000001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0000000000000002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000000000000002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1E-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99999999999999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999999999999999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99999999999999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0.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899999999999999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1999999999999995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2999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0.0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2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9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000000000000001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5.0000000000000001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0000000000000001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49999999999999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5.0000000000000001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7000000000000001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9999999999999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7.000000000000000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000000000000001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4.0000000000000001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1E-3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0000000000000001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799999999999999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5.0000000000000001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2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10000000000000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70000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0000000000000001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8.000000000000000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4999999999999999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5.000000000000000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1E-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69999999999999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7000000000000002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2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899999999999999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000000000000001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2999999999999999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9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89999999999999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6999999999999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0999999999999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60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80000000000001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8999999999999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99999999999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29999999999999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9999999999999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89999999999999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999999999999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0000000000001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9999999999998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30000000000001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20000000000001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9999999999998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999999999999994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9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8.9999999999999993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8000000000000001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0.0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0000000000000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0000000000000001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999999999999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3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000000000000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9999999999998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9000000000000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000000000000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09999999999998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9999999999999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000000000000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999999999999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09999999999999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8999999999999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8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1000000000000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9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9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9999999999999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6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999999999999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9999999999999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8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9999999999999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00000000000002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0000000000000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2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00000000000000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0999999999999999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0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000000000000002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000000000000001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2999999999999999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000000000000001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999999999999996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000000000000004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09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999999999999997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0000000000000002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50000000000000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4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8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800000000000001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89999999999999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9999999999999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00000000000002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000000000000003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9999999999999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99999999999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0000000000001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000000000000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999999999999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999999999999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9999999999999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70000000000001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0000000000001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5999999999999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9999999999999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999999999999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29999999999999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9999999999999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5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000000000000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9999999999999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999999999999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00000000000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1000000000000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8000000000000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000000000000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00000000000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5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4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0000000000001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7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0999999999999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39999999999999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49999999999999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2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7000000000000001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0000000000000001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999999999999999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99999999999999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0000000000000001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99999999999999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4000000000000005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1000000000000003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0000000000000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0000000000000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0.1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8.0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00000000000003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0999999999999999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9999999999999993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70000000000001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000000000000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000000000000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09999999999999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0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9999999999997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00000000000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4000000000000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0000000000000001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1999999999999999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000000000000004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8.000000000000000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3.0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89999999999999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6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8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8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8000000000000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99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20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999999999999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9999999999999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000000000000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000000000000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999999999999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999999999999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000000000000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0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6999999999999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00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00000000000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9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000000000000000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99999999999999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50000000000000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9999999999999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0000000000000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7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0000000000000001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999999999999999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7.0000000000000001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9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000000000000002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00000000000001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7.000000000000000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5000000000000001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999999999999997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0000000000000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6.0000000000000001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0000000000000002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1E-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19999999999999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3.0000000000000001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2999999999999995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000000000000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2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00000000000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999999999999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0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9999999999999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00000000000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9999999999999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0999999999999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9000000000000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999999999999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6999999999999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999999999999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29999999999999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89999999999999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9999999999999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89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90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69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999999999999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9999999999999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9999999999999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00000000000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2999999999999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8999999999999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0000000000001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8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49999999999999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5000000000000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9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999999999999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999999999999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999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99999999999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000000000000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999999999999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4.0000000000000001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3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50000000000000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299999999999999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1E-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000000000000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0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00000000000000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100000000000001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000000000000003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9000000000000002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7.0000000000000001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7000000000000001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9000000000000001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699999999999999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9999999999999993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00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6.0000000000000001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9999999999999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8000000000000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0000000000000001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9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8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50000000000001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3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8999999999999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5000000000000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999999999999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39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8999999999999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99999999999997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0000000000000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6999999999999998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4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29999999999999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0000000000000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000000000000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6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0.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19999999999999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0000000000000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80000000000000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99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80000000000000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0000000000000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59999999999999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4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0.0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999999999999997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09999999999999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2999999999999999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00000000000001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60000000000000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00000000000001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0000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399999999999999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90000000000000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9999999999999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9999999999999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39999999999999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0.0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39999999999999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000000000000002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1E-3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000000000000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9999999999999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0.0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0000000000000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1000000000000001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6000000000000003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9999999999999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9999999999999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999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4999999999999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0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000000000000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0999999999999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8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9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9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4000000000000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2999999999999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49999999999999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999999999999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999999999999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09999999999999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9999999999999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9999999999999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000000000000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5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100000000000000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999999999999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1E-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9000000000000002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29999999999999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99999999999997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999999999999999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5.0000000000000001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0000000000000001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10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7000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99999999999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9999999999999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2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69999999999999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000000000000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99999999999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4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2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99999999999999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3.0000000000000001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000000000000001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09999999999999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40000000000000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2999999999999999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0000000000000001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60000000000000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0.0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29999999999999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0999999999999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29999999999999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0000000000001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000000000000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0999999999999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3999999999999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3000000000001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1000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00000000000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0000000000007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4999999999999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00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50000000000001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89999999999999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899999999999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60000000000002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6999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4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999999999999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6000000000000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3000000000000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0000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000000000000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10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50000000000001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00000000000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99999999999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000000000002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29999999999997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000000000001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999999999999997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09999999999999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2000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1E-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99999999999999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0000000000000001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8.0000000000000002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000000000000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8000000000000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39999999999999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7000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0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1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1000000000000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9999999999997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89999999999998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8000000000005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2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4999999999999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0999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000000000002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09999999999999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40000000000001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2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4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9999999999998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99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79999999999999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999999999999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999999999999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000000000000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000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2000000000000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9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000000000003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0000000000001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2000000000000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000000000000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2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999999999999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4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3999999999999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9999999999999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19999999999998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3000000000000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5000000000000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10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9999999999999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99999999999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6999999999999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99999999999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29999999999998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0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20000000000001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0000000000001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4999999999999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4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5000000000000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9999999999999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9999999999999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000000000000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9999999999999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29999999999999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4000000000000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0000000000001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49999999999999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4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9999999999999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7000000000000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8999999999999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000000000000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8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9999999999999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6.0000000000000001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4.0000000000000001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1E-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79999999999999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000000000000001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000000000000001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6000000000000002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1E-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3999999999999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3999999999999999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000000000000002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00000000000001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399999999999999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7.0000000000000001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000000000000002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3.0000000000000001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7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999999999999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6000000000000003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000000000000000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9999999999999993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59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6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999999999999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999999999999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8999999999999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0999999999999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59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2000000000000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2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9999999999998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000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9999999999999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300000000000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000000000000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00000000000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1999999999999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999999999999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000000000000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7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999999999999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9999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6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69999999999999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4999999999999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4000000000000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999999999999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09999999999999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9999999999999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000000000000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4000000000000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9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29999999999999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000000000004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8999999999999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9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1000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0999999999999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9999999999999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000000000000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999999999999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09999999999994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0000000000001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999999999999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6999999999999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0999999999999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0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2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9999999999998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0000000000002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5999999999998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4000000000000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80000000000003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0000000000001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9999999999996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99999999999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0000000000001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4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9999999999999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9999999999999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000000000000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1000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9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1000000000000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999999999999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9999999999998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9999999999999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000000000001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7000000000000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4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69999999999999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8000000000000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999999999999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29999999999999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999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0000000000003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0999999999999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9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1000000000000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7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000000000000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69999999999999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0000000000000001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100000000000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999999999999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89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000000000000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2999999999999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999999999999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9999999999999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6999999999999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09999999999999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00000000000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800000000000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1E-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4.0000000000000001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6.0000000000000001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1E-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7.0000000000000001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999999999999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2999999999999999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3.0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0000000000000001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3000000000000002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4.0000000000000001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799999999999999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9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7.0000000000000001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999999999999999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2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1E-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1E-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0000000000000001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000000000000000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00000000000001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0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99999999999998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7999999999999999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000000000000001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000000000000000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1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6.0000000000000001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799999999999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5.0000000000000001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0000000000000001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8999999999999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49999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49999999999999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999999999999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2999999999999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2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9999999999999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09999999999999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00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80000000000001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69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000000000000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0000000000001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0000000000001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999999999999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9999999999999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49999999999999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5999999999999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999999999999999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1E-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999999999999999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2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999999999999999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00000000000000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5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000000000000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29999999999999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09999999999999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0000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9999999999999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09999999999999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2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9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6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9000000000000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999999999999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6999999999999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4999999999999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40000000000001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49999999999999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3999999999999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8.000000000000000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3.0000000000000001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1999999999999999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0000000000000002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3.0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9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000000000000001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9999999999999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7000000000000002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000000000000006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1000000000000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999999999999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0000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89999999999999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7999999999999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5999999999999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4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70000000000001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90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20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99999999999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4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6999999999999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59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69999999999999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999999999999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600000000000002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1000000000000001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000000000000005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9999999999999993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1E-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6.0000000000000001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9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9999999999999993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1E-3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1E-3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1E-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000000000000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3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0999999999999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000000000000001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200000000000002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60000000000000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999999999999998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499999999999999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0000000000000001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9999999999999993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7.0000000000000001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099999999999999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1E-3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0000000000000001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5.000000000000000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70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40000000000000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0000000000000001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000000000000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20000000000000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39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0.0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19999999999999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89999999999999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69999999999999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4000000000000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5999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0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49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999999999999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0000000000001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69999999999999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0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7999999999999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3000000000000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2999999999999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30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0000000000006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9999999999999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000000000000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1000000000000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29999999999999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0000000000000001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199999999999998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19999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999999999999999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5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7.000000000000000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0000000000000001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8.0000000000000002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0999999999999999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9999999999999993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299999999999999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3.0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2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9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9000000000000001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0000000000000001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000000000000001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9999999999999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9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79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2999999999999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6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999999999999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5999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9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9999999999999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29999999999999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8000000000000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3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49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80000000000001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3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5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9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9000000000000002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00000000000001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999999999999999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70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0000000000000001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20000000000000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9999999999999993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7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0000000000000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3999999999999999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3.000000000000000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0000000000000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0000000000000001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10000000000000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999999999999999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99999999999998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79999999999999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999999999999999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000000000000003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899999999999999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8.0000000000000002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9999999999999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1E-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8000000000000001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9999999999999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9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0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0000000000000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000000000000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99999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89999999999999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99999999999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8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999999999999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999999999999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0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399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999999999999997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9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0.0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2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9999999999999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000000000000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9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6999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5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2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4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09999999999999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999999999999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2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8999999999999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999999999999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000000000000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70000000000001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49999999999999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99999999999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0000000000001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6999999999999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9000000000000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9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7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5000000000000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8000000000000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7000000000000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0000000000001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69999999999999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6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5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9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999999999999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0000000000001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8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6999999999999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7999999999999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9999999999999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59999999999999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2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2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0000000000000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600000000000001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3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1E-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000000000000002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99999999999998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1E-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5999999999999993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5.000000000000000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0000000000000002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3.0000000000000001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60000000000000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3.0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0000000000000001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2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00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999999999999997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2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80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0000000000000001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0.0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9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5999999999999997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00000000000001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3.000000000000000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599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9999999999999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80000000000000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1E-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00000000000001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000000000000003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2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000000000000001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1E-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7.000000000000000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200000000000005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2000000000000003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9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79999999999999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000000000000002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2000000000000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999999999999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4999999999999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2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80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000000000000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09999999999999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6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7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000000000000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8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999999999999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00000000000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0000000000000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099999999999997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1E-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4.0000000000000001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20000000000000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999999999999999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000000000000002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40000000000000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0000000000001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8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000000000000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999999999999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0999999999999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09999999999999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4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9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5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0999999999999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4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29999999999999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4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89999999999999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2999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8999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2999999999999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9999999999999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8999999999999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6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999999999999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999999999999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9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2000000000000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999999999999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2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9999999999999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999999999999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2999999999999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9999999999999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79999999999999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3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8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999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0000000000002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000000000000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999999999999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1000000000000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999999999999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69999999999999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20000000000001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49999999999999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29999999999999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9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30000000000001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000000000000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999999999999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8000000000000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9999999999999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20000000000001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49999999999999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9999999999999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4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9999999999999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4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9999999999999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49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599999999999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29999999999999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999999999999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9999999999999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99999999999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8999999999999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999999999999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9999999999999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5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89999999999999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70000000000001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9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60000000000001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999999999999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0000000000001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9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999999999999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69999999999999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9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999999999999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299999999999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9999999999999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8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9999999999999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2999999999999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9999999999999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49999999999999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8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7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9999999999999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7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8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2999999999999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6999999999999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9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0000000000001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2999999999999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09999999999999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9999999999999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999999999999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1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9999999999999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9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9999999999999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60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2999999999999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99999999999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9999999999999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4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8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7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29999999999999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9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70000000000001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999999999999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9999999999999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3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8999999999999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999999999999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3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999999999999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000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9000000000000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99999999999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9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10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099999999999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29999999999999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0000000000001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9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999999999999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8999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9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7000000000000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7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999999999999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999999999999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29999999999999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0000000000001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999999999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8999999999999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9999999999999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19999999999999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00000000000000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99999999999999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9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00000000000000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000000000000001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0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00000000000001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7000000000000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0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8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99999999999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4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999999999999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4999999999999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5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8999999999999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2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000000000000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0999999999999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0000000000001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09999999999999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29999999999999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2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9999999999999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000000000000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3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9999999999999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69999999999999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4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6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80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4999999999999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49999999999999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8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2999999999999999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1999999999999995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999999999999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0000000000000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7.000000000000000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00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4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49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9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299999999999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09999999999999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2999999999999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0000000000001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5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999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999999999999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9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69999999999999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8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8999999999999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1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999999999999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7.000000000000000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3000000000000002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3.0000000000000001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9999999999999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7000000000000001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70000000000000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999999999999999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0.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000000000000006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70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1E-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29999999999999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9999999999999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0000000000001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6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1999999999999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4999999999999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9999999999999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9999999999999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9999999999999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6999999999999994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9999999999999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00000000000001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20000000000000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40000000000000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000000000000007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10000000000000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300000000000001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99999999999999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0000000000000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6.0000000000000001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000000000000002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7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800000000000002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0.0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1E-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10000000000000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999999999999999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99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0000000000000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6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500000000000000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600000000000001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999999999999999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000000000000000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79999999999999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0000000000000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999999999999994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1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99999999999999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0000000000000001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3.000000000000000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000000000000003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3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099999999999999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8.9999999999999993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59999999999999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3.0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3000000000000002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4000000000000002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8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0000000000000001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1E-3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9999999999999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10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29999999999999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0000000000000001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000000000000001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9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09999999999999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999999999999997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1E-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0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999999999999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999999999999999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7999999999999999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1000000000000002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79999999999999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10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8000000000000004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000000000000001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2000000000000003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3999999999999999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3.0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600000000000001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0000000000000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7999999999999999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10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2999999999999999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3.0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9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999999999999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999999999999999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999999999999994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0000000000000002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700000000000001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000000000000000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9999999999999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999999999999999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999999999999995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1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00000000000000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700000000000001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999999999999999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9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9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0000000000000001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000000000000003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99999999999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1E-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1E-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59999999999999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000000000000001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90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50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7.0000000000000001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999999999999999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0000000000000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0000000000000001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3.000000000000000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7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0999999999999999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.0000000000000007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10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9999999999999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2EEDB-C73B-4857-B1D1-975260ABB60D}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5B5AC-0774-4F5A-A163-889B9C246BA6}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420EC-5DCC-4D98-AD08-5D65429CF649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6" zoomScale="70" zoomScaleNormal="70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6.453125" bestFit="1" customWidth="1"/>
    <col min="11" max="11" width="17.81640625" customWidth="1"/>
    <col min="12" max="12" width="20.179687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bestFit="1" customWidth="1"/>
    <col min="18" max="18" width="15.90625" bestFit="1" customWidth="1"/>
    <col min="19" max="19" width="13.90625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8368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ROUND((E2/D2),3)</f>
        <v>1.369</v>
      </c>
      <c r="R2" s="6">
        <f>E2/N2</f>
        <v>63.917582417582416</v>
      </c>
      <c r="S2" t="str">
        <f>LEFT(P2,SEARCH("/",P2,1)-1)</f>
        <v>film &amp; video</v>
      </c>
      <c r="T2" t="str">
        <f>RIGHT(P2,(LEN(P2)-(SEARCH("/",P2,1))))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ROUND((E3/D3),3)</f>
        <v>1.4259999999999999</v>
      </c>
      <c r="R3" s="6">
        <f t="shared" ref="R3:R66" si="3">E3/N3</f>
        <v>185.48101265822785</v>
      </c>
      <c r="S3" t="str">
        <f t="shared" ref="S3:S66" si="4">LEFT(P3,SEARCH("/",P3,1)-1)</f>
        <v>film &amp; video</v>
      </c>
      <c r="T3" t="str">
        <f t="shared" ref="T3:T66" si="5">RIGHT(P3,(LEN(P3)-(SEARCH("/",P3,1))))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1.23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1.0980000000000001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1.0649999999999999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1.26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1.653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1.0089999999999999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1.0069999999999999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1.0629999999999999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1.4530000000000001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1.0880000000000001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1.004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1.2330000000000001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1.0129999999999999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1.0209999999999999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1.3049999999999999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1.4219999999999999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1.8340000000000001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1.1000000000000001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1.014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1.419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3.0870000000000002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1.042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1.0760000000000001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1.08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1.1619999999999999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1.0960000000000001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1.29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1.073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1.0289999999999999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1.0009999999999999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1.0329999999999999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1.5469999999999999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1.7330000000000001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ROUND((E67/D67),3)</f>
        <v>1.075</v>
      </c>
      <c r="R67" s="6">
        <f t="shared" ref="R67:R130" si="9">E67/N67</f>
        <v>132.05263157894737</v>
      </c>
      <c r="S67" t="str">
        <f t="shared" ref="S67:S130" si="10">LEFT(P67,SEARCH("/",P67,1)-1)</f>
        <v>film &amp; video</v>
      </c>
      <c r="T67" t="str">
        <f t="shared" ref="T67:T130" si="11">RIGHT(P67,(LEN(P67)-(SEARCH("/",P67,1))))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1.163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1.272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1.2390000000000001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1.0840000000000001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1.1539999999999999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1.5329999999999999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1.073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1.0649999999999999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1.0289999999999999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1.151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1.3140000000000001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1.0629999999999999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1.0629999999999999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1.278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1.052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1.0740000000000001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1.0249999999999999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2.4670000000000001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1.3080000000000001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1.546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1.0329999999999999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1.4039999999999999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1.137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1.0049999999999999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1.1299999999999999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1.046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0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0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3.0000000000000001E-3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2.4E-2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ROUND((E131/D131),3)</f>
        <v>0</v>
      </c>
      <c r="R131" s="6" t="e">
        <f t="shared" ref="R131:R194" si="15">E131/N131</f>
        <v>#DIV/0!</v>
      </c>
      <c r="S131" t="str">
        <f t="shared" ref="S131:S194" si="16">LEFT(P131,SEARCH("/",P131,1)-1)</f>
        <v>film &amp; video</v>
      </c>
      <c r="T131" t="str">
        <f t="shared" ref="T131:T194" si="17">RIGHT(P131,(LEN(P131)-(SEARCH("/",P131,1))))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9.6000000000000002E-2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0.13400000000000001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0.108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3.0000000000000001E-3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7.4999999999999997E-2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6.0000000000000001E-3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1E-3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8.9999999999999993E-3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0.23200000000000001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1E-3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0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7.0000000000000001E-3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2.7E-2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0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3.0000000000000001E-3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0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0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5.0000000000000001E-3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0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4.1000000000000002E-2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3.3000000000000002E-2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0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6.5000000000000002E-2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0.33400000000000002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0.21099999999999999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0.35899999999999999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1E-3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4.0000000000000001E-3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0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ROUND((E195/D195),3)</f>
        <v>0</v>
      </c>
      <c r="R195" s="6" t="e">
        <f t="shared" ref="R195:R258" si="21">E195/N195</f>
        <v>#DIV/0!</v>
      </c>
      <c r="S195" t="str">
        <f t="shared" ref="S195:S258" si="22">LEFT(P195,SEARCH("/",P195,1)-1)</f>
        <v>film &amp; video</v>
      </c>
      <c r="T195" t="str">
        <f t="shared" ref="T195:T258" si="23">RIGHT(P195,(LEN(P195)-(SEARCH("/",P195,1))))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0.41899999999999998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0.105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1.0999999999999999E-2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0.26200000000000001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0.58499999999999996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0.29799999999999999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0.50700000000000001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0.16300000000000001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0.253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0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0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0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0.55700000000000005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0.11899999999999999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0.17599999999999999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7.0000000000000001E-3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8.9999999999999993E-3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2.8000000000000001E-2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3.0000000000000001E-3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1.0760000000000001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1.1259999999999999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1.135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1.026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1.1379999999999999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1.0369999999999999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3.0550000000000002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1.0129999999999999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1.056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1.256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1.8460000000000001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1.0069999999999999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1.0669999999999999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0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ROUND((E259/D259),3)</f>
        <v>1.0669999999999999</v>
      </c>
      <c r="R259" s="6">
        <f t="shared" ref="R259:R322" si="27">E259/N259</f>
        <v>66.70405357142856</v>
      </c>
      <c r="S259" t="str">
        <f t="shared" ref="S259:S322" si="28">LEFT(P259,SEARCH("/",P259,1)-1)</f>
        <v>film &amp; video</v>
      </c>
      <c r="T259" t="str">
        <f t="shared" ref="T259:T322" si="29">RIGHT(P259,(LEN(P259)-(SEARCH("/",P259,1))))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1.181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1.3160000000000001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1.0469999999999999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1.0780000000000001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1.0840000000000001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1.1040000000000001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1.5029999999999999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1.5609999999999999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1.012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1.143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2.2879999999999998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1.0920000000000001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1.0669999999999999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1.0149999999999999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1.014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1.1870000000000001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1.79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1.0169999999999999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1.1870000000000001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1.0049999999999999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1.375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2.3159999999999998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1.3029999999999999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1.056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1.1890000000000001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1.0409999999999999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1.0409999999999999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1.0469999999999999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3.8519999999999999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1.1379999999999999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2.8330000000000002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1.127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1.0660000000000001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(((I323/60)/60)/24)+DATE(1970,1,1)</f>
        <v>42682.488263888896</v>
      </c>
      <c r="K323">
        <v>1475577786</v>
      </c>
      <c r="L323" s="10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ROUND((E323/D323),3)</f>
        <v>1.0269999999999999</v>
      </c>
      <c r="R323" s="6">
        <f t="shared" ref="R323:R386" si="33">E323/N323</f>
        <v>106.62314540059347</v>
      </c>
      <c r="S323" t="str">
        <f t="shared" ref="S323:S386" si="34">LEFT(P323,SEARCH("/",P323,1)-1)</f>
        <v>film &amp; video</v>
      </c>
      <c r="T323" t="str">
        <f t="shared" ref="T323:T386" si="35">RIGHT(P323,(LEN(P323)-(SEARCH("/",P323,1))))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1.2310000000000001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1.044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1.0660000000000001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1.1299999999999999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1.012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1.028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1.1679999999999999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1.012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1.081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1.0669999999999999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1.004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1.0209999999999999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1.2330000000000001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1.7030000000000001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1.1160000000000001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1.0660000000000001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1.1479999999999999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1.2729999999999999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1.1659999999999999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1.0860000000000001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1.0389999999999999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1.163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1.0269999999999999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1.0309999999999999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1.0489999999999999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1.014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1.111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1.242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1.0129999999999999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1.1020000000000001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1.0129999999999999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1.034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1.0409999999999999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1.1020000000000001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1.1419999999999999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1.2529999999999999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1.0669999999999999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1.3069999999999999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1.06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1.1180000000000001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1.0469999999999999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2.5579999999999998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2.0670000000000002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(((I387/60)/60)/24)+DATE(1970,1,1)</f>
        <v>41964.626168981486</v>
      </c>
      <c r="K387">
        <v>1413986501</v>
      </c>
      <c r="L387" s="10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ROUND((E387/D387),3)</f>
        <v>1.06</v>
      </c>
      <c r="R387" s="6">
        <f t="shared" ref="R387:R450" si="39">E387/N387</f>
        <v>111.79535864978902</v>
      </c>
      <c r="S387" t="str">
        <f t="shared" ref="S387:S450" si="40">LEFT(P387,SEARCH("/",P387,1)-1)</f>
        <v>film &amp; video</v>
      </c>
      <c r="T387" t="str">
        <f t="shared" ref="T387:T450" si="41">RIGHT(P387,(LEN(P387)-(SEARCH("/",P387,1))))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1.002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2.14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1.262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1.8149999999999999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1.0089999999999999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1.1040000000000001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1.119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1.0669999999999999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1.0389999999999999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1.252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1.0680000000000001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1.417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1.0529999999999999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1.0309999999999999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1.077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1.016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1.0109999999999999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1.0509999999999999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1.0289999999999999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1.0209999999999999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4.0000000000000001E-3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0.02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1.0999999999999999E-2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8.0000000000000002E-3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6.8000000000000005E-2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0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1.2999999999999999E-2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5.6000000000000001E-2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0.13800000000000001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0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0.39400000000000002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0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7.2999999999999995E-2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0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3.3000000000000002E-2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(((I451/60)/60)/24)+DATE(1970,1,1)</f>
        <v>41564.568113425928</v>
      </c>
      <c r="K451">
        <v>1379425085</v>
      </c>
      <c r="L451" s="10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ROUND((E451/D451),3)</f>
        <v>2.3E-2</v>
      </c>
      <c r="R451" s="6">
        <f t="shared" ref="R451:R514" si="45">E451/N451</f>
        <v>9</v>
      </c>
      <c r="S451" t="str">
        <f t="shared" ref="S451:S514" si="46">LEFT(P451,SEARCH("/",P451,1)-1)</f>
        <v>film &amp; video</v>
      </c>
      <c r="T451" t="str">
        <f t="shared" ref="T451:T514" si="47">RIGHT(P451,(LEN(P451)-(SEARCH("/",P451,1))))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8.0000000000000002E-3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0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8.0000000000000002E-3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1E-3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7.0000000000000001E-3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8.2000000000000003E-2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1E-3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3.0000000000000001E-3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2.3E-2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1E-3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0.27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8.0000000000000002E-3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0.216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0.01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0.11899999999999999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0.17599999999999999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2.9000000000000001E-2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0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2.1999999999999999E-2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0.32600000000000001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0.19400000000000001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2E-3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0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3.0000000000000001E-3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2E-3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0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7.0000000000000001E-3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4.5999999999999999E-2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9.6000000000000002E-2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3.3000000000000002E-2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1.2E-2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1.7999999999999999E-2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1.4E-2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4.0000000000000001E-3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(((I515/60)/60)/24)+DATE(1970,1,1)</f>
        <v>42597.291666666672</v>
      </c>
      <c r="K515">
        <v>1467387705</v>
      </c>
      <c r="L515" s="10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ROUND((E515/D515),3)</f>
        <v>0.13900000000000001</v>
      </c>
      <c r="R515" s="6">
        <f t="shared" ref="R515:R578" si="51">E515/N515</f>
        <v>102.38235294117646</v>
      </c>
      <c r="S515" t="str">
        <f t="shared" ref="S515:S578" si="52">LEFT(P515,SEARCH("/",P515,1)-1)</f>
        <v>film &amp; video</v>
      </c>
      <c r="T515" t="str">
        <f t="shared" ref="T515:T578" si="53">RIGHT(P515,(LEN(P515)-(SEARCH("/",P515,1))))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3.3000000000000002E-2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1.4E-2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0.22900000000000001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1.087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1.0089999999999999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1.157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1.0780000000000001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1.2330000000000001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1.0469999999999999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1.1830000000000001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0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6.0000000000000001E-3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0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3.0000000000000001E-3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0.27400000000000002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1E-3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1E-3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0.05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5.0000000000000001E-3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0.36599999999999999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8.9999999999999993E-3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0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0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4.0000000000000001E-3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1E-3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0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0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2E-3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4.0000000000000001E-3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4.0000000000000001E-3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7.0000000000000001E-3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4.0000000000000001E-3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0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(((I579/60)/60)/24)+DATE(1970,1,1)</f>
        <v>42510.589143518519</v>
      </c>
      <c r="K579">
        <v>1458569302</v>
      </c>
      <c r="L579" s="10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ROUND((E579/D579),3)</f>
        <v>2E-3</v>
      </c>
      <c r="R579" s="6">
        <f t="shared" ref="R579:R642" si="57">E579/N579</f>
        <v>10</v>
      </c>
      <c r="S579" t="str">
        <f t="shared" ref="S579:S642" si="58">LEFT(P579,SEARCH("/",P579,1)-1)</f>
        <v>technology</v>
      </c>
      <c r="T579" t="str">
        <f t="shared" ref="T579:T642" si="59">RIGHT(P579,(LEN(P579)-(SEARCH("/",P579,1))))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0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1.4999999999999999E-2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0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0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6.0000000000000001E-3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9.0999999999999998E-2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3.3000000000000002E-2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0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4.4999999999999998E-2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1E-3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3.3000000000000002E-2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4.0000000000000001E-3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0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3.0000000000000001E-3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1E-3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2.5999999999999999E-2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0.01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6.0000000000000001E-3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0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0.01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5.7000000000000002E-2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0.17399999999999999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0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2E-3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1E-3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1.4E-2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0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0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0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0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0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1.4430000000000001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(((I643/60)/60)/24)+DATE(1970,1,1)</f>
        <v>42229.57</v>
      </c>
      <c r="K643">
        <v>1436881248</v>
      </c>
      <c r="L643" s="10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ROUND((E643/D643),3)</f>
        <v>1.1919999999999999</v>
      </c>
      <c r="R643" s="6">
        <f t="shared" ref="R643:R706" si="63">E643/N643</f>
        <v>151.31746031746033</v>
      </c>
      <c r="S643" t="str">
        <f t="shared" ref="S643:S706" si="64">LEFT(P643,SEARCH("/",P643,1)-1)</f>
        <v>technology</v>
      </c>
      <c r="T643" t="str">
        <f t="shared" ref="T643:T706" si="65">RIGHT(P643,(LEN(P643)-(SEARCH("/",P643,1))))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14.605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1.0580000000000001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3.0009999999999999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1.319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1.071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1.4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1.0049999999999999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1.0049999999999999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1.4139999999999999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2.673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1.4690000000000001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2.1360000000000001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1.0449999999999999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1.006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3.1E-2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0.01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4.0000000000000001E-3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7.4999999999999997E-2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0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4.5999999999999999E-2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0.29299999999999998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0.39400000000000002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0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0.14899999999999999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1.4999999999999999E-2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0.25600000000000001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3.7999999999999999E-2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0.155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0.25900000000000001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0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8.9999999999999993E-3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7.4999999999999997E-2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0.27700000000000002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3.5999999999999997E-2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0.73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0.57599999999999996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5.0000000000000001E-3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6.5000000000000002E-2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0.35299999999999998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4.0000000000000001E-3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1.0999999999999999E-2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0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0.46400000000000002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0.154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0.82399999999999995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5.6000000000000001E-2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0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8.9999999999999993E-3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(((I707/60)/60)/24)+DATE(1970,1,1)</f>
        <v>42756.491643518515</v>
      </c>
      <c r="K707">
        <v>1482407278</v>
      </c>
      <c r="L707" s="10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ROUND((E707/D707),3)</f>
        <v>0.01</v>
      </c>
      <c r="R707" s="6">
        <f t="shared" ref="R707:R770" si="69">E707/N707</f>
        <v>195.4</v>
      </c>
      <c r="S707" t="str">
        <f t="shared" ref="S707:S770" si="70">LEFT(P707,SEARCH("/",P707,1)-1)</f>
        <v>technology</v>
      </c>
      <c r="T707" t="str">
        <f t="shared" ref="T707:T770" si="71">RIGHT(P707,(LEN(P707)-(SEARCH("/",P707,1))))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0.78900000000000003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4.0000000000000001E-3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0.33800000000000002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8.0000000000000002E-3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0.15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5.0999999999999997E-2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0.10199999999999999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3.0000000000000001E-3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8.0000000000000002E-3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1.2999999999999999E-2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1.4390000000000001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1.2210000000000001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1.0940000000000001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1.0549999999999999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1.004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1.5549999999999999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1.3069999999999999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1.3220000000000001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1.2050000000000001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1.2549999999999999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1.1439999999999999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3.1509999999999998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1.0669999999999999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1.0229999999999999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1.0229999999999999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1.7909999999999999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1.111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1.0029999999999999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1.056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1.026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1.038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1.0189999999999999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1.0189999999999999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3.5000000000000003E-2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0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(((I771/60)/60)/24)+DATE(1970,1,1)</f>
        <v>41634.996458333335</v>
      </c>
      <c r="K771">
        <v>1385510094</v>
      </c>
      <c r="L771" s="10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ROUND((E771/D771),3)</f>
        <v>0.41399999999999998</v>
      </c>
      <c r="R771" s="6">
        <f t="shared" ref="R771:R834" si="75">E771/N771</f>
        <v>31.846153846153847</v>
      </c>
      <c r="S771" t="str">
        <f t="shared" ref="S771:S834" si="76">LEFT(P771,SEARCH("/",P771,1)-1)</f>
        <v>publishing</v>
      </c>
      <c r="T771" t="str">
        <f t="shared" ref="T771:T834" si="77">RIGHT(P771,(LEN(P771)-(SEARCH("/",P771,1))))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0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3.3000000000000002E-2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8.9999999999999993E-3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2.7E-2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1.3320000000000001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1.4810000000000001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1.1419999999999999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2.0350000000000001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1.0940000000000001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1.444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1.0389999999999999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1.028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1.0529999999999999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1.1180000000000001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1.014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1.149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1.5209999999999999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1.0129999999999999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1.2330000000000001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1.0509999999999999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1.038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1.5569999999999999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1.0880000000000001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1.341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1.1919999999999999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1.3440000000000001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1.0149999999999999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1.0329999999999999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1.0780000000000001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2.3330000000000002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0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(((I835/60)/60)/24)+DATE(1970,1,1)</f>
        <v>41748.878182870372</v>
      </c>
      <c r="K835">
        <v>1395349475</v>
      </c>
      <c r="L835" s="10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ROUND((E835/D835),3)</f>
        <v>1.0169999999999999</v>
      </c>
      <c r="R835" s="6">
        <f t="shared" ref="R835:R898" si="81">E835/N835</f>
        <v>148.78048780487805</v>
      </c>
      <c r="S835" t="str">
        <f t="shared" ref="S835:S898" si="82">LEFT(P835,SEARCH("/",P835,1)-1)</f>
        <v>music</v>
      </c>
      <c r="T835" t="str">
        <f t="shared" ref="T835:T898" si="83">RIGHT(P835,(LEN(P835)-(SEARCH("/",P835,1))))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1.173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1.0089999999999999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1.1659999999999999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1.0129999999999999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1.0429999999999999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2.6709999999999998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1.9410000000000001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1.204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1.552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1.3049999999999999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1.05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1.1819999999999999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1.0469999999999999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0.18099999999999999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2.1999999999999999E-2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3.0000000000000001E-3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0.41499999999999998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0.02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0.183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0.11799999999999999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3.0000000000000001E-3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5.3999999999999999E-2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8.0000000000000002E-3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1.2999999999999999E-2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0.24299999999999999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0.40799999999999997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0.67600000000000005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0.307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0.03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0.20100000000000001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4.2000000000000003E-2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3.3000000000000002E-2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0.40799999999999997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0.39200000000000002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0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(((I899/60)/60)/24)+DATE(1970,1,1)</f>
        <v>41241.730416666665</v>
      </c>
      <c r="K899">
        <v>1351528308</v>
      </c>
      <c r="L899" s="10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ROUND((E899/D899),3)</f>
        <v>0</v>
      </c>
      <c r="R899" s="6" t="e">
        <f t="shared" ref="R899:R962" si="87">E899/N899</f>
        <v>#DIV/0!</v>
      </c>
      <c r="S899" t="str">
        <f t="shared" ref="S899:S962" si="88">LEFT(P899,SEARCH("/",P899,1)-1)</f>
        <v>music</v>
      </c>
      <c r="T899" t="str">
        <f t="shared" ref="T899:T962" si="89">RIGHT(P899,(LEN(P899)-(SEARCH("/",P899,1))))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4.0000000000000001E-3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3.0000000000000001E-3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0.03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3.3000000000000002E-2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0.224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8.9999999999999993E-3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6.6000000000000003E-2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5.8000000000000003E-2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0.05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2.7E-2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0.109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0.38300000000000001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6.6000000000000003E-2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0.14499999999999999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1.0999999999999999E-2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4.0000000000000001E-3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1.4999999999999999E-2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0.17199999999999999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8.8999999999999996E-2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9.6000000000000002E-2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0.13300000000000001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2.5000000000000001E-2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1.4E-2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0.28000000000000003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0.38400000000000001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0.39900000000000002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8.0000000000000002E-3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5.7000000000000002E-2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1.7000000000000001E-2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0.38900000000000001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0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0.46100000000000002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(((I963/60)/60)/24)+DATE(1970,1,1)</f>
        <v>42786.791666666672</v>
      </c>
      <c r="K963">
        <v>1483634335</v>
      </c>
      <c r="L963" s="10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ROUND((E963/D963),3)</f>
        <v>0.42199999999999999</v>
      </c>
      <c r="R963" s="6">
        <f t="shared" ref="R963:R1026" si="93">E963/N963</f>
        <v>364.35454545454547</v>
      </c>
      <c r="S963" t="str">
        <f t="shared" ref="S963:S1026" si="94">LEFT(P963,SEARCH("/",P963,1)-1)</f>
        <v>technology</v>
      </c>
      <c r="T963" t="str">
        <f t="shared" ref="T963:T1026" si="95">RIGHT(P963,(LEN(P963)-(SEARCH("/",P963,1))))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0.28499999999999998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1.0999999999999999E-2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8.0000000000000002E-3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0.17799999999999999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1.2999999999999999E-2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0.46700000000000003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0.45900000000000002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0.34599999999999997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2.1000000000000001E-2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6.0000000000000001E-3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2.5999999999999999E-2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0.33700000000000002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0.56299999999999994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0.82799999999999996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0.14899999999999999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0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0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0.29499999999999998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1.0999999999999999E-2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6.3E-2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0.128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0.13200000000000001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0.16800000000000001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4.2000000000000003E-2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5.0000000000000001E-3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0.251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7.2999999999999995E-2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0.58599999999999997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7.8E-2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2.1999999999999999E-2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0.29599999999999999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0.161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0.82199999999999995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5.8999999999999997E-2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3.0000000000000001E-3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0.13100000000000001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2E-3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4.0000000000000001E-3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0.34499999999999997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2.7E-2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2.8000000000000001E-2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0.22900000000000001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0.47299999999999998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2.0550000000000002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3.5179999999999998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2.3719999999999999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0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1.1859999999999999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(((I1027/60)/60)/24)+DATE(1970,1,1)</f>
        <v>42079.792094907403</v>
      </c>
      <c r="K1027">
        <v>1423944037</v>
      </c>
      <c r="L1027" s="10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ROUND((E1027/D1027),3)</f>
        <v>1.099</v>
      </c>
      <c r="R1027" s="6">
        <f t="shared" ref="R1027:R1090" si="99">E1027/N1027</f>
        <v>71.848571428571432</v>
      </c>
      <c r="S1027" t="str">
        <f t="shared" ref="S1027:S1090" si="100">LEFT(P1027,SEARCH("/",P1027,1)-1)</f>
        <v>music</v>
      </c>
      <c r="T1027" t="str">
        <f t="shared" ref="T1027:T1090" si="101">RIGHT(P1027,(LEN(P1027)-(SEARCH("/",P1027,1))))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1.0309999999999999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1.173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1.1180000000000001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1.085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1.0289999999999999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1.1240000000000001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1.4530000000000001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3.0000000000000001E-3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1.4999999999999999E-2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8.5000000000000006E-2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1E-3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2.7E-2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1E-3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0.95499999999999996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0.09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3.4000000000000002E-2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2E-3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0.38600000000000001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1E-3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1.2999999999999999E-2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0.628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0.29399999999999998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2.5999999999999999E-2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9.0999999999999998E-2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0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6.0000000000000001E-3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8.0000000000000002E-3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3.4000000000000002E-2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1E-3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0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0.14199999999999999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(((I1091/60)/60)/24)+DATE(1970,1,1)</f>
        <v>42181.189525462964</v>
      </c>
      <c r="K1091">
        <v>1432701175</v>
      </c>
      <c r="L1091" s="10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ROUND((E1091/D1091),3)</f>
        <v>7.8E-2</v>
      </c>
      <c r="R1091" s="6">
        <f t="shared" ref="R1091:R1154" si="105">E1091/N1091</f>
        <v>23.959183673469386</v>
      </c>
      <c r="S1091" t="str">
        <f t="shared" ref="S1091:S1154" si="106">LEFT(P1091,SEARCH("/",P1091,1)-1)</f>
        <v>games</v>
      </c>
      <c r="T1091" t="str">
        <f t="shared" ref="T1091:T1154" si="107">RIGHT(P1091,(LEN(P1091)-(SEARCH("/",P1091,1))))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0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1.0999999999999999E-2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0.14099999999999999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0.05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0.17899999999999999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0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7.1999999999999995E-2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0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5.2999999999999999E-2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0.05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2E-3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0.41299999999999998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2.9000000000000001E-2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5.0000000000000001E-3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5.0000000000000001E-3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0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0.35499999999999998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2E-3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0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0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5.0000000000000001E-3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1.7000000000000001E-2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0.14399999999999999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7.0000000000000001E-3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0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6.4000000000000001E-2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4.0000000000000001E-3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1E-3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4.0000000000000001E-3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8.7999999999999995E-2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5.0000000000000001E-3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2E-3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0.10100000000000001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0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5.7000000000000002E-2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(((I1155/60)/60)/24)+DATE(1970,1,1)</f>
        <v>42173.714178240742</v>
      </c>
      <c r="K1155">
        <v>1432055305</v>
      </c>
      <c r="L1155" s="10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ROUND((E1155/D1155),3)</f>
        <v>6.0000000000000001E-3</v>
      </c>
      <c r="R1155" s="6">
        <f t="shared" ref="R1155:R1218" si="111">E1155/N1155</f>
        <v>50</v>
      </c>
      <c r="S1155" t="str">
        <f t="shared" ref="S1155:S1218" si="112">LEFT(P1155,SEARCH("/",P1155,1)-1)</f>
        <v>food</v>
      </c>
      <c r="T1155" t="str">
        <f t="shared" ref="T1155:T1218" si="113">RIGHT(P1155,(LEN(P1155)-(SEARCH("/",P1155,1))))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8.0000000000000002E-3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1.4999999999999999E-2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5.0000000000000001E-3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3.9E-2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1E-3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0.20699999999999999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5.7000000000000002E-2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2E-3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0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5.8999999999999997E-2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2.9000000000000001E-2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0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0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5.2999999999999999E-2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0.11799999999999999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0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1.0489999999999999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1.0669999999999999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1.0409999999999999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1.6060000000000001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1.0780000000000001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1.091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1.04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2.6989999999999998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2.5329999999999999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1.0129999999999999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1.0249999999999999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1.0289999999999999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1.0089999999999999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1.042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2.5430000000000001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7.8609999999999998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0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(((I1219/60)/60)/24)+DATE(1970,1,1)</f>
        <v>42565.809490740736</v>
      </c>
      <c r="K1219">
        <v>1465932340</v>
      </c>
      <c r="L1219" s="10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ROUND((E1219/D1219),3)</f>
        <v>1.026</v>
      </c>
      <c r="R1219" s="6">
        <f t="shared" ref="R1219:R1282" si="117">E1219/N1219</f>
        <v>148.57377049180329</v>
      </c>
      <c r="S1219" t="str">
        <f t="shared" ref="S1219:S1282" si="118">LEFT(P1219,SEARCH("/",P1219,1)-1)</f>
        <v>photography</v>
      </c>
      <c r="T1219" t="str">
        <f t="shared" ref="T1219:T1282" si="119">RIGHT(P1219,(LEN(P1219)-(SEARCH("/",P1219,1))))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1.7230000000000001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1.5920000000000001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1.038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1.1140000000000001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2.8039999999999998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7.0999999999999994E-2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3.9E-2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8.9999999999999993E-3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2.8000000000000001E-2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0.03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0.50700000000000001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5.0000000000000001E-3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0.14099999999999999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1.2030000000000001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1.2210000000000001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2.0019999999999998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1.377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1.9890000000000001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2.024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1.18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2.9470000000000001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2.1309999999999998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1.0129999999999999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1.665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1.1910000000000001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1.0049999999999999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1.0860000000000001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1.55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1.0609999999999999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1.5489999999999999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1.1080000000000001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0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(((I1283/60)/60)/24)+DATE(1970,1,1)</f>
        <v>41483.743472222224</v>
      </c>
      <c r="K1283">
        <v>1373305836</v>
      </c>
      <c r="L1283" s="10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ROUND((E1283/D1283),3)</f>
        <v>1.107</v>
      </c>
      <c r="R1283" s="6">
        <f t="shared" ref="R1283:R1346" si="123">E1283/N1283</f>
        <v>104.72972972972973</v>
      </c>
      <c r="S1283" t="str">
        <f t="shared" ref="S1283:S1346" si="124">LEFT(P1283,SEARCH("/",P1283,1)-1)</f>
        <v>music</v>
      </c>
      <c r="T1283" t="str">
        <f t="shared" ref="T1283:T1346" si="125">RIGHT(P1283,(LEN(P1283)-(SEARCH("/",P1283,1))))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2.1110000000000002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1.0169999999999999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1.0049999999999999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1.2509999999999999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1.0860000000000001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1.02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1.4119999999999999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1.0469999999999999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1.028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1.3029999999999999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0.39600000000000002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0.26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0.65200000000000002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0.114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1.1200000000000001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6.0000000000000001E-3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1.0999999999999999E-2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0.40400000000000003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0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5.7000000000000002E-2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5.0000000000000001E-3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1.2999999999999999E-2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3.0000000000000001E-3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8.8999999999999996E-2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9.8000000000000004E-2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1.0999999999999999E-2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3.5999999999999997E-2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8.0000000000000002E-3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0.22500000000000001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1.4E-2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0.108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0.19800000000000001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0.84899999999999998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0.49399999999999999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3.3000000000000002E-2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6.6000000000000003E-2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0.70399999999999996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1.0229999999999999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0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3.7770000000000001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(((I1347/60)/60)/24)+DATE(1970,1,1)</f>
        <v>41834.814340277779</v>
      </c>
      <c r="K1347">
        <v>1402342359</v>
      </c>
      <c r="L1347" s="10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ROUND((E1347/D1347),3)</f>
        <v>1.25</v>
      </c>
      <c r="R1347" s="6">
        <f t="shared" ref="R1347:R1410" si="129">E1347/N1347</f>
        <v>53.571428571428569</v>
      </c>
      <c r="S1347" t="str">
        <f t="shared" ref="S1347:S1410" si="130">LEFT(P1347,SEARCH("/",P1347,1)-1)</f>
        <v>publishing</v>
      </c>
      <c r="T1347" t="str">
        <f t="shared" ref="T1347:T1410" si="131">RIGHT(P1347,(LEN(P1347)-(SEARCH("/",P1347,1))))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1.4730000000000001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1.0189999999999999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1.0409999999999999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1.0129999999999999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1.3029999999999999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1.2270000000000001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1.8280000000000001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1.1579999999999999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1.26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1.1859999999999999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1.0029999999999999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1.2649999999999999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1.143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1.0529999999999999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1.0369999999999999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1.071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1.895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1.7130000000000001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2.5249999999999999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1.1619999999999999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2.0339999999999998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1.044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2.1240000000000001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1.2410000000000001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1.1040000000000001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2.1880000000000002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1.3660000000000001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1.3480000000000001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1.1359999999999999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1.024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1.2210000000000001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1.119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1.139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1.097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1.2609999999999999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1.6739999999999999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4.9649999999999999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1.0920000000000001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1.026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1.7000000000000001E-2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4.0000000000000001E-3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0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(((I1411/60)/60)/24)+DATE(1970,1,1)</f>
        <v>42005.175173611111</v>
      </c>
      <c r="K1411">
        <v>1414897935</v>
      </c>
      <c r="L1411" s="10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ROUND((E1411/D1411),3)</f>
        <v>0</v>
      </c>
      <c r="R1411" s="6" t="e">
        <f t="shared" ref="R1411:R1474" si="135">E1411/N1411</f>
        <v>#DIV/0!</v>
      </c>
      <c r="S1411" t="str">
        <f t="shared" ref="S1411:S1474" si="136">LEFT(P1411,SEARCH("/",P1411,1)-1)</f>
        <v>publishing</v>
      </c>
      <c r="T1411" t="str">
        <f t="shared" ref="T1411:T1474" si="137">RIGHT(P1411,(LEN(P1411)-(SEARCH("/",P1411,1))))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0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4.5999999999999999E-2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7.0999999999999994E-2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3.0000000000000001E-3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0.20399999999999999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8.4000000000000005E-2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8.1000000000000003E-2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0.31900000000000001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6.7000000000000004E-2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0.1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8.0000000000000002E-3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6.6000000000000003E-2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0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1.0999999999999999E-2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0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0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0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8.9999999999999993E-3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1.4770000000000001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4.5640000000000001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1.151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1.024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1.0840000000000001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1.2509999999999999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0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(((I1475/60)/60)/24)+DATE(1970,1,1)</f>
        <v>40969.979618055557</v>
      </c>
      <c r="K1475">
        <v>1328052639</v>
      </c>
      <c r="L1475" s="10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ROUND((E1475/D1475),3)</f>
        <v>1.2050000000000001</v>
      </c>
      <c r="R1475" s="6">
        <f t="shared" ref="R1475:R1538" si="141">E1475/N1475</f>
        <v>38.462553191489363</v>
      </c>
      <c r="S1475" t="str">
        <f t="shared" ref="S1475:S1538" si="142">LEFT(P1475,SEARCH("/",P1475,1)-1)</f>
        <v>publishing</v>
      </c>
      <c r="T1475" t="str">
        <f t="shared" ref="T1475:T1538" si="143">RIGHT(P1475,(LEN(P1475)-(SEARCH("/",P1475,1))))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1.123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6.6159999999999997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11.816000000000001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1.3740000000000001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7.0000000000000001E-3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2.1999999999999999E-2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0.309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8.3000000000000004E-2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8.0000000000000002E-3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0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3.0000000000000001E-3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1.079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2.7789999999999999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1.036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1.1080000000000001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1.1180000000000001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5.5880000000000001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1.0649999999999999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1.5720000000000001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1.087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1.62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2.0539999999999998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1.034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1.0349999999999999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1.0680000000000001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1.39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1.2030000000000001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1.1040000000000001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2.8159999999999998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1.0069999999999999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1.3480000000000001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1.76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1.4510000000000001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4.1769999999999996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1.3240000000000001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0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2.5030000000000001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(((I1539/60)/60)/24)+DATE(1970,1,1)</f>
        <v>42588.75</v>
      </c>
      <c r="K1539">
        <v>1467358427</v>
      </c>
      <c r="L1539" s="10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ROUND((E1539/D1539),3)</f>
        <v>1.7989999999999999</v>
      </c>
      <c r="R1539" s="6">
        <f t="shared" ref="R1539:R1602" si="147">E1539/N1539</f>
        <v>96.375</v>
      </c>
      <c r="S1539" t="str">
        <f t="shared" ref="S1539:S1602" si="148">LEFT(P1539,SEARCH("/",P1539,1)-1)</f>
        <v>photography</v>
      </c>
      <c r="T1539" t="str">
        <f t="shared" ref="T1539:T1602" si="149">RIGHT(P1539,(LEN(P1539)-(SEARCH("/",P1539,1))))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1.36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1.179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0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4.0000000000000001E-3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0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8.5999999999999993E-2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0.13500000000000001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0.49199999999999999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0.45100000000000001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4.7E-2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3.0000000000000001E-3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3.7999999999999999E-2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7.0000000000000001E-3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0.21299999999999999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4.1000000000000002E-2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0.13600000000000001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7.0000000000000001E-3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2.5000000000000001E-2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5.0999999999999997E-2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0.22900000000000001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6.0000000000000001E-3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8.0000000000000002E-3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1E-3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0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0.29199999999999998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0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3.0000000000000001E-3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0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7.2999999999999995E-2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(((I1603/60)/60)/24)+DATE(1970,1,1)</f>
        <v>40668.092974537038</v>
      </c>
      <c r="K1603">
        <v>1301969633</v>
      </c>
      <c r="L1603" s="10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ROUND((E1603/D1603),3)</f>
        <v>1.0820000000000001</v>
      </c>
      <c r="R1603" s="6">
        <f t="shared" ref="R1603:R1666" si="153">E1603/N1603</f>
        <v>48.325535714285714</v>
      </c>
      <c r="S1603" t="str">
        <f t="shared" ref="S1603:S1666" si="154">LEFT(P1603,SEARCH("/",P1603,1)-1)</f>
        <v>music</v>
      </c>
      <c r="T1603" t="str">
        <f t="shared" ref="T1603:T1666" si="155">RIGHT(P1603,(LEN(P1603)-(SEARCH("/",P1603,1))))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1.002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1.2210000000000001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1.0069999999999999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1.4510000000000001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1.0129999999999999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1.1830000000000001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2.7189999999999999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1.2509999999999999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1.4590000000000001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1.0509999999999999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1.0169999999999999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1.0109999999999999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1.5529999999999999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1.012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1.0089999999999999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1.0369999999999999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2.653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1.5589999999999999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1.6990000000000001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1.0469999999999999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1.2529999999999999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1.006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1.4159999999999999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1.008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1.0069999999999999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1.1990000000000001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1.429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1.0029999999999999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1.0489999999999999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1.3220000000000001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12.538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1.0249999999999999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0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(((I1667/60)/60)/24)+DATE(1970,1,1)</f>
        <v>40596.125</v>
      </c>
      <c r="K1667">
        <v>1295624113</v>
      </c>
      <c r="L1667" s="10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ROUND((E1667/D1667),3)</f>
        <v>1.1950000000000001</v>
      </c>
      <c r="R1667" s="6">
        <f t="shared" ref="R1667:R1730" si="159">E1667/N1667</f>
        <v>44.956989247311824</v>
      </c>
      <c r="S1667" t="str">
        <f t="shared" ref="S1667:S1730" si="160">LEFT(P1667,SEARCH("/",P1667,1)-1)</f>
        <v>music</v>
      </c>
      <c r="T1667" t="str">
        <f t="shared" ref="T1667:T1730" si="161">RIGHT(P1667,(LEN(P1667)-(SEARCH("/",P1667,1))))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1.609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1.2689999999999999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1.3979999999999999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1.0069999999999999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1.2809999999999999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1.3740000000000001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1.0289999999999999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4.0000000000000001E-3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0.313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0.33500000000000002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9.2999999999999999E-2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1E-3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0.11700000000000001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0.20200000000000001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4.2000000000000003E-2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0.26100000000000001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0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0.01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9.7000000000000003E-2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4.9000000000000002E-2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7.0000000000000001E-3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1.7000000000000001E-2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7.9000000000000001E-2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0.42699999999999999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8.9999999999999993E-3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5.6000000000000001E-2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0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6.0000000000000001E-3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0.10199999999999999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0.33800000000000002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0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0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(((I1731/60)/60)/24)+DATE(1970,1,1)</f>
        <v>42531.052152777775</v>
      </c>
      <c r="K1731">
        <v>1460337306</v>
      </c>
      <c r="L1731" s="10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ROUND((E1731/D1731),3)</f>
        <v>0</v>
      </c>
      <c r="R1731" s="6" t="e">
        <f t="shared" ref="R1731:R1794" si="165">E1731/N1731</f>
        <v>#DIV/0!</v>
      </c>
      <c r="S1731" t="str">
        <f t="shared" ref="S1731:S1794" si="166">LEFT(P1731,SEARCH("/",P1731,1)-1)</f>
        <v>music</v>
      </c>
      <c r="T1731" t="str">
        <f t="shared" ref="T1731:T1794" si="167">RIGHT(P1731,(LEN(P1731)-(SEARCH("/",P1731,1))))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0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7.0000000000000001E-3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0.21299999999999999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1.1080000000000001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1.0880000000000001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1.1850000000000001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1.1399999999999999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1.05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1.2989999999999999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1.2350000000000001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2.6019999999999999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1.6539999999999999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1.0189999999999999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0.59499999999999997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0.45700000000000002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3.6999999999999998E-2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0.56499999999999995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0.21299999999999999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0.45900000000000002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0.65100000000000002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0.13600000000000001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0.02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0.36199999999999999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0.39700000000000002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0.25800000000000001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0.155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0.23699999999999999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0.39800000000000002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0.20200000000000001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0.47599999999999998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1.4E-2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0.05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3.5999999999999997E-2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0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0.61099999999999999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(((I1795/60)/60)/24)+DATE(1970,1,1)</f>
        <v>41970.933333333334</v>
      </c>
      <c r="K1795">
        <v>1414531440</v>
      </c>
      <c r="L1795" s="10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ROUND((E1795/D1795),3)</f>
        <v>1.2999999999999999E-2</v>
      </c>
      <c r="R1795" s="6">
        <f t="shared" ref="R1795:R1858" si="171">E1795/N1795</f>
        <v>20</v>
      </c>
      <c r="S1795" t="str">
        <f t="shared" ref="S1795:S1858" si="172">LEFT(P1795,SEARCH("/",P1795,1)-1)</f>
        <v>photography</v>
      </c>
      <c r="T1795" t="str">
        <f t="shared" ref="T1795:T1858" si="173">RIGHT(P1795,(LEN(P1795)-(SEARCH("/",P1795,1))))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0.111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0.38700000000000001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0.221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0.67600000000000005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0.13600000000000001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1.7000000000000001E-2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0.20399999999999999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0.13900000000000001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0.48499999999999999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0.35199999999999998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0.36399999999999999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0.03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0.111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0.41399999999999998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0.109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3.3000000000000002E-2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1E-3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0.13300000000000001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0.49199999999999999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0.02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0.52300000000000002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2.1000000000000001E-2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6.6000000000000003E-2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1.159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1.0009999999999999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1.0509999999999999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1.0069999999999999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1.002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1.667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1.0149999999999999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1.429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2.0030000000000001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3.0680000000000001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1.0009999999999999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1.089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1.018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1.2529999999999999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1.2090000000000001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1.0740000000000001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1.0029999999999999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1.0149999999999999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1.0009999999999999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1.17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1.0189999999999999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1.0209999999999999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1.5409999999999999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0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1.0129999999999999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(((I1859/60)/60)/24)+DATE(1970,1,1)</f>
        <v>41894.76866898148</v>
      </c>
      <c r="K1859">
        <v>1407954413</v>
      </c>
      <c r="L1859" s="10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ROUND((E1859/D1859),3)</f>
        <v>1</v>
      </c>
      <c r="R1859" s="6">
        <f t="shared" ref="R1859:R1922" si="177">E1859/N1859</f>
        <v>136.36363636363637</v>
      </c>
      <c r="S1859" t="str">
        <f t="shared" ref="S1859:S1922" si="178">LEFT(P1859,SEARCH("/",P1859,1)-1)</f>
        <v>music</v>
      </c>
      <c r="T1859" t="str">
        <f t="shared" ref="T1859:T1922" si="179">RIGHT(P1859,(LEN(P1859)-(SEARCH("/",P1859,1))))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1.3180000000000001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1.335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8.1000000000000003E-2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0.42899999999999999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0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1E-3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4.9000000000000002E-2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0.10299999999999999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0.71799999999999997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1.0999999999999999E-2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5.0000000000000001E-3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0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5.0000000000000001E-3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0.20100000000000001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1.7270000000000001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1.0089999999999999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1.0209999999999999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1.1120000000000001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1.446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1.056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1.0169999999999999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1.2390000000000001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1.0249999999999999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1.0940000000000001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2E-3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0.42799999999999999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3.0000000000000001E-3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1.7000000000000001E-2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0.14099999999999999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0.39400000000000002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0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1.2999999999999999E-2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0.09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5.0000000000000001E-3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0.52600000000000002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0.01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0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(((I1923/60)/60)/24)+DATE(1970,1,1)</f>
        <v>41104.221562500003</v>
      </c>
      <c r="K1923">
        <v>1339651143</v>
      </c>
      <c r="L1923" s="10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ROUND((E1923/D1923),3)</f>
        <v>1.3680000000000001</v>
      </c>
      <c r="R1923" s="6">
        <f t="shared" ref="R1923:R1986" si="183">E1923/N1923</f>
        <v>54</v>
      </c>
      <c r="S1923" t="str">
        <f t="shared" ref="S1923:S1986" si="184">LEFT(P1923,SEARCH("/",P1923,1)-1)</f>
        <v>music</v>
      </c>
      <c r="T1923" t="str">
        <f t="shared" ref="T1923:T1986" si="185">RIGHT(P1923,(LEN(P1923)-(SEARCH("/",P1923,1))))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1.1559999999999999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1.954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1.0329999999999999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1.0309999999999999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1.0029999999999999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1.07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1.8720000000000001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1.7090000000000001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1.2609999999999999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1.3839999999999999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17.053000000000001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7.8810000000000002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1.4970000000000001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8.0020000000000007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2.0049999999999999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2.1240000000000001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1.9850000000000001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2.2589999999999999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6.9889999999999999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3.9860000000000002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14.356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1.5669999999999999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11.054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1.2689999999999999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2.5960000000000001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2.6230000000000002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2.0670000000000002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3.7010000000000001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2.85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5.7910000000000004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6.7450000000000001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2.5680000000000001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3.7549999999999999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2.0870000000000002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4.0229999999999997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10.268000000000001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5.0999999999999997E-2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0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0.21099999999999999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(((I1987/60)/60)/24)+DATE(1970,1,1)</f>
        <v>42584.958333333328</v>
      </c>
      <c r="K1987">
        <v>1467650771</v>
      </c>
      <c r="L1987" s="10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ROUND((E1987/D1987),3)</f>
        <v>3.2000000000000001E-2</v>
      </c>
      <c r="R1987" s="6">
        <f t="shared" ref="R1987:R2050" si="189">E1987/N1987</f>
        <v>12.75</v>
      </c>
      <c r="S1987" t="str">
        <f t="shared" ref="S1987:S2050" si="190">LEFT(P1987,SEARCH("/",P1987,1)-1)</f>
        <v>photography</v>
      </c>
      <c r="T1987" t="str">
        <f t="shared" ref="T1987:T2050" si="191">RIGHT(P1987,(LEN(P1987)-(SEARCH("/",P1987,1))))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1E-3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0.42499999999999999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4.0000000000000001E-3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0.17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8.0000000000000002E-3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3.8210000000000002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2.1680000000000001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2.3439999999999999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1.2370000000000001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2.4780000000000002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1.171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3.052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3.2010000000000001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8.1959999999999997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4.9489999999999998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78.138000000000005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1.1299999999999999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9.2149999999999999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1.2509999999999999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4.8490000000000002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1.2509999999999999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1.615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5.8540000000000001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2.012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1.335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1.262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1.204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3.0419999999999998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1.7869999999999999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3.8679999999999999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1.3169999999999999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3.0049999999999999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4.2050000000000001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1.3620000000000001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2.4820000000000002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1.819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1.2350000000000001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5.0620000000000003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1.0820000000000001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8.1920000000000002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0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1.4830000000000001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(((I2051/60)/60)/24)+DATE(1970,1,1)</f>
        <v>41610.957638888889</v>
      </c>
      <c r="K2051">
        <v>1382963963</v>
      </c>
      <c r="L2051" s="10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ROUND((E2051/D2051),3)</f>
        <v>1.202</v>
      </c>
      <c r="R2051" s="6">
        <f t="shared" ref="R2051:R2114" si="195">E2051/N2051</f>
        <v>80.991037735849048</v>
      </c>
      <c r="S2051" t="str">
        <f t="shared" ref="S2051:S2114" si="196">LEFT(P2051,SEARCH("/",P2051,1)-1)</f>
        <v>technology</v>
      </c>
      <c r="T2051" t="str">
        <f t="shared" ref="T2051:T2114" si="197">RIGHT(P2051,(LEN(P2051)-(SEARCH("/",P2051,1))))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4.7329999999999997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1.304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1.1359999999999999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1.6739999999999999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1.5349999999999999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2.0219999999999998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1.6830000000000001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1.4350000000000001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1.1499999999999999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1.4810000000000001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1.9119999999999999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1.2689999999999999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2.8069999999999999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16.783999999999999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5.4329999999999998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1.3120000000000001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2.8820000000000001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1.1459999999999999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1.2350000000000001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1.0349999999999999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1.1499999999999999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1.2050000000000001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1.0129999999999999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1.0249999999999999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1.2050000000000001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1.0169999999999999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1.0029999999999999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1.3240000000000001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1.133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1.4610000000000001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1.0649999999999999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1.004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0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(((I2115/60)/60)/24)+DATE(1970,1,1)</f>
        <v>41905.86546296296</v>
      </c>
      <c r="K2115">
        <v>1408481176</v>
      </c>
      <c r="L2115" s="10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ROUND((E2115/D2115),3)</f>
        <v>1.0489999999999999</v>
      </c>
      <c r="R2115" s="6">
        <f t="shared" ref="R2115:R2178" si="201">E2115/N2115</f>
        <v>68.598130841121488</v>
      </c>
      <c r="S2115" t="str">
        <f t="shared" ref="S2115:S2178" si="202">LEFT(P2115,SEARCH("/",P2115,1)-1)</f>
        <v>music</v>
      </c>
      <c r="T2115" t="str">
        <f t="shared" ref="T2115:T2178" si="203">RIGHT(P2115,(LEN(P2115)-(SEARCH("/",P2115,1))))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2.2570000000000001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1.0089999999999999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1.478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1.3460000000000001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1.008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1.0089999999999999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6.0000000000000001E-3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4.0000000000000001E-3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0.105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1E-3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0.28799999999999998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2E-3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2.1000000000000001E-2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1.7000000000000001E-2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9.6000000000000002E-2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1E-3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0.28399999999999997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5.3999999999999999E-2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5.7000000000000002E-2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0.113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1.7000000000000001E-2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0.30399999999999999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0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7.0000000000000001E-3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8.0000000000000002E-3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3.0000000000000001E-3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2E-3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0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2.7E-2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0.28199999999999997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6.6000000000000003E-2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7.0000000000000001E-3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8.9999999999999993E-3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1.1579999999999999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1.123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1.3859999999999999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1.216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1.8089999999999999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1.0609999999999999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1.2689999999999999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1.03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0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(((I2179/60)/60)/24)+DATE(1970,1,1)</f>
        <v>42527.250775462962</v>
      </c>
      <c r="K2179">
        <v>1463032867</v>
      </c>
      <c r="L2179" s="10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ROUND((E2179/D2179),3)</f>
        <v>1.0009999999999999</v>
      </c>
      <c r="R2179" s="6">
        <f t="shared" ref="R2179:R2242" si="207">E2179/N2179</f>
        <v>65.868421052631575</v>
      </c>
      <c r="S2179" t="str">
        <f t="shared" ref="S2179:S2242" si="208">LEFT(P2179,SEARCH("/",P2179,1)-1)</f>
        <v>music</v>
      </c>
      <c r="T2179" t="str">
        <f t="shared" ref="T2179:T2242" si="209">RIGHT(P2179,(LEN(P2179)-(SEARCH("/",P2179,1))))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1.3859999999999999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1.0720000000000001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5.242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4.8929999999999998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18.57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1.097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10.146000000000001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4.1219999999999999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5.0330000000000004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1.8460000000000001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1.1970000000000001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10.811999999999999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5.3739999999999997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1.2030000000000001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1.1379999999999999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1.47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5.4219999999999997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7.0419999999999998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1.0960000000000001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1.329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1.0269999999999999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1.1140000000000001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1.1439999999999999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2.9249999999999998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1.5640000000000001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1.0569999999999999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1.012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1.0109999999999999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2.4319999999999999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9.4480000000000004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1.085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1.5740000000000001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11.744999999999999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1.26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1.5329999999999999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5.3710000000000004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3.5289999999999999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0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2.7069999999999999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(((I2243/60)/60)/24)+DATE(1970,1,1)</f>
        <v>42796.827546296292</v>
      </c>
      <c r="K2243">
        <v>1485892300</v>
      </c>
      <c r="L2243" s="10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ROUND((E2243/D2243),3)</f>
        <v>8.0640000000000001</v>
      </c>
      <c r="R2243" s="6">
        <f t="shared" ref="R2243:R2306" si="213">E2243/N2243</f>
        <v>49.472392638036808</v>
      </c>
      <c r="S2243" t="str">
        <f t="shared" ref="S2243:S2306" si="214">LEFT(P2243,SEARCH("/",P2243,1)-1)</f>
        <v>games</v>
      </c>
      <c r="T2243" t="str">
        <f t="shared" ref="T2243:T2306" si="215">RIGHT(P2243,(LEN(P2243)-(SEARCH("/",P2243,1))))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13.601000000000001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1.0009999999999999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1.0449999999999999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1.0720000000000001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1.6879999999999999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9.7509999999999994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1.3440000000000001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2.7229999999999999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1.127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2.2269999999999999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6.3609999999999998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3.2690000000000001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1.542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3.2029999999999998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3.8050000000000002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18.015999999999998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2.831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2.2040000000000002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4.0780000000000003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1.0580000000000001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1.411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4.0359999999999996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1.0089999999999999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1.0620000000000001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1.214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1.0009999999999999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1.2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1.0409999999999999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1.073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1.0820000000000001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1.4610000000000001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1.2529999999999999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1.4910000000000001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1.0509999999999999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3.5019999999999998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1.0129999999999999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1.3360000000000001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1.7070000000000001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1.0940000000000001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0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1.0069999999999999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(((I2307/60)/60)/24)+DATE(1970,1,1)</f>
        <v>41859.75</v>
      </c>
      <c r="K2307">
        <v>1405356072</v>
      </c>
      <c r="L2307" s="10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ROUND((E2307/D2307),3)</f>
        <v>1.012</v>
      </c>
      <c r="R2307" s="6">
        <f t="shared" ref="R2307:R2370" si="219">E2307/N2307</f>
        <v>109.10778443113773</v>
      </c>
      <c r="S2307" t="str">
        <f t="shared" ref="S2307:S2370" si="220">LEFT(P2307,SEARCH("/",P2307,1)-1)</f>
        <v>music</v>
      </c>
      <c r="T2307" t="str">
        <f t="shared" ref="T2307:T2370" si="221">RIGHT(P2307,(LEN(P2307)-(SEARCH("/",P2307,1))))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1.0680000000000001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1.0669999999999999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1.0129999999999999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1.0669999999999999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4.2880000000000003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1.0409999999999999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1.079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1.57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1.2110000000000001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1.087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0.39100000000000001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0.20699999999999999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7.0000000000000001E-3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5.2610000000000001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2.5449999999999999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1.0589999999999999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1.4430000000000001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1.0629999999999999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2.1219999999999999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1.02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1.0229999999999999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5.2069999999999999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1.107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1.0109999999999999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2.9420000000000002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1.0580000000000001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1E-3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4.0000000000000001E-3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6.0000000000000001E-3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1E-3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7.0000000000000001E-3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0.14699999999999999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0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0.28599999999999998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1.2999999999999999E-2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0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3.0000000000000001E-3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(((I2371/60)/60)/24)+DATE(1970,1,1)</f>
        <v>42410.812627314815</v>
      </c>
      <c r="K2371">
        <v>1452540611</v>
      </c>
      <c r="L2371" s="10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ROUND((E2371/D2371),3)</f>
        <v>0</v>
      </c>
      <c r="R2371" s="6" t="e">
        <f t="shared" ref="R2371:R2434" si="225">E2371/N2371</f>
        <v>#DIV/0!</v>
      </c>
      <c r="S2371" t="str">
        <f t="shared" ref="S2371:S2434" si="226">LEFT(P2371,SEARCH("/",P2371,1)-1)</f>
        <v>technology</v>
      </c>
      <c r="T2371" t="str">
        <f t="shared" ref="T2371:T2434" si="227">RIGHT(P2371,(LEN(P2371)-(SEARCH("/",P2371,1))))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3.0000000000000001E-3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3.3000000000000002E-2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0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0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0.109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4.0000000000000001E-3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1.7999999999999999E-2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4.3999999999999997E-2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7.0000000000000001E-3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1.2999999999999999E-2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2E-3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1E-3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1E-3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7.0000000000000001E-3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4.0000000000000001E-3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0.16800000000000001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0.22500000000000001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0.41399999999999998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0.253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1.7999999999999999E-2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6.0000000000000001E-3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8.0000000000000002E-3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3.1E-2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6.0000000000000001E-3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0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0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0.14799999999999999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0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0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0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0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0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0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0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0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(((I2435/60)/60)/24)+DATE(1970,1,1)</f>
        <v>42427.89980324074</v>
      </c>
      <c r="K2435">
        <v>1454016943</v>
      </c>
      <c r="L2435" s="10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ROUND((E2435/D2435),3)</f>
        <v>0</v>
      </c>
      <c r="R2435" s="6" t="e">
        <f t="shared" ref="R2435:R2498" si="231">E2435/N2435</f>
        <v>#DIV/0!</v>
      </c>
      <c r="S2435" t="str">
        <f t="shared" ref="S2435:S2498" si="232">LEFT(P2435,SEARCH("/",P2435,1)-1)</f>
        <v>food</v>
      </c>
      <c r="T2435" t="str">
        <f t="shared" ref="T2435:T2498" si="233">RIGHT(P2435,(LEN(P2435)-(SEARCH("/",P2435,1))))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5.0000000000000001E-3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0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3.0000000000000001E-3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1.079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1.2589999999999999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2.0249999999999999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1.0149999999999999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1.155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1.8089999999999999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1.0229999999999999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1.1020000000000001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1.0229999999999999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1.008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1.163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1.8009999999999999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1.0720000000000001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1.032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1.3580000000000001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1.0469999999999999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1.7130000000000001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1.3340000000000001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1.1930000000000001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1.0329999999999999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1.0009999999999999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1.2749999999999999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0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(((I2499/60)/60)/24)+DATE(1970,1,1)</f>
        <v>40760.878912037035</v>
      </c>
      <c r="K2499">
        <v>1309986338</v>
      </c>
      <c r="L2499" s="10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ROUND((E2499/D2499),3)</f>
        <v>1.1279999999999999</v>
      </c>
      <c r="R2499" s="6">
        <f t="shared" ref="R2499:R2562" si="237">E2499/N2499</f>
        <v>80.551071428571419</v>
      </c>
      <c r="S2499" t="str">
        <f t="shared" ref="S2499:S2562" si="238">LEFT(P2499,SEARCH("/",P2499,1)-1)</f>
        <v>music</v>
      </c>
      <c r="T2499" t="str">
        <f t="shared" ref="T2499:T2562" si="239">RIGHT(P2499,(LEN(P2499)-(SEARCH("/",P2499,1))))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2.0259999999999998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2.5999999999999999E-2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1E-3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1.0999999999999999E-2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2E-3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1.7999999999999999E-2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9.8000000000000004E-2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0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1.095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1.5640000000000001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1.0029999999999999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1.1299999999999999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1.0209999999999999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1.0720000000000001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1.0429999999999999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1.2609999999999999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1.038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1.1299999999999999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1.0029999999999999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1.036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1.1990000000000001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1.0189999999999999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1.0269999999999999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1.5549999999999999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1.0740000000000001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1.0549999999999999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1.1839999999999999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1.089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1.113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0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(((I2563/60)/60)/24)+DATE(1970,1,1)</f>
        <v>42290.528807870374</v>
      </c>
      <c r="K2563">
        <v>1442148089</v>
      </c>
      <c r="L2563" s="10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ROUND((E2563/D2563),3)</f>
        <v>0</v>
      </c>
      <c r="R2563" s="6" t="e">
        <f t="shared" ref="R2563:R2626" si="243">E2563/N2563</f>
        <v>#DIV/0!</v>
      </c>
      <c r="S2563" t="str">
        <f t="shared" ref="S2563:S2626" si="244">LEFT(P2563,SEARCH("/",P2563,1)-1)</f>
        <v>food</v>
      </c>
      <c r="T2563" t="str">
        <f t="shared" ref="T2563:T2626" si="245">RIGHT(P2563,(LEN(P2563)-(SEARCH("/",P2563,1))))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8.0000000000000002E-3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3.0000000000000001E-3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2.1999999999999999E-2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8.0000000000000002E-3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3.0000000000000001E-3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0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2E-3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2E-3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3.9E-2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0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1.7000000000000001E-2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2E-3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0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0.122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0.23599999999999999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5.7000000000000002E-2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0.01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6.9000000000000006E-2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3.2610000000000001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1.0149999999999999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1.0740000000000001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1.101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2.2389999999999999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3.0379999999999998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27.905999999999999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1.718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1.698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1.054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1.4370000000000001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1.4590000000000001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1.3120000000000001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0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(((I2627/60)/60)/24)+DATE(1970,1,1)</f>
        <v>42683.851944444439</v>
      </c>
      <c r="K2627">
        <v>1476559608</v>
      </c>
      <c r="L2627" s="10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ROUND((E2627/D2627),3)</f>
        <v>9.56</v>
      </c>
      <c r="R2627" s="6">
        <f t="shared" ref="R2627:R2690" si="249">E2627/N2627</f>
        <v>27.576923076923077</v>
      </c>
      <c r="S2627" t="str">
        <f t="shared" ref="S2627:S2690" si="250">LEFT(P2627,SEARCH("/",P2627,1)-1)</f>
        <v>technology</v>
      </c>
      <c r="T2627" t="str">
        <f t="shared" ref="T2627:T2690" si="251">RIGHT(P2627,(LEN(P2627)-(SEARCH("/",P2627,1))))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6.4669999999999996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1.1040000000000001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1.2769999999999999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1.147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3.5459999999999998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1.0169999999999999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1.0569999999999999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0.33600000000000002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2.1000000000000001E-2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8.4000000000000005E-2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8.9999999999999993E-3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1E-3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6.0000000000000001E-3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1.9E-2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8.9999999999999993E-3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1E-3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1E-3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1E-3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1.046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1.2310000000000001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1.593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1.2509999999999999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6.4000000000000001E-2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0.33200000000000002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0.27600000000000002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7.5999999999999998E-2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0.504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0.17499999999999999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0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3.0000000000000001E-3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8.9999999999999993E-3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7.0000000000000001E-3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1.0999999999999999E-2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0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0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(((I2691/60)/60)/24)+DATE(1970,1,1)</f>
        <v>42581.961689814809</v>
      </c>
      <c r="K2691">
        <v>1467327890</v>
      </c>
      <c r="L2691" s="10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ROUND((E2691/D2691),3)</f>
        <v>0</v>
      </c>
      <c r="R2691" s="6">
        <f t="shared" ref="R2691:R2754" si="255">E2691/N2691</f>
        <v>1</v>
      </c>
      <c r="S2691" t="str">
        <f t="shared" ref="S2691:S2754" si="256">LEFT(P2691,SEARCH("/",P2691,1)-1)</f>
        <v>food</v>
      </c>
      <c r="T2691" t="str">
        <f t="shared" ref="T2691:T2754" si="257">RIGHT(P2691,(LEN(P2691)-(SEARCH("/",P2691,1))))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1E-3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7.0000000000000001E-3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0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5.0000000000000001E-3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5.7000000000000002E-2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0.26400000000000001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3.0000000000000001E-3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7.0000000000000001E-3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0.46200000000000002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0.34399999999999997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1.038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0.06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1.123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2.3319999999999999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1.5389999999999999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1.0069999999999999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1.3140000000000001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1.1639999999999999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2.6459999999999999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1.2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1.2010000000000001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1.036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1.0880000000000001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2.5249999999999999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2.9689999999999999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1.4450000000000001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1.0569999999999999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4.9320000000000004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2.0179999999999998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1.7030000000000001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1.0429999999999999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1.1830000000000001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9.7810000000000006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2.4609999999999999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1.4790000000000001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3.8410000000000002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1.0329999999999999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4.0000000000000001E-3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0.29199999999999998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5.1999999999999998E-2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1.0999999999999999E-2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0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0.115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(((I2755/60)/60)/24)+DATE(1970,1,1)</f>
        <v>41147.900729166664</v>
      </c>
      <c r="K2755">
        <v>1343425023</v>
      </c>
      <c r="L2755" s="10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ROUND((E2755/D2755),3)</f>
        <v>0.19</v>
      </c>
      <c r="R2755" s="6">
        <f t="shared" ref="R2755:R2818" si="261">E2755/N2755</f>
        <v>47.5</v>
      </c>
      <c r="S2755" t="str">
        <f t="shared" ref="S2755:S2818" si="262">LEFT(P2755,SEARCH("/",P2755,1)-1)</f>
        <v>publishing</v>
      </c>
      <c r="T2755" t="str">
        <f t="shared" ref="T2755:T2818" si="263">RIGHT(P2755,(LEN(P2755)-(SEARCH("/",P2755,1))))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0.105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7.0000000000000001E-3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7.0000000000000001E-3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8.0000000000000002E-3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1.0999999999999999E-2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8.9999999999999993E-3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0.14299999999999999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3.0000000000000001E-3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2E-3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0.14299999999999999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7.9000000000000001E-2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3.0000000000000001E-3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2.1000000000000001E-2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1.0529999999999999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1.0469999999999999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1.1779999999999999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1.012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1.0529999999999999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1.1060000000000001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1.0429999999999999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1.1659999999999999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1.28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1.0029999999999999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1.276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0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1.4159999999999999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(((I2819/60)/60)/24)+DATE(1970,1,1)</f>
        <v>42063.634976851856</v>
      </c>
      <c r="K2819">
        <v>1421680462</v>
      </c>
      <c r="L2819" s="10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ROUND((E2819/D2819),3)</f>
        <v>1.3</v>
      </c>
      <c r="R2819" s="6">
        <f t="shared" ref="R2819:R2882" si="267">E2819/N2819</f>
        <v>23.636363636363637</v>
      </c>
      <c r="S2819" t="str">
        <f t="shared" ref="S2819:S2882" si="268">LEFT(P2819,SEARCH("/",P2819,1)-1)</f>
        <v>theater</v>
      </c>
      <c r="T2819" t="str">
        <f t="shared" ref="T2819:T2882" si="269">RIGHT(P2819,(LEN(P2819)-(SEARCH("/",P2819,1))))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1.0329999999999999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1.0780000000000001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1.2030000000000001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1.004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1.0649999999999999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1.083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1.871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1.0780000000000001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1.2030000000000001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1.1140000000000001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5.5E-2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3.9E-2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4.9000000000000002E-2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0.19700000000000001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1.7999999999999999E-2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6.7000000000000004E-2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4.0000000000000001E-3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0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0.20200000000000001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8.9999999999999993E-3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4.7E-2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0.38100000000000001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5.3999999999999999E-2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0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3.0000000000000001E-3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0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0.23300000000000001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(((I2883/60)/60)/24)+DATE(1970,1,1)</f>
        <v>41976.639305555553</v>
      </c>
      <c r="K2883">
        <v>1412432436</v>
      </c>
      <c r="L2883" s="10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ROUND((E2883/D2883),3)</f>
        <v>0</v>
      </c>
      <c r="R2883" s="6" t="e">
        <f t="shared" ref="R2883:R2946" si="273">E2883/N2883</f>
        <v>#DIV/0!</v>
      </c>
      <c r="S2883" t="str">
        <f t="shared" ref="S2883:S2946" si="274">LEFT(P2883,SEARCH("/",P2883,1)-1)</f>
        <v>theater</v>
      </c>
      <c r="T2883" t="str">
        <f t="shared" ref="T2883:T2946" si="275">RIGHT(P2883,(LEN(P2883)-(SEARCH("/",P2883,1))))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0.191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4.0000000000000001E-3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2E-3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0.38100000000000001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1.0999999999999999E-2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9.0999999999999998E-2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0.20799999999999999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4.5999999999999999E-2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4.2000000000000003E-2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0.61899999999999999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0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8.0000000000000002E-3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0.17799999999999999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1E-3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2.8000000000000001E-2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0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0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0.14099999999999999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0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0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0.219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0.27200000000000002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0.26800000000000002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1.3080000000000001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1.0209999999999999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1.0089999999999999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1.0509999999999999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1.028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1.0089999999999999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1.014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1.0289999999999999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1.0720000000000001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0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0.20399999999999999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0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(((I2947/60)/60)/24)+DATE(1970,1,1)</f>
        <v>42148.139583333337</v>
      </c>
      <c r="K2947">
        <v>1429845660</v>
      </c>
      <c r="L2947" s="10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ROUND((E2947/D2947),3)</f>
        <v>0</v>
      </c>
      <c r="R2947" s="6" t="e">
        <f t="shared" ref="R2947:R3010" si="279">E2947/N2947</f>
        <v>#DIV/0!</v>
      </c>
      <c r="S2947" t="str">
        <f t="shared" ref="S2947:S3010" si="280">LEFT(P2947,SEARCH("/",P2947,1)-1)</f>
        <v>theater</v>
      </c>
      <c r="T2947" t="str">
        <f t="shared" ref="T2947:T3010" si="281">RIGHT(P2947,(LEN(P2947)-(SEARCH("/",P2947,1))))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4.2999999999999997E-2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0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2.1999999999999999E-2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0.08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2E-3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0.59599999999999997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0.16700000000000001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1.9E-2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1.0960000000000001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1.069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1.0069999999999999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1.1359999999999999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1.002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1.054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1.0009999999999999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1.1359999999999999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1.2949999999999999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1.0920000000000001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1.2889999999999999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1.0209999999999999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1.4650000000000001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1.004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1.2170000000000001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1.1040000000000001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1.7649999999999999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1.0329999999999999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1.05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1.7190000000000001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1.0369999999999999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1.1890000000000001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3.1869999999999998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1.012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1.1279999999999999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1.2050000000000001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1.0780000000000001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0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1.012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(((I3011/60)/60)/24)+DATE(1970,1,1)</f>
        <v>41969.611574074079</v>
      </c>
      <c r="K3011">
        <v>1414417240</v>
      </c>
      <c r="L3011" s="10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ROUND((E3011/D3011),3)</f>
        <v>1.198</v>
      </c>
      <c r="R3011" s="6">
        <f t="shared" ref="R3011:R3074" si="285">E3011/N3011</f>
        <v>233.8984375</v>
      </c>
      <c r="S3011" t="str">
        <f t="shared" ref="S3011:S3074" si="286">LEFT(P3011,SEARCH("/",P3011,1)-1)</f>
        <v>theater</v>
      </c>
      <c r="T3011" t="str">
        <f t="shared" ref="T3011:T3074" si="287">RIGHT(P3011,(LEN(P3011)-(SEARCH("/",P3011,1))))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1.2370000000000001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1.57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1.032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1.0580000000000001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1.0069999999999999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1.006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1.1599999999999999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1.0089999999999999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1.4330000000000001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1.3140000000000001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1.0669999999999999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1.4650000000000001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1.0880000000000001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1.2669999999999999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1.105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1.1000000000000001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1.9079999999999999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1.0669999999999999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0.23599999999999999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2E-3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0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0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0.03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2E-3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0.66800000000000004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0.19600000000000001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0.113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0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0.12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1E-3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3.3000000000000002E-2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0.59799999999999998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0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0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(((I3075/60)/60)/24)+DATE(1970,1,1)</f>
        <v>42169.804861111115</v>
      </c>
      <c r="K3075">
        <v>1429287900</v>
      </c>
      <c r="L3075" s="10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ROUND((E3075/D3075),3)</f>
        <v>0</v>
      </c>
      <c r="R3075" s="6">
        <f t="shared" ref="R3075:R3138" si="291">E3075/N3075</f>
        <v>92.142857142857139</v>
      </c>
      <c r="S3075" t="str">
        <f t="shared" ref="S3075:S3138" si="292">LEFT(P3075,SEARCH("/",P3075,1)-1)</f>
        <v>theater</v>
      </c>
      <c r="T3075" t="str">
        <f t="shared" ref="T3075:T3138" si="293">RIGHT(P3075,(LEN(P3075)-(SEARCH("/",P3075,1))))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1E-3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8.5999999999999993E-2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5.0000000000000001E-3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8.0000000000000002E-3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0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3.0000000000000001E-3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0.11600000000000001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3.0000000000000001E-3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6.0000000000000001E-3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2E-3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0.23400000000000001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5.0999999999999997E-2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1.2E-2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0.22800000000000001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0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3.0000000000000001E-3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0.04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0.17199999999999999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3.5999999999999997E-2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0.39100000000000001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3.0000000000000001E-3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0.29599999999999999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0.42399999999999999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0.19800000000000001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1E-3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0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0.26600000000000001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4.2000000000000003E-2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0.57299999999999995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3.0000000000000001E-3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1E-3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0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7.0000000000000001E-3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0.58299999999999996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0.68200000000000005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0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4.2000000000000003E-2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1.0860000000000001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3.7999999999999999E-2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0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0.20799999999999999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0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(((I3139/60)/60)/24)+DATE(1970,1,1)</f>
        <v>42858.8</v>
      </c>
      <c r="K3139">
        <v>1489439669</v>
      </c>
      <c r="L3139" s="10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ROUND((E3139/D3139),3)</f>
        <v>3.3000000000000002E-2</v>
      </c>
      <c r="R3139" s="6">
        <f t="shared" ref="R3139:R3202" si="297">E3139/N3139</f>
        <v>50</v>
      </c>
      <c r="S3139" t="str">
        <f t="shared" ref="S3139:S3202" si="298">LEFT(P3139,SEARCH("/",P3139,1)-1)</f>
        <v>theater</v>
      </c>
      <c r="T3139" t="str">
        <f t="shared" ref="T3139:T3202" si="299">RIGHT(P3139,(LEN(P3139)-(SEARCH("/",P3139,1))))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0.01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1.3120000000000001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3.3559999999999999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1.335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1.0149999999999999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1.272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1.1120000000000001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1.0680000000000001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1.6020000000000001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1.1619999999999999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1.123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1.0880000000000001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1.0109999999999999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1.0960000000000001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1.1479999999999999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1.7170000000000001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1.1419999999999999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1.198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1.0089999999999999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1.0720000000000001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1.022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1.163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0.04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0.01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0.11700000000000001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0.59099999999999997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1E-3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4.0000000000000001E-3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0.52200000000000002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0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0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(((I3203/60)/60)/24)+DATE(1970,1,1)</f>
        <v>41882.767094907409</v>
      </c>
      <c r="K3203">
        <v>1407695077</v>
      </c>
      <c r="L3203" s="10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ROUND((E3203/D3203),3)</f>
        <v>1.2999999999999999E-2</v>
      </c>
      <c r="R3203" s="6">
        <f t="shared" ref="R3203:R3266" si="303">E3203/N3203</f>
        <v>12.5</v>
      </c>
      <c r="S3203" t="str">
        <f t="shared" ref="S3203:S3266" si="304">LEFT(P3203,SEARCH("/",P3203,1)-1)</f>
        <v>theater</v>
      </c>
      <c r="T3203" t="str">
        <f t="shared" ref="T3203:T3266" si="305">RIGHT(P3203,(LEN(P3203)-(SEARCH("/",P3203,1))))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0.54500000000000004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3.4000000000000002E-2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0.46400000000000002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1.1930000000000001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1.258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1.1970000000000001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1.2629999999999999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1.0009999999999999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1.0209999999999999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1.004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1.0009999999999999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1.1599999999999999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1.0009999999999999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1.024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1.042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1.0229999999999999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1.079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1.099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1.004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1.008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1.0589999999999999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1.006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1.2729999999999999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1.0289999999999999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1.0429999999999999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1.1120000000000001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1.0589999999999999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1.008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1.0489999999999999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1.016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1.0129999999999999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1.2809999999999999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1.0629999999999999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1.0620000000000001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1.0920000000000001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1.0049999999999999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1.1220000000000001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0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(((I3267/60)/60)/24)+DATE(1970,1,1)</f>
        <v>42341.708333333328</v>
      </c>
      <c r="K3267">
        <v>1446570315</v>
      </c>
      <c r="L3267" s="10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ROUND((E3267/D3267),3)</f>
        <v>1.64</v>
      </c>
      <c r="R3267" s="6">
        <f t="shared" ref="R3267:R3330" si="309">E3267/N3267</f>
        <v>70.285714285714292</v>
      </c>
      <c r="S3267" t="str">
        <f t="shared" ref="S3267:S3330" si="310">LEFT(P3267,SEARCH("/",P3267,1)-1)</f>
        <v>theater</v>
      </c>
      <c r="T3267" t="str">
        <f t="shared" ref="T3267:T3330" si="311">RIGHT(P3267,(LEN(P3267)-(SEARCH("/",P3267,1))))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1.3129999999999999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1.0169999999999999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1.0129999999999999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1.0029999999999999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1.1679999999999999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1.143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1.048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1.018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1.0029999999999999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2.8610000000000002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1.1830000000000001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1.0289999999999999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1.4410000000000001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1.0009999999999999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1.0169999999999999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1.3620000000000001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1.335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1.034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1.0449999999999999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1.7529999999999999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1.0669999999999999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1.2230000000000001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1.5940000000000001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1.0009999999999999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1.0980000000000001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2.1080000000000001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1.0009999999999999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1.0620000000000001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1.0149999999999999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1.0169999999999999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1.014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1.0129999999999999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0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1.464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(((I3331/60)/60)/24)+DATE(1970,1,1)</f>
        <v>41847.958333333336</v>
      </c>
      <c r="K3331">
        <v>1405583108</v>
      </c>
      <c r="L3331" s="10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ROUND((E3331/D3331),3)</f>
        <v>1.1679999999999999</v>
      </c>
      <c r="R3331" s="6">
        <f t="shared" ref="R3331:R3394" si="315">E3331/N3331</f>
        <v>44.92307692307692</v>
      </c>
      <c r="S3331" t="str">
        <f t="shared" ref="S3331:S3394" si="316">LEFT(P3331,SEARCH("/",P3331,1)-1)</f>
        <v>theater</v>
      </c>
      <c r="T3331" t="str">
        <f t="shared" ref="T3331:T3394" si="317">RIGHT(P3331,(LEN(P3331)-(SEARCH("/",P3331,1))))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1.0629999999999999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1.0449999999999999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1.046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1.3859999999999999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1.0029999999999999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1.022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1.044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1.3819999999999999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1.0169999999999999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1.1950000000000001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1.0029999999999999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1.0189999999999999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1.2629999999999999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1.03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1.0629999999999999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1.014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1.135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1.0589999999999999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1.1870000000000001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1.0029999999999999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1.0660000000000001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1.0109999999999999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1.0760000000000001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1.0369999999999999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1.0229999999999999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1.0069999999999999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1.169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0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(((I3395/60)/60)/24)+DATE(1970,1,1)</f>
        <v>41949.031944444447</v>
      </c>
      <c r="K3395">
        <v>1413065230</v>
      </c>
      <c r="L3395" s="10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ROUND((E3395/D3395),3)</f>
        <v>1.0580000000000001</v>
      </c>
      <c r="R3395" s="6">
        <f t="shared" ref="R3395:R3458" si="321">E3395/N3395</f>
        <v>36.06818181818182</v>
      </c>
      <c r="S3395" t="str">
        <f t="shared" ref="S3395:S3458" si="322">LEFT(P3395,SEARCH("/",P3395,1)-1)</f>
        <v>theater</v>
      </c>
      <c r="T3395" t="str">
        <f t="shared" ref="T3395:T3458" si="323">RIGHT(P3395,(LEN(P3395)-(SEARCH("/",P3395,1))))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1.4239999999999999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1.0429999999999999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1.111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1.038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1.0189999999999999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1.0980000000000001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1.3759999999999999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1.0029999999999999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1.036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1.0089999999999999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1.0649999999999999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1.012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1.036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1.03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1.028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1.097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1.0029999999999999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1.056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1.347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1.0980000000000001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1.2829999999999999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1.0069999999999999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1.0069999999999999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0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(((I3459/60)/60)/24)+DATE(1970,1,1)</f>
        <v>42047.249305555553</v>
      </c>
      <c r="K3459">
        <v>1421081857</v>
      </c>
      <c r="L3459" s="10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ROUND((E3459/D3459),3)</f>
        <v>1.4019999999999999</v>
      </c>
      <c r="R3459" s="6">
        <f t="shared" ref="R3459:R3522" si="327">E3459/N3459</f>
        <v>50.981818181818184</v>
      </c>
      <c r="S3459" t="str">
        <f t="shared" ref="S3459:S3522" si="328">LEFT(P3459,SEARCH("/",P3459,1)-1)</f>
        <v>theater</v>
      </c>
      <c r="T3459" t="str">
        <f t="shared" ref="T3459:T3522" si="329">RIGHT(P3459,(LEN(P3459)-(SEARCH("/",P3459,1))))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1.2430000000000001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1.034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1.0229999999999999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1.2709999999999999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1.1339999999999999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1.0209999999999999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1.129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1.2789999999999999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1.1419999999999999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1.278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1.0529999999999999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1.069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1.0069999999999999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1.0760000000000001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1.038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1.0629999999999999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1.006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1.1839999999999999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1.0269999999999999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1.1000000000000001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1.014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0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1.008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(((I3523/60)/60)/24)+DATE(1970,1,1)</f>
        <v>41911.361342592594</v>
      </c>
      <c r="K3523">
        <v>1409388020</v>
      </c>
      <c r="L3523" s="10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ROUND((E3523/D3523),3)</f>
        <v>1.694</v>
      </c>
      <c r="R3523" s="6">
        <f t="shared" ref="R3523:R3586" si="333">E3523/N3523</f>
        <v>45.615384615384613</v>
      </c>
      <c r="S3523" t="str">
        <f t="shared" ref="S3523:S3586" si="334">LEFT(P3523,SEARCH("/",P3523,1)-1)</f>
        <v>theater</v>
      </c>
      <c r="T3523" t="str">
        <f t="shared" ref="T3523:T3586" si="335">RIGHT(P3523,(LEN(P3523)-(SEARCH("/",P3523,1))))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1.137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1.016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1.012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1.19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1.032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1.5329999999999999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1.2849999999999999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1.1970000000000001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1.0469999999999999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1.0229999999999999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1.1439999999999999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1.0189999999999999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1.0629999999999999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1.1339999999999999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1.0049999999999999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1.0840000000000001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1.4890000000000001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1.0549999999999999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1.048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1.0049999999999999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1.1439999999999999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1.2210000000000001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1.0609999999999999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1.0129999999999999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1.139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0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(((I3587/60)/60)/24)+DATE(1970,1,1)</f>
        <v>41994.716319444444</v>
      </c>
      <c r="K3587">
        <v>1416589890</v>
      </c>
      <c r="L3587" s="10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ROUND((E3587/D3587),3)</f>
        <v>1.1910000000000001</v>
      </c>
      <c r="R3587" s="6">
        <f t="shared" ref="R3587:R3650" si="339">E3587/N3587</f>
        <v>176.08695652173913</v>
      </c>
      <c r="S3587" t="str">
        <f t="shared" ref="S3587:S3650" si="340">LEFT(P3587,SEARCH("/",P3587,1)-1)</f>
        <v>theater</v>
      </c>
      <c r="T3587" t="str">
        <f t="shared" ref="T3587:T3650" si="341">RIGHT(P3587,(LEN(P3587)-(SEARCH("/",P3587,1))))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1.0940000000000001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1.0009999999999999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1.2729999999999999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1.1060000000000001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1.2589999999999999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1.044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1.0009999999999999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1.7070000000000001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1.1279999999999999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1.3029999999999999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1.0549999999999999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1.5329999999999999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1.1890000000000001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1.052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1.0009999999999999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1.0489999999999999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1.0269999999999999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0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0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0.35199999999999998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4.2000000000000003E-2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0.36499999999999999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0.309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6.5000000000000002E-2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0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2.1000000000000001E-2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0.16400000000000001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4.8000000000000001E-2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0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1.004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(((I3651/60)/60)/24)+DATE(1970,1,1)</f>
        <v>41806.712893518517</v>
      </c>
      <c r="K3651">
        <v>1400691994</v>
      </c>
      <c r="L3651" s="10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ROUND((E3651/D3651),3)</f>
        <v>1.04</v>
      </c>
      <c r="R3651" s="6">
        <f t="shared" ref="R3651:R3714" si="345">E3651/N3651</f>
        <v>97.5</v>
      </c>
      <c r="S3651" t="str">
        <f t="shared" ref="S3651:S3714" si="346">LEFT(P3651,SEARCH("/",P3651,1)-1)</f>
        <v>theater</v>
      </c>
      <c r="T3651" t="str">
        <f t="shared" ref="T3651:T3714" si="347">RIGHT(P3651,(LEN(P3651)-(SEARCH("/",P3651,1))))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2.5070000000000001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1.163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1.0580000000000001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1.1080000000000001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1.0069999999999999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1.0940000000000001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1.1519999999999999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1.032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1.0089999999999999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1.0149999999999999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1.1359999999999999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1.288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1.0289999999999999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1.1279999999999999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1.109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1.391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1.0920000000000001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1.1830000000000001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1.28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1.2909999999999999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1.0740000000000001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1.0009999999999999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1.0029999999999999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1.0920000000000001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1.0349999999999999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1.2130000000000001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1.083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1.4119999999999999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0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1.5369999999999999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(((I3715/60)/60)/24)+DATE(1970,1,1)</f>
        <v>42525.738032407404</v>
      </c>
      <c r="K3715">
        <v>1463334166</v>
      </c>
      <c r="L3715" s="10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ROUND((E3715/D3715),3)</f>
        <v>1.0149999999999999</v>
      </c>
      <c r="R3715" s="6">
        <f t="shared" ref="R3715:R3778" si="351">E3715/N3715</f>
        <v>106.84210526315789</v>
      </c>
      <c r="S3715" t="str">
        <f t="shared" ref="S3715:S3778" si="352">LEFT(P3715,SEARCH("/",P3715,1)-1)</f>
        <v>theater</v>
      </c>
      <c r="T3715" t="str">
        <f t="shared" ref="T3715:T3778" si="353">RIGHT(P3715,(LEN(P3715)-(SEARCH("/",P3715,1))))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1.024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1.026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1.5580000000000001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1.008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1.0449999999999999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1.0249999999999999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1.008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9.2999999999999999E-2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7.1999999999999995E-2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0.28499999999999998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0.13300000000000001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7.0000000000000001E-3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0.20100000000000001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2.4E-2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1.0349999999999999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1.0049999999999999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1.0329999999999999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1.0109999999999999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1.0229999999999999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1.1020000000000001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1.0620000000000001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1.135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1.0269999999999999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1.1679999999999999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1.077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1.0029999999999999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0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1.0669999999999999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(((I3779/60)/60)/24)+DATE(1970,1,1)</f>
        <v>41909.166666666664</v>
      </c>
      <c r="K3779">
        <v>1409884821</v>
      </c>
      <c r="L3779" s="10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ROUND((E3779/D3779),3)</f>
        <v>1.4319999999999999</v>
      </c>
      <c r="R3779" s="6">
        <f t="shared" ref="R3779:R3842" si="357">E3779/N3779</f>
        <v>48.542372881355931</v>
      </c>
      <c r="S3779" t="str">
        <f t="shared" ref="S3779:S3842" si="358">LEFT(P3779,SEARCH("/",P3779,1)-1)</f>
        <v>theater</v>
      </c>
      <c r="T3779" t="str">
        <f t="shared" ref="T3779:T3842" si="359">RIGHT(P3779,(LEN(P3779)-(SEARCH("/",P3779,1))))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1.04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1.018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1.2889999999999999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1.508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1.1100000000000001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1.0029999999999999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7.0000000000000001E-3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3.3000000000000002E-2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3.0000000000000001E-3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0.59699999999999998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1.7000000000000001E-2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0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0.89700000000000002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1.4999999999999999E-2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0.04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0.04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8.5000000000000006E-2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0.19700000000000001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0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1E-3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0.30299999999999999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1.0129999999999999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1.2170000000000001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1.0960000000000001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1.01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1.1919999999999999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1.073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1.4330000000000001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1.0449999999999999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1.1000000000000001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1.1919999999999999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1.5269999999999999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1.0469999999999999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1.0900000000000001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1.0129999999999999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0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(((I3843/60)/60)/24)+DATE(1970,1,1)</f>
        <v>41840.785729166666</v>
      </c>
      <c r="K3843">
        <v>1400698287</v>
      </c>
      <c r="L3843" s="10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ROUND((E3843/D3843),3)</f>
        <v>8.6999999999999994E-2</v>
      </c>
      <c r="R3843" s="6">
        <f t="shared" ref="R3843:R3906" si="363">E3843/N3843</f>
        <v>25.647058823529413</v>
      </c>
      <c r="S3843" t="str">
        <f t="shared" ref="S3843:S3906" si="364">LEFT(P3843,SEARCH("/",P3843,1)-1)</f>
        <v>theater</v>
      </c>
      <c r="T3843" t="str">
        <f t="shared" ref="T3843:T3906" si="365">RIGHT(P3843,(LEN(P3843)-(SEARCH("/",P3843,1))))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0.41499999999999998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2.1000000000000001E-2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0.16200000000000001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0.16400000000000001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7.0000000000000007E-2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0.34100000000000003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0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0.16300000000000001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0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0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0.17699999999999999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0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0.26900000000000002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6.0000000000000001E-3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0.126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3.4000000000000002E-2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2.7E-2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0.52800000000000002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0.05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1E-3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0.13100000000000001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1.7999999999999999E-2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1.4999999999999999E-2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0.16800000000000001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0.216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3.5000000000000003E-2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0.32600000000000001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1.2999999999999999E-2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8.0000000000000002E-3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0.48799999999999999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0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0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(((I3907/60)/60)/24)+DATE(1970,1,1)</f>
        <v>42166.958333333328</v>
      </c>
      <c r="K3907">
        <v>1430405903</v>
      </c>
      <c r="L3907" s="10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ROUND((E3907/D3907),3)</f>
        <v>0.115</v>
      </c>
      <c r="R3907" s="6">
        <f t="shared" ref="R3907:R3970" si="369">E3907/N3907</f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RIGHT(P3907,(LEN(P3907)-(SEARCH("/",P3907,1))))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0.67300000000000004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8.6999999999999994E-2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3.1E-2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0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0.36399999999999999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3.0000000000000001E-3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3.0000000000000001E-3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8.1000000000000003E-2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0.153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2.3E-2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0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0.86099999999999999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0.122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8.9999999999999993E-3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0.35599999999999998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3.0000000000000001E-3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3.3000000000000002E-2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3.4000000000000002E-2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0.158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6.0000000000000001E-3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0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1E-3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0.24299999999999999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0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0.32100000000000001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0.24299999999999999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4.0000000000000001E-3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3.2000000000000001E-2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0.14299999999999999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0.24099999999999999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0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(((I3971/60)/60)/24)+DATE(1970,1,1)</f>
        <v>42611.163194444445</v>
      </c>
      <c r="K3971">
        <v>1471638646</v>
      </c>
      <c r="L3971" s="10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ROUND((E3971/D3971),3)</f>
        <v>7.4999999999999997E-2</v>
      </c>
      <c r="R3971" s="6">
        <f t="shared" ref="R3971:R4034" si="375">E3971/N3971</f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RIGHT(P3971,(LEN(P3971)-(SEARCH("/",P3971,1))))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1E-3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0.01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0.47699999999999998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1.4999999999999999E-2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1.7999999999999999E-2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4.1000000000000002E-2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0.34799999999999998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0.32100000000000001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9.8000000000000004E-2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0.378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2.1000000000000001E-2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4.2000000000000003E-2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5.3999999999999999E-2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0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3.0000000000000001E-3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0.16600000000000001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0.16500000000000001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0.378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1.7999999999999999E-2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0.10100000000000001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1.2999999999999999E-2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0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3.0000000000000001E-3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3.9E-2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0.24199999999999999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0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1.0999999999999999E-2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8.6999999999999994E-2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8.0000000000000002E-3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0.16700000000000001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8.0000000000000002E-3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0.69599999999999995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1.2999999999999999E-2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7.1999999999999995E-2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0.28100000000000003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0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6.8000000000000005E-2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(((I4035/60)/60)/24)+DATE(1970,1,1)</f>
        <v>42645.375</v>
      </c>
      <c r="K4035">
        <v>1472711224</v>
      </c>
      <c r="L4035" s="10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ROUND((E4035/D4035),3)</f>
        <v>0.25700000000000001</v>
      </c>
      <c r="R4035" s="6">
        <f t="shared" ref="R4035:R4098" si="381">E4035/N4035</f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RIGHT(P4035,(LEN(P4035)-(SEARCH("/",P4035,1))))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1.4999999999999999E-2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0.36899999999999999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0.47099999999999997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0.313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4.0000000000000001E-3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0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8.2000000000000003E-2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0.17699999999999999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1E-3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1E-3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0.17599999999999999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2.5000000000000001E-2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2.9000000000000001E-2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2.5000000000000001E-2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0.193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7.0000000000000001E-3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2E-3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1.0999999999999999E-2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0.26700000000000002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2E-3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0.217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3.0000000000000001E-3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3.0000000000000001E-3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0.128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0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2.7E-2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0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(((I4099/60)/60)/24)+DATE(1970,1,1)</f>
        <v>42400.996527777781</v>
      </c>
      <c r="K4099">
        <v>1449431237</v>
      </c>
      <c r="L4099" s="10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ROUND((E4099/D4099),3)</f>
        <v>0</v>
      </c>
      <c r="R4099" s="6" t="e">
        <f t="shared" ref="R4099:R4115" si="387">E4099/N4099</f>
        <v>#DIV/0!</v>
      </c>
      <c r="S4099" t="str">
        <f t="shared" ref="S4099:S4115" si="388">LEFT(P4099,SEARCH("/",P4099,1)-1)</f>
        <v>theater</v>
      </c>
      <c r="T4099" t="str">
        <f t="shared" ref="T4099:T4115" si="389">RIGHT(P4099,(LEN(P4099)-(SEARCH("/",P4099,1))))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1.0999999999999999E-2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0.214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7.0000000000000007E-2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2.1000000000000001E-2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0.02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0.28699999999999998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0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Q4115" xr:uid="{FDAD09A8-AB57-42B1-ABF2-5994237C582B}"/>
  <conditionalFormatting sqref="F1:F1048576">
    <cfRule type="containsText" dxfId="6" priority="6" operator="containsText" text="canceled">
      <formula>NOT(ISERROR(SEARCH("canceled",F1)))</formula>
    </cfRule>
    <cfRule type="containsText" dxfId="5" priority="7" operator="containsText" text="live">
      <formula>NOT(ISERROR(SEARCH("live",F1)))</formula>
    </cfRule>
    <cfRule type="containsText" dxfId="4" priority="8" operator="containsText" text="failed">
      <formula>NOT(ISERROR(SEARCH("failed",F1)))</formula>
    </cfRule>
    <cfRule type="containsText" dxfId="3" priority="9" operator="containsText" text="successful">
      <formula>NOT(ISERROR(SEARCH("successful",F1)))</formula>
    </cfRule>
  </conditionalFormatting>
  <conditionalFormatting sqref="Q2:Q4115">
    <cfRule type="cellIs" dxfId="2" priority="5" operator="lessThanOrEqual">
      <formula>100%</formula>
    </cfRule>
  </conditionalFormatting>
  <conditionalFormatting sqref="Q2:Q1048576">
    <cfRule type="cellIs" dxfId="1" priority="1" operator="greaterThanOrEqual">
      <formula>2</formula>
    </cfRule>
    <cfRule type="cellIs" dxfId="0" priority="3" operator="between">
      <formula>1</formula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4F9C8-7F47-49DA-AD3E-3CFB2DF36925}">
  <dimension ref="A1:F14"/>
  <sheetViews>
    <sheetView workbookViewId="0">
      <selection activeCell="R9" sqref="R9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3" spans="1:6" x14ac:dyDescent="0.35">
      <c r="A3" s="7" t="s">
        <v>8323</v>
      </c>
      <c r="B3" s="7" t="s">
        <v>8322</v>
      </c>
    </row>
    <row r="4" spans="1:6" x14ac:dyDescent="0.3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5941B-5653-4318-8B9B-70E0BDD85C12}">
  <dimension ref="A1:F47"/>
  <sheetViews>
    <sheetView topLeftCell="A7" workbookViewId="0">
      <selection activeCell="B2" sqref="B2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8366</v>
      </c>
      <c r="B2" t="s">
        <v>8310</v>
      </c>
    </row>
    <row r="4" spans="1:6" x14ac:dyDescent="0.35">
      <c r="A4" s="7" t="s">
        <v>8323</v>
      </c>
      <c r="B4" s="7" t="s">
        <v>8322</v>
      </c>
    </row>
    <row r="5" spans="1:6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814AD-3035-4408-A999-DBBEFAF49AB9}">
  <dimension ref="A2:E19"/>
  <sheetViews>
    <sheetView workbookViewId="0">
      <selection activeCell="P13" sqref="P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8.08984375" bestFit="1" customWidth="1"/>
    <col min="4" max="4" width="5.453125" bestFit="1" customWidth="1"/>
    <col min="5" max="6" width="10.7265625" bestFit="1" customWidth="1"/>
  </cols>
  <sheetData>
    <row r="2" spans="1:5" x14ac:dyDescent="0.35">
      <c r="A2" s="7" t="s">
        <v>8308</v>
      </c>
      <c r="B2" t="s">
        <v>8310</v>
      </c>
    </row>
    <row r="3" spans="1:5" x14ac:dyDescent="0.35">
      <c r="A3" s="7" t="s">
        <v>8381</v>
      </c>
      <c r="B3" t="s">
        <v>8310</v>
      </c>
    </row>
    <row r="5" spans="1:5" x14ac:dyDescent="0.35">
      <c r="A5" s="7" t="s">
        <v>8365</v>
      </c>
      <c r="B5" s="7" t="s">
        <v>8322</v>
      </c>
    </row>
    <row r="6" spans="1:5" x14ac:dyDescent="0.35">
      <c r="A6" s="7" t="s">
        <v>8311</v>
      </c>
      <c r="B6" t="s">
        <v>8219</v>
      </c>
      <c r="C6" t="s">
        <v>8220</v>
      </c>
      <c r="D6" t="s">
        <v>8221</v>
      </c>
      <c r="E6" t="s">
        <v>8321</v>
      </c>
    </row>
    <row r="7" spans="1:5" x14ac:dyDescent="0.35">
      <c r="A7" s="11" t="s">
        <v>8375</v>
      </c>
      <c r="B7" s="9">
        <v>182</v>
      </c>
      <c r="C7" s="9">
        <v>34</v>
      </c>
      <c r="D7" s="9">
        <v>149</v>
      </c>
      <c r="E7" s="9">
        <v>365</v>
      </c>
    </row>
    <row r="8" spans="1:5" x14ac:dyDescent="0.35">
      <c r="A8" s="11" t="s">
        <v>8376</v>
      </c>
      <c r="B8" s="9">
        <v>202</v>
      </c>
      <c r="C8" s="9">
        <v>27</v>
      </c>
      <c r="D8" s="9">
        <v>106</v>
      </c>
      <c r="E8" s="9">
        <v>335</v>
      </c>
    </row>
    <row r="9" spans="1:5" x14ac:dyDescent="0.35">
      <c r="A9" s="11" t="s">
        <v>8377</v>
      </c>
      <c r="B9" s="9">
        <v>180</v>
      </c>
      <c r="C9" s="9">
        <v>28</v>
      </c>
      <c r="D9" s="9">
        <v>108</v>
      </c>
      <c r="E9" s="9">
        <v>316</v>
      </c>
    </row>
    <row r="10" spans="1:5" x14ac:dyDescent="0.35">
      <c r="A10" s="11" t="s">
        <v>8378</v>
      </c>
      <c r="B10" s="9">
        <v>192</v>
      </c>
      <c r="C10" s="9">
        <v>27</v>
      </c>
      <c r="D10" s="9">
        <v>102</v>
      </c>
      <c r="E10" s="9">
        <v>321</v>
      </c>
    </row>
    <row r="11" spans="1:5" x14ac:dyDescent="0.35">
      <c r="A11" s="11" t="s">
        <v>8369</v>
      </c>
      <c r="B11" s="9">
        <v>234</v>
      </c>
      <c r="C11" s="9">
        <v>26</v>
      </c>
      <c r="D11" s="9">
        <v>126</v>
      </c>
      <c r="E11" s="9">
        <v>386</v>
      </c>
    </row>
    <row r="12" spans="1:5" x14ac:dyDescent="0.35">
      <c r="A12" s="11" t="s">
        <v>8379</v>
      </c>
      <c r="B12" s="9">
        <v>211</v>
      </c>
      <c r="C12" s="9">
        <v>27</v>
      </c>
      <c r="D12" s="9">
        <v>147</v>
      </c>
      <c r="E12" s="9">
        <v>385</v>
      </c>
    </row>
    <row r="13" spans="1:5" x14ac:dyDescent="0.35">
      <c r="A13" s="11" t="s">
        <v>8370</v>
      </c>
      <c r="B13" s="9">
        <v>194</v>
      </c>
      <c r="C13" s="9">
        <v>43</v>
      </c>
      <c r="D13" s="9">
        <v>150</v>
      </c>
      <c r="E13" s="9">
        <v>387</v>
      </c>
    </row>
    <row r="14" spans="1:5" x14ac:dyDescent="0.35">
      <c r="A14" s="11" t="s">
        <v>8371</v>
      </c>
      <c r="B14" s="9">
        <v>166</v>
      </c>
      <c r="C14" s="9">
        <v>33</v>
      </c>
      <c r="D14" s="9">
        <v>134</v>
      </c>
      <c r="E14" s="9">
        <v>333</v>
      </c>
    </row>
    <row r="15" spans="1:5" x14ac:dyDescent="0.35">
      <c r="A15" s="11" t="s">
        <v>8372</v>
      </c>
      <c r="B15" s="9">
        <v>147</v>
      </c>
      <c r="C15" s="9">
        <v>24</v>
      </c>
      <c r="D15" s="9">
        <v>127</v>
      </c>
      <c r="E15" s="9">
        <v>298</v>
      </c>
    </row>
    <row r="16" spans="1:5" x14ac:dyDescent="0.35">
      <c r="A16" s="11" t="s">
        <v>8373</v>
      </c>
      <c r="B16" s="9">
        <v>183</v>
      </c>
      <c r="C16" s="9">
        <v>20</v>
      </c>
      <c r="D16" s="9">
        <v>149</v>
      </c>
      <c r="E16" s="9">
        <v>352</v>
      </c>
    </row>
    <row r="17" spans="1:5" x14ac:dyDescent="0.35">
      <c r="A17" s="11" t="s">
        <v>8374</v>
      </c>
      <c r="B17" s="9">
        <v>183</v>
      </c>
      <c r="C17" s="9">
        <v>37</v>
      </c>
      <c r="D17" s="9">
        <v>114</v>
      </c>
      <c r="E17" s="9">
        <v>334</v>
      </c>
    </row>
    <row r="18" spans="1:5" x14ac:dyDescent="0.35">
      <c r="A18" s="11" t="s">
        <v>8380</v>
      </c>
      <c r="B18" s="9">
        <v>111</v>
      </c>
      <c r="C18" s="9">
        <v>23</v>
      </c>
      <c r="D18" s="9">
        <v>118</v>
      </c>
      <c r="E18" s="9">
        <v>252</v>
      </c>
    </row>
    <row r="19" spans="1:5" x14ac:dyDescent="0.35">
      <c r="A19" s="11" t="s">
        <v>8321</v>
      </c>
      <c r="B19" s="9">
        <v>2185</v>
      </c>
      <c r="C19" s="9">
        <v>349</v>
      </c>
      <c r="D19" s="9">
        <v>1530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B55B-A480-4BE7-859F-42F1DB57F868}">
  <dimension ref="B2:I14"/>
  <sheetViews>
    <sheetView tabSelected="1" topLeftCell="A12" workbookViewId="0">
      <selection activeCell="I30" sqref="I30"/>
    </sheetView>
  </sheetViews>
  <sheetFormatPr defaultRowHeight="14.5" x14ac:dyDescent="0.35"/>
  <cols>
    <col min="2" max="2" width="26.8164062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5.453125" bestFit="1" customWidth="1"/>
    <col min="8" max="8" width="18.1796875" bestFit="1" customWidth="1"/>
    <col min="9" max="9" width="19.08984375" bestFit="1" customWidth="1"/>
  </cols>
  <sheetData>
    <row r="2" spans="2:9" x14ac:dyDescent="0.35"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8388</v>
      </c>
      <c r="H2" t="s">
        <v>8389</v>
      </c>
      <c r="I2" t="s">
        <v>8387</v>
      </c>
    </row>
    <row r="3" spans="2:9" x14ac:dyDescent="0.35">
      <c r="B3" t="s">
        <v>8390</v>
      </c>
      <c r="C3">
        <f>COUNTIFS(Data!$D$2:$D$4115, "&lt; 1000",Data!$F$2:$F$4115, "successful")</f>
        <v>322</v>
      </c>
      <c r="D3">
        <f>COUNTIFS(Data!$D$2:$D$4115, "&lt; 1000",Data!$F$2:$F$4115, "failed")</f>
        <v>113</v>
      </c>
      <c r="E3">
        <f>COUNTIFS(Data!$D$2:$D$4115, "&lt; 1000",Data!$F$2:$F$4115, "canceled")</f>
        <v>18</v>
      </c>
      <c r="F3">
        <f>SUM(C3:E3)</f>
        <v>453</v>
      </c>
      <c r="G3" s="12">
        <f>D3/F3</f>
        <v>0.24944812362030905</v>
      </c>
      <c r="H3" s="12">
        <f>E3/F3</f>
        <v>3.9735099337748346E-2</v>
      </c>
      <c r="I3" s="12">
        <f>C3/F3</f>
        <v>0.71081677704194257</v>
      </c>
    </row>
    <row r="4" spans="2:9" x14ac:dyDescent="0.35">
      <c r="B4" t="s">
        <v>8391</v>
      </c>
      <c r="C4">
        <f>COUNTIFS(Data!$D$2:$D$4115, "&gt;=1000", Data!$D$2:$D$4115, "&lt;=4999", Data!$F$2:$F$4115, "successful")</f>
        <v>932</v>
      </c>
      <c r="D4">
        <f>COUNTIFS(Data!$D$2:$D$4115, "&gt;=1000", Data!$D$2:$D$4115, "&lt;=4999", Data!$F$2:$F$4115, "failed")</f>
        <v>420</v>
      </c>
      <c r="E4">
        <f>COUNTIFS(Data!$D$2:$D$4115, "&gt;=1000", Data!$D$2:$D$4115, "&lt;=4999", Data!$F$2:$F$4115, "canceled")</f>
        <v>60</v>
      </c>
      <c r="F4">
        <f t="shared" ref="F4:F14" si="0">SUM(C4:E4)</f>
        <v>1412</v>
      </c>
      <c r="G4" s="12">
        <f>D4/F4</f>
        <v>0.29745042492917845</v>
      </c>
      <c r="H4" s="12">
        <f>E4/F4</f>
        <v>4.2492917847025496E-2</v>
      </c>
      <c r="I4" s="12">
        <f t="shared" ref="I4:I14" si="1">C4/F4</f>
        <v>0.66005665722379603</v>
      </c>
    </row>
    <row r="5" spans="2:9" x14ac:dyDescent="0.35">
      <c r="B5" t="s">
        <v>8392</v>
      </c>
      <c r="C5">
        <f>COUNTIFS(Data!$D$2:$D$4115, "&gt;=5000", Data!$D$2:$D$4115, "&lt;=9999", Data!$F$2:$F$4115, "successful")</f>
        <v>381</v>
      </c>
      <c r="D5">
        <f>COUNTIFS(Data!$D$2:$D$4115, "&gt;=5000", Data!$D$2:$D$4115, "&lt;=9999", Data!$F$2:$F$4115, "failed")</f>
        <v>283</v>
      </c>
      <c r="E5">
        <f>COUNTIFS(Data!$D$2:$D$4115, "&gt;=5000", Data!$D$2:$D$4115, "&lt;=9999", Data!$F$2:$F$4115, "canceled")</f>
        <v>52</v>
      </c>
      <c r="F5">
        <f t="shared" si="0"/>
        <v>716</v>
      </c>
      <c r="G5" s="12">
        <f>D5/F5</f>
        <v>0.39525139664804471</v>
      </c>
      <c r="H5" s="12">
        <f>E5/F5</f>
        <v>7.2625698324022353E-2</v>
      </c>
      <c r="I5" s="12">
        <f t="shared" si="1"/>
        <v>0.53212290502793291</v>
      </c>
    </row>
    <row r="6" spans="2:9" x14ac:dyDescent="0.35">
      <c r="B6" t="s">
        <v>8393</v>
      </c>
      <c r="C6">
        <f>COUNTIFS(Data!$D$2:$D$4115, "&gt;=10000", Data!$D$2:$D$4115, "&lt;=14999", Data!$F$2:$F$4115, "successful")</f>
        <v>168</v>
      </c>
      <c r="D6">
        <f>COUNTIFS(Data!$D$2:$D$4115, "&gt;=10000", Data!$D$2:$D$4115, "&lt;=14999", Data!$F$2:$F$4115, "failed")</f>
        <v>144</v>
      </c>
      <c r="E6">
        <f>COUNTIFS(Data!$D$2:$D$4115, "&gt;=10000", Data!$D$2:$D$4115, "&lt;=14999", Data!$F$2:$F$4115, "canceled")</f>
        <v>40</v>
      </c>
      <c r="F6">
        <f t="shared" si="0"/>
        <v>352</v>
      </c>
      <c r="G6" s="12">
        <f>D6/F6</f>
        <v>0.40909090909090912</v>
      </c>
      <c r="H6" s="12">
        <f>E6/F6</f>
        <v>0.11363636363636363</v>
      </c>
      <c r="I6" s="12">
        <f t="shared" si="1"/>
        <v>0.47727272727272729</v>
      </c>
    </row>
    <row r="7" spans="2:9" x14ac:dyDescent="0.35">
      <c r="B7" t="s">
        <v>8394</v>
      </c>
      <c r="C7">
        <f>COUNTIFS(Data!$D$2:$D$4115, "&gt;=15000", Data!$D$2:$D$4115, "&lt;=19999", Data!$F$2:$F$4115, "successful")</f>
        <v>94</v>
      </c>
      <c r="D7">
        <f>COUNTIFS(Data!$D$2:$D$4115, "&gt;=15000", Data!$D$2:$D$4115, "&lt;=19999", Data!$F$2:$F$4115, "failed")</f>
        <v>90</v>
      </c>
      <c r="E7">
        <f>COUNTIFS(Data!$D$2:$D$4115, "&gt;=15000", Data!$D$2:$D$4115, "&lt;=19999", Data!$F$2:$F$4115, "canceled")</f>
        <v>17</v>
      </c>
      <c r="F7">
        <f t="shared" si="0"/>
        <v>201</v>
      </c>
      <c r="G7" s="12">
        <f>D7/F7</f>
        <v>0.44776119402985076</v>
      </c>
      <c r="H7" s="12">
        <f>E7/F7</f>
        <v>8.45771144278607E-2</v>
      </c>
      <c r="I7" s="12">
        <f t="shared" si="1"/>
        <v>0.46766169154228854</v>
      </c>
    </row>
    <row r="8" spans="2:9" x14ac:dyDescent="0.35">
      <c r="B8" t="s">
        <v>8395</v>
      </c>
      <c r="C8">
        <f>COUNTIFS(Data!$D$2:$D$4115, "&gt;=20000", Data!$D$2:$D$4115, "&lt;=24999", Data!$F$2:$F$4115, "successful")</f>
        <v>62</v>
      </c>
      <c r="D8">
        <f>COUNTIFS(Data!$D$2:$D$4115, "&gt;=20000", Data!$D$2:$D$4115, "&lt;=24999", Data!$F$2:$F$4115, "failed")</f>
        <v>72</v>
      </c>
      <c r="E8">
        <f>COUNTIFS(Data!$D$2:$D$4115, "&gt;=20000", Data!$D$2:$D$4115, "&lt;=24999", Data!$F$2:$F$4115, "canceled")</f>
        <v>14</v>
      </c>
      <c r="F8">
        <f t="shared" si="0"/>
        <v>148</v>
      </c>
      <c r="G8" s="12">
        <f>D8/F8</f>
        <v>0.48648648648648651</v>
      </c>
      <c r="H8" s="12">
        <f>E8/F8</f>
        <v>9.45945945945946E-2</v>
      </c>
      <c r="I8" s="12">
        <f t="shared" si="1"/>
        <v>0.41891891891891891</v>
      </c>
    </row>
    <row r="9" spans="2:9" x14ac:dyDescent="0.35">
      <c r="B9" t="s">
        <v>8396</v>
      </c>
      <c r="C9">
        <f>COUNTIFS(Data!$D$2:$D$4115, "&gt;=25000", Data!$D$2:$D$4115, "&lt;=29999", Data!$F$2:$F$4115, "successful")</f>
        <v>55</v>
      </c>
      <c r="D9">
        <f>COUNTIFS(Data!$D$2:$D$4115, "&gt;=25000", Data!$D$2:$D$4115, "&lt;=29999", Data!$F$2:$F$4115, "failed")</f>
        <v>64</v>
      </c>
      <c r="E9">
        <f>COUNTIFS(Data!$D$2:$D$4115, "&gt;=25000", Data!$D$2:$D$4115, "&lt;=29999", Data!$F$2:$F$4115, "canceled")</f>
        <v>18</v>
      </c>
      <c r="F9">
        <f t="shared" si="0"/>
        <v>137</v>
      </c>
      <c r="G9" s="12">
        <f>D9/F9</f>
        <v>0.46715328467153283</v>
      </c>
      <c r="H9" s="12">
        <f>E9/F9</f>
        <v>0.13138686131386862</v>
      </c>
      <c r="I9" s="12">
        <f t="shared" si="1"/>
        <v>0.40145985401459855</v>
      </c>
    </row>
    <row r="10" spans="2:9" x14ac:dyDescent="0.35">
      <c r="B10" t="s">
        <v>8397</v>
      </c>
      <c r="C10">
        <f>COUNTIFS(Data!$D$2:$D$4115, "&gt;=30000", Data!$D$2:$D$4115, "&lt;=34999", Data!$F$2:$F$4115, "successful")</f>
        <v>32</v>
      </c>
      <c r="D10">
        <f>COUNTIFS(Data!$D$2:$D$4115, "&gt;=30000", Data!$D$2:$D$4115, "&lt;=34999", Data!$F$2:$F$4115, "failed")</f>
        <v>37</v>
      </c>
      <c r="E10">
        <f>COUNTIFS(Data!$D$2:$D$4115, "&gt;=30000", Data!$D$2:$D$4115, "&lt;=34999", Data!$F$2:$F$4115, "canceled")</f>
        <v>13</v>
      </c>
      <c r="F10">
        <f t="shared" si="0"/>
        <v>82</v>
      </c>
      <c r="G10" s="12">
        <f>D10/F10</f>
        <v>0.45121951219512196</v>
      </c>
      <c r="H10" s="12">
        <f>E10/F10</f>
        <v>0.15853658536585366</v>
      </c>
      <c r="I10" s="12">
        <f t="shared" si="1"/>
        <v>0.3902439024390244</v>
      </c>
    </row>
    <row r="11" spans="2:9" x14ac:dyDescent="0.35">
      <c r="B11" t="s">
        <v>8398</v>
      </c>
      <c r="C11">
        <f>COUNTIFS(Data!$D$2:$D$4115, "&gt;=35000", Data!$D$2:$D$4115, "&lt;=39999", Data!$F$2:$F$4115, "successful")</f>
        <v>26</v>
      </c>
      <c r="D11">
        <f>COUNTIFS(Data!$D$2:$D$4115, "&gt;=35000", Data!$D$2:$D$4115, "&lt;=39999", Data!$F$2:$F$4115, "failed")</f>
        <v>22</v>
      </c>
      <c r="E11">
        <f>COUNTIFS(Data!$D$2:$D$4115, "&gt;=35000", Data!$D$2:$D$4115, "&lt;=39999", Data!$F$2:$F$4115, "canceled")</f>
        <v>7</v>
      </c>
      <c r="F11">
        <f t="shared" si="0"/>
        <v>55</v>
      </c>
      <c r="G11" s="12">
        <f>D11/F11</f>
        <v>0.4</v>
      </c>
      <c r="H11" s="12">
        <f>E11/F11</f>
        <v>0.12727272727272726</v>
      </c>
      <c r="I11" s="12">
        <f t="shared" si="1"/>
        <v>0.47272727272727272</v>
      </c>
    </row>
    <row r="12" spans="2:9" x14ac:dyDescent="0.35">
      <c r="B12" t="s">
        <v>8399</v>
      </c>
      <c r="C12">
        <f>COUNTIFS(Data!$D$2:$D$4115, "&gt;=40000", Data!$D$2:$D$4115, "&lt;=44999", Data!$F$2:$F$4115, "successful")</f>
        <v>21</v>
      </c>
      <c r="D12">
        <f>COUNTIFS(Data!$D$2:$D$4115, "&gt;=40000", Data!$D$2:$D$4115, "&lt;=44999", Data!$F$2:$F$4115, "failed")</f>
        <v>16</v>
      </c>
      <c r="E12">
        <f>COUNTIFS(Data!$D$2:$D$4115, "&gt;=40000", Data!$D$2:$D$4115, "&lt;=44999", Data!$F$2:$F$4115, "canceled")</f>
        <v>6</v>
      </c>
      <c r="F12">
        <f t="shared" si="0"/>
        <v>43</v>
      </c>
      <c r="G12" s="12">
        <f>D12/F12</f>
        <v>0.37209302325581395</v>
      </c>
      <c r="H12" s="12">
        <f>E12/F12</f>
        <v>0.13953488372093023</v>
      </c>
      <c r="I12" s="12">
        <f t="shared" si="1"/>
        <v>0.48837209302325579</v>
      </c>
    </row>
    <row r="13" spans="2:9" x14ac:dyDescent="0.35">
      <c r="B13" t="s">
        <v>8400</v>
      </c>
      <c r="C13">
        <f>COUNTIFS(Data!$D$2:$D$4115, "&gt;=45000", Data!$D$2:$D$4115, "&lt;=49999", Data!$F$2:$F$4115, "successful")</f>
        <v>6</v>
      </c>
      <c r="D13">
        <f>COUNTIFS(Data!$D$2:$D$4115, "&gt;=45000", Data!$D$2:$D$4115, "&lt;=49999", Data!$F$2:$F$4115, "failed")</f>
        <v>11</v>
      </c>
      <c r="E13">
        <f>COUNTIFS(Data!$D$2:$D$4115, "&gt;=45000", Data!$D$2:$D$4115, "&lt;=49999", Data!$F$2:$F$4115, "canceled")</f>
        <v>4</v>
      </c>
      <c r="F13">
        <f t="shared" si="0"/>
        <v>21</v>
      </c>
      <c r="G13" s="12">
        <f>D13/F13</f>
        <v>0.52380952380952384</v>
      </c>
      <c r="H13" s="12">
        <f>E13/F13</f>
        <v>0.19047619047619047</v>
      </c>
      <c r="I13" s="12">
        <f t="shared" si="1"/>
        <v>0.2857142857142857</v>
      </c>
    </row>
    <row r="14" spans="2:9" x14ac:dyDescent="0.35">
      <c r="B14" t="s">
        <v>8401</v>
      </c>
      <c r="C14">
        <f>COUNTIFS(Data!$D$2:$D$4115, "&gt;=50000",  Data!$F$2:$F$4115, "successful")</f>
        <v>86</v>
      </c>
      <c r="D14">
        <f>COUNTIFS(Data!$D$2:$D$4115, "&gt;=50000",  Data!$F$2:$F$4115, "failed")</f>
        <v>258</v>
      </c>
      <c r="E14">
        <f>COUNTIFS(Data!$D$2:$D$4115, "&gt;=50000",  Data!$F$2:$F$4115, "canceled")</f>
        <v>100</v>
      </c>
      <c r="F14">
        <f t="shared" si="0"/>
        <v>444</v>
      </c>
      <c r="G14" s="12">
        <f>D14/F14</f>
        <v>0.58108108108108103</v>
      </c>
      <c r="H14" s="12">
        <f>E14/F14</f>
        <v>0.22522522522522523</v>
      </c>
      <c r="I14" s="12">
        <f t="shared" si="1"/>
        <v>0.19369369369369369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Sub-Category Pivot</vt:lpstr>
      <vt:lpstr>Date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</cp:lastModifiedBy>
  <dcterms:created xsi:type="dcterms:W3CDTF">2017-04-20T15:17:24Z</dcterms:created>
  <dcterms:modified xsi:type="dcterms:W3CDTF">2019-08-16T17:09:38Z</dcterms:modified>
</cp:coreProperties>
</file>