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SMU Data Science Bootcamp\SMU-DAL-DATA-PT-08-2019-U-C\02-Homework\01-Excel\Instructions\"/>
    </mc:Choice>
  </mc:AlternateContent>
  <xr:revisionPtr revIDLastSave="0" documentId="13_ncr:1_{158E07E2-27D2-4D73-89E3-BCBE14FC84CF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Data" sheetId="1" r:id="rId1"/>
    <sheet name="Category Pivot" sheetId="3" r:id="rId2"/>
    <sheet name="Sub-Category Pivot" sheetId="4" r:id="rId3"/>
    <sheet name="Date Pivot" sheetId="6" r:id="rId4"/>
    <sheet name="Bonus" sheetId="7" r:id="rId5"/>
  </sheets>
  <definedNames>
    <definedName name="_xlnm._FilterDatabase" localSheetId="0" hidden="1">Data!$A$1:$U$4115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2" i="1"/>
  <c r="E14" i="7" l="1"/>
  <c r="C7" i="7"/>
  <c r="D3" i="7"/>
  <c r="D11" i="7"/>
  <c r="E7" i="7"/>
  <c r="C8" i="7"/>
  <c r="D4" i="7"/>
  <c r="D12" i="7"/>
  <c r="E8" i="7"/>
  <c r="C9" i="7"/>
  <c r="D5" i="7"/>
  <c r="D13" i="7"/>
  <c r="E9" i="7"/>
  <c r="C10" i="7"/>
  <c r="D6" i="7"/>
  <c r="D14" i="7"/>
  <c r="E10" i="7"/>
  <c r="C3" i="7"/>
  <c r="C11" i="7"/>
  <c r="D7" i="7"/>
  <c r="E3" i="7"/>
  <c r="E11" i="7"/>
  <c r="C4" i="7"/>
  <c r="C12" i="7"/>
  <c r="D8" i="7"/>
  <c r="E4" i="7"/>
  <c r="E12" i="7"/>
  <c r="C5" i="7"/>
  <c r="C13" i="7"/>
  <c r="D9" i="7"/>
  <c r="E5" i="7"/>
  <c r="E13" i="7"/>
  <c r="C6" i="7"/>
  <c r="C14" i="7"/>
  <c r="D10" i="7"/>
  <c r="E6" i="7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F11" i="7" l="1"/>
  <c r="H11" i="7" s="1"/>
  <c r="F8" i="7"/>
  <c r="H8" i="7" s="1"/>
  <c r="F10" i="7"/>
  <c r="H10" i="7" s="1"/>
  <c r="F9" i="7"/>
  <c r="I9" i="7" s="1"/>
  <c r="F3" i="7"/>
  <c r="H3" i="7" s="1"/>
  <c r="F7" i="7"/>
  <c r="G7" i="7" s="1"/>
  <c r="F14" i="7"/>
  <c r="G14" i="7" s="1"/>
  <c r="F6" i="7"/>
  <c r="G6" i="7" s="1"/>
  <c r="F13" i="7"/>
  <c r="G13" i="7" s="1"/>
  <c r="F5" i="7"/>
  <c r="G5" i="7" s="1"/>
  <c r="F12" i="7"/>
  <c r="I12" i="7" s="1"/>
  <c r="F4" i="7"/>
  <c r="I4" i="7" s="1"/>
  <c r="G11" i="7" l="1"/>
  <c r="I11" i="7"/>
  <c r="I8" i="7"/>
  <c r="G10" i="7"/>
  <c r="G8" i="7"/>
  <c r="G3" i="7"/>
  <c r="H12" i="7"/>
  <c r="I10" i="7"/>
  <c r="G9" i="7"/>
  <c r="I14" i="7"/>
  <c r="H9" i="7"/>
  <c r="H14" i="7"/>
  <c r="G4" i="7"/>
  <c r="H4" i="7"/>
  <c r="G12" i="7"/>
  <c r="H6" i="7"/>
  <c r="I3" i="7"/>
  <c r="H7" i="7"/>
  <c r="I7" i="7"/>
  <c r="I13" i="7"/>
  <c r="I5" i="7"/>
  <c r="I6" i="7"/>
  <c r="H13" i="7"/>
  <c r="H5" i="7"/>
</calcChain>
</file>

<file path=xl/sharedStrings.xml><?xml version="1.0" encoding="utf-8"?>
<sst xmlns="http://schemas.openxmlformats.org/spreadsheetml/2006/main" count="24789" uniqueCount="8371">
  <si>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</si>
  <si>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</si>
  <si>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</si>
  <si>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</si>
  <si>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</si>
  <si>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</si>
  <si>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</si>
  <si>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</si>
  <si>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</si>
  <si>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</si>
  <si>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</si>
  <si>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</si>
  <si>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</si>
  <si>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</si>
  <si>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</si>
  <si>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</si>
  <si>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</si>
  <si>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</si>
  <si>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</si>
  <si>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</si>
  <si>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</si>
  <si>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</si>
  <si>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</si>
  <si>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</si>
  <si>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</si>
  <si>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</si>
  <si>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</si>
  <si>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</si>
  <si>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</si>
  <si>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</si>
  <si>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</si>
  <si>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</si>
  <si>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</si>
  <si>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</si>
  <si>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</si>
  <si>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</si>
  <si>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</si>
  <si>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</si>
  <si>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</si>
  <si>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</si>
  <si>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</si>
  <si>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</si>
  <si>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</si>
  <si>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</si>
  <si>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</si>
  <si>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</si>
  <si>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</si>
  <si>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</si>
  <si>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</si>
  <si>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</si>
  <si>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</si>
  <si>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</si>
  <si>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</si>
  <si>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</si>
  <si>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</si>
  <si>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</si>
  <si>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</si>
  <si>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</si>
  <si>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</si>
  <si>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</si>
  <si>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</si>
  <si>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</si>
  <si>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</si>
  <si>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</si>
  <si>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</si>
  <si>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</si>
  <si>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</si>
  <si>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</si>
  <si>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</si>
  <si>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</si>
  <si>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</si>
  <si>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</si>
  <si>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</si>
  <si>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</si>
  <si>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</si>
  <si>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</si>
  <si>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</si>
  <si>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</si>
  <si>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</si>
  <si>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</si>
  <si>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</si>
  <si>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</si>
  <si>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</si>
  <si>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</si>
  <si>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</si>
  <si>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</si>
  <si>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</si>
  <si>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</si>
  <si>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</si>
  <si>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</si>
  <si>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</si>
  <si>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</si>
  <si>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</si>
  <si>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</si>
  <si>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</si>
  <si>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</si>
  <si>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</si>
  <si>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</si>
  <si>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</si>
  <si>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</si>
  <si>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</si>
  <si>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</si>
  <si>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</si>
  <si>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</si>
  <si>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</si>
  <si>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</si>
  <si>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</si>
  <si>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</si>
  <si>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</si>
  <si>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</si>
  <si>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</si>
  <si>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</si>
  <si>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</si>
  <si>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</si>
  <si>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</si>
  <si>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</si>
  <si>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</si>
  <si>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</si>
  <si>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</si>
  <si>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</si>
  <si>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</si>
  <si>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</si>
  <si>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</si>
  <si>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</si>
  <si>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</si>
  <si>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</si>
  <si>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</si>
  <si>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</si>
  <si>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</si>
  <si>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</si>
  <si>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</si>
  <si>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</si>
  <si>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</si>
  <si>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</si>
  <si>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</si>
  <si>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</si>
  <si>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</si>
  <si>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</si>
  <si>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</si>
  <si>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</si>
  <si>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</si>
  <si>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</si>
  <si>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</si>
  <si>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</si>
  <si>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</si>
  <si>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</si>
  <si>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</si>
  <si>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</si>
  <si>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</si>
  <si>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</si>
  <si>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</si>
  <si>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</si>
  <si>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</si>
  <si>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</si>
  <si>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</si>
  <si>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</si>
  <si>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</si>
  <si>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</si>
  <si>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</si>
  <si>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</si>
  <si>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</si>
  <si>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</si>
  <si>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</si>
  <si>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</si>
  <si>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</si>
  <si>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</si>
  <si>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</si>
  <si>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</si>
  <si>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</si>
  <si>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</si>
  <si>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</si>
  <si>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</si>
  <si>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</si>
  <si>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</si>
  <si>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</si>
  <si>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</si>
  <si>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</si>
  <si>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</si>
  <si>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</si>
  <si>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</si>
  <si>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</si>
  <si>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</si>
  <si>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</si>
  <si>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</si>
  <si>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</si>
  <si>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</si>
  <si>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</si>
  <si>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</si>
  <si>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</si>
  <si>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</si>
  <si>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</si>
  <si>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</si>
  <si>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</si>
  <si>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</si>
  <si>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</si>
  <si>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</si>
  <si>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</si>
  <si>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</si>
  <si>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</si>
  <si>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</si>
  <si>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</si>
  <si>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</si>
  <si>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</si>
  <si>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</si>
  <si>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</si>
  <si>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</si>
  <si>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</si>
  <si>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</si>
  <si>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</si>
  <si>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</si>
  <si>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</si>
  <si>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</si>
  <si>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</si>
  <si>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</si>
  <si>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</si>
  <si>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</si>
  <si>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</si>
  <si>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</si>
  <si>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</si>
  <si>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</si>
  <si>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</si>
  <si>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</si>
  <si>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</si>
  <si>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</si>
  <si>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</si>
  <si>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</si>
  <si>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</si>
  <si>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</si>
  <si>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</si>
  <si>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</si>
  <si>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</si>
  <si>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</si>
  <si>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</si>
  <si>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</si>
  <si>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</si>
  <si>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</si>
  <si>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</si>
  <si>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</si>
  <si>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</si>
  <si>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</si>
  <si>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</si>
  <si>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</si>
  <si>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</si>
  <si>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</si>
  <si>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</si>
  <si>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</si>
  <si>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</si>
  <si>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</si>
  <si>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</si>
  <si>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</si>
  <si>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</si>
  <si>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</si>
  <si>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</si>
  <si>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</si>
  <si>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</si>
  <si>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</si>
  <si>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</si>
  <si>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</si>
  <si>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</si>
  <si>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</si>
  <si>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</si>
  <si>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</si>
  <si>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</si>
  <si>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</si>
  <si>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</si>
  <si>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</si>
  <si>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</si>
  <si>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</si>
  <si>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</si>
  <si>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</si>
  <si>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</si>
  <si>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</si>
  <si>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</si>
  <si>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</si>
  <si>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</si>
  <si>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</si>
  <si>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</si>
  <si>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</si>
  <si>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</si>
  <si>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</si>
  <si>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</si>
  <si>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</si>
  <si>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</si>
  <si>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</si>
  <si>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</si>
  <si>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</si>
  <si>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</si>
  <si>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</si>
  <si>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</si>
  <si>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</si>
  <si>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</si>
  <si>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</si>
  <si>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</si>
  <si>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</si>
  <si>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</si>
  <si>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</si>
  <si>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</si>
  <si>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</si>
  <si>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</si>
  <si>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</si>
  <si>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</si>
  <si>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</si>
  <si>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</si>
  <si>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</si>
  <si>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</si>
  <si>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</si>
  <si>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</si>
  <si>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</si>
  <si>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</si>
  <si>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</si>
  <si>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</si>
  <si>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</si>
  <si>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</si>
  <si>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</si>
  <si>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</si>
  <si>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</si>
  <si>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</si>
  <si>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</si>
  <si>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</si>
  <si>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</si>
  <si>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</si>
  <si>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</si>
  <si>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</si>
  <si>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</si>
  <si>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</si>
  <si>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</si>
  <si>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</si>
  <si>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</si>
  <si>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</si>
  <si>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</si>
  <si>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</si>
  <si>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</si>
  <si>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</si>
  <si>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</si>
  <si>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</si>
  <si>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</si>
  <si>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</si>
  <si>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</si>
  <si>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</si>
  <si>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</si>
  <si>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</si>
  <si>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</si>
  <si>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</si>
  <si>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</si>
  <si>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</si>
  <si>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</si>
  <si>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</si>
  <si>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</si>
  <si>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</si>
  <si>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</si>
  <si>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</si>
  <si>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</si>
  <si>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</si>
  <si>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</si>
  <si>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</si>
  <si>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</si>
  <si>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</si>
  <si>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</si>
  <si>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</si>
  <si>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</si>
  <si>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</si>
  <si>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</si>
  <si>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</si>
  <si>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</si>
  <si>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</si>
  <si>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</si>
  <si>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</si>
  <si>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</si>
  <si>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</si>
  <si>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</si>
  <si>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</si>
  <si>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</si>
  <si>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</si>
  <si>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</si>
  <si>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</si>
  <si>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</si>
  <si>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</si>
  <si>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</si>
  <si>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</si>
  <si>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</si>
  <si>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</si>
  <si>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</si>
  <si>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</si>
  <si>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</si>
  <si>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</si>
  <si>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</si>
  <si>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</si>
  <si>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</si>
  <si>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</si>
  <si>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</si>
  <si>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</si>
  <si>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</si>
  <si>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</si>
  <si>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</si>
  <si>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</si>
  <si>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</si>
  <si>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</si>
  <si>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</si>
  <si>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</si>
  <si>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</si>
  <si>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</si>
  <si>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</si>
  <si>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</si>
  <si>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</si>
  <si>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</si>
  <si>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</si>
  <si>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</si>
  <si>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</si>
  <si>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</si>
  <si>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</si>
  <si>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</si>
  <si>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</si>
  <si>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</si>
  <si>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</si>
  <si>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</si>
  <si>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</si>
  <si>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</si>
  <si>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</si>
  <si>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</si>
  <si>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</si>
  <si>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</si>
  <si>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</si>
  <si>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</si>
  <si>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</si>
  <si>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</si>
  <si>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</si>
  <si>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</si>
  <si>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</si>
  <si>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</si>
  <si>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</si>
  <si>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</si>
  <si>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</si>
  <si>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</si>
  <si>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</si>
  <si>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</si>
  <si>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</si>
  <si>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</si>
  <si>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</si>
  <si>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</si>
  <si>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</si>
  <si>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</si>
  <si>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</si>
  <si>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</si>
  <si>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</si>
  <si>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</si>
  <si>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</si>
  <si>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</si>
  <si>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</si>
  <si>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</si>
  <si>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</si>
  <si>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</si>
  <si>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</si>
  <si>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</si>
  <si>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</si>
  <si>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</si>
  <si>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</si>
  <si>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</si>
  <si>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</si>
  <si>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</si>
  <si>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</si>
  <si>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</si>
  <si>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</si>
  <si>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</si>
  <si>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</si>
  <si>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</si>
  <si>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</si>
  <si>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</si>
  <si>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</si>
  <si>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</si>
  <si>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</si>
  <si>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</si>
  <si>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</si>
  <si>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</si>
  <si>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</si>
  <si>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</si>
  <si>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</si>
  <si>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</si>
  <si>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</si>
  <si>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</si>
  <si>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</si>
  <si>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</si>
  <si>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</si>
  <si>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</si>
  <si>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</si>
  <si>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</si>
  <si>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</si>
  <si>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</si>
  <si>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</si>
  <si>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</si>
  <si>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</si>
  <si>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</si>
  <si>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</si>
  <si>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</si>
  <si>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</si>
  <si>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</si>
  <si>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</si>
  <si>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</si>
  <si>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</si>
  <si>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</si>
  <si>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</si>
  <si>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</si>
  <si>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</si>
  <si>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</si>
  <si>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</si>
  <si>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</si>
  <si>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</si>
  <si>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</si>
  <si>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</si>
  <si>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</si>
  <si>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</si>
  <si>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</si>
  <si>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</si>
  <si>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</si>
  <si>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</si>
  <si>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</si>
  <si>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</si>
  <si>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</si>
  <si>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</si>
  <si>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</si>
  <si>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</si>
  <si>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</si>
  <si>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</si>
  <si>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</si>
  <si>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</si>
  <si>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</si>
  <si>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</si>
  <si>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</si>
  <si>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</si>
  <si>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</si>
  <si>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</si>
  <si>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</si>
  <si>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</si>
  <si>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</si>
  <si>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</si>
  <si>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</si>
  <si>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</si>
  <si>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</si>
  <si>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</si>
  <si>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</si>
  <si>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</si>
  <si>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</si>
  <si>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</si>
  <si>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</si>
  <si>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</si>
  <si>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</si>
  <si>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</si>
  <si>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</si>
  <si>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</si>
  <si>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</si>
  <si>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</si>
  <si>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</si>
  <si>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</si>
  <si>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</si>
  <si>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</si>
  <si>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</si>
  <si>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</si>
  <si>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</si>
  <si>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</si>
  <si>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</si>
  <si>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</si>
  <si>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</si>
  <si>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</si>
  <si>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</si>
  <si>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</si>
  <si>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</si>
  <si>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</si>
  <si>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</si>
  <si>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</si>
  <si>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</si>
  <si>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</si>
  <si>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</si>
  <si>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</si>
  <si>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</si>
  <si>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</si>
  <si>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</si>
  <si>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</si>
  <si>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</si>
  <si>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</si>
  <si>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</si>
  <si>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</si>
  <si>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</si>
  <si>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</si>
  <si>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</si>
  <si>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</si>
  <si>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</si>
  <si>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</si>
  <si>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</si>
  <si>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</si>
  <si>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</si>
  <si>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</si>
  <si>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</si>
  <si>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</si>
  <si>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</si>
  <si>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</si>
  <si>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</si>
  <si>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</si>
  <si>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</si>
  <si>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</si>
  <si>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</si>
  <si>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</si>
  <si>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</si>
  <si>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</si>
  <si>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</si>
  <si>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</si>
  <si>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</si>
  <si>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</si>
  <si>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</si>
  <si>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</si>
  <si>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</si>
  <si>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</si>
  <si>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</si>
  <si>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</si>
  <si>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</si>
  <si>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</si>
  <si>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</si>
  <si>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</si>
  <si>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</si>
  <si>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</si>
  <si>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</si>
  <si>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</si>
  <si>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</si>
  <si>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</si>
  <si>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</si>
  <si>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</si>
  <si>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</si>
  <si>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</si>
  <si>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</si>
  <si>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</si>
  <si>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</si>
  <si>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</si>
  <si>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</si>
  <si>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</si>
  <si>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</si>
  <si>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</si>
  <si>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</si>
  <si>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</si>
  <si>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</si>
  <si>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</si>
  <si>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</si>
  <si>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</si>
  <si>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</si>
  <si>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</si>
  <si>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</si>
  <si>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</si>
  <si>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</si>
  <si>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</si>
  <si>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</si>
  <si>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</si>
  <si>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</si>
  <si>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</si>
  <si>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</si>
  <si>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</si>
  <si>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</si>
  <si>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</si>
  <si>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</si>
  <si>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</si>
  <si>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</si>
  <si>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</si>
  <si>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</si>
  <si>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</si>
  <si>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</si>
  <si>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</si>
  <si>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</si>
  <si>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</si>
  <si>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</si>
  <si>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</si>
  <si>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</si>
  <si>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</si>
  <si>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</si>
  <si>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</si>
  <si>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</si>
  <si>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</si>
  <si>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</si>
  <si>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</si>
  <si>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</si>
  <si>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</si>
  <si>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</si>
  <si>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</si>
  <si>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</si>
  <si>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</si>
  <si>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</si>
  <si>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</si>
  <si>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</si>
  <si>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</si>
  <si>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</si>
  <si>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</si>
  <si>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</si>
  <si>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</si>
  <si>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</si>
  <si>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</si>
  <si>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</si>
  <si>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</si>
  <si>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</si>
  <si>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</si>
  <si>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</si>
  <si>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</si>
  <si>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</si>
  <si>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</si>
  <si>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</si>
  <si>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</si>
  <si>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</si>
  <si>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</si>
  <si>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</si>
  <si>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</si>
  <si>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</si>
  <si>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</si>
  <si>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</si>
  <si>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</si>
  <si>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</si>
  <si>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</si>
  <si>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</si>
  <si>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</si>
  <si>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</si>
  <si>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</si>
  <si>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</si>
  <si>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</si>
  <si>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</si>
  <si>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</si>
  <si>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</si>
  <si>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</si>
  <si>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</si>
  <si>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</si>
  <si>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</si>
  <si>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</si>
  <si>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</si>
  <si>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</si>
  <si>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</si>
  <si>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</si>
  <si>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</si>
  <si>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</si>
  <si>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</si>
  <si>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</si>
  <si>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</si>
  <si>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</si>
  <si>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</si>
  <si>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</si>
  <si>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</si>
  <si>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</si>
  <si>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</si>
  <si>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</si>
  <si>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</si>
  <si>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</si>
  <si>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</si>
  <si>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</si>
  <si>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</si>
  <si>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</si>
  <si>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</si>
  <si>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</si>
  <si>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</si>
  <si>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</si>
  <si>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</si>
  <si>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</si>
  <si>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</si>
  <si>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</si>
  <si>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</si>
  <si>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</si>
  <si>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</si>
  <si>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</si>
  <si>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</si>
  <si>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</si>
  <si>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</si>
  <si>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</si>
  <si>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</si>
  <si>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</si>
  <si>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</si>
  <si>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</si>
  <si>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</si>
  <si>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</si>
  <si>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</si>
  <si>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</si>
  <si>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</si>
  <si>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</si>
  <si>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</si>
  <si>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</si>
  <si>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</si>
  <si>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</si>
  <si>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</si>
  <si>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</si>
  <si>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</si>
  <si>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</si>
  <si>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</si>
  <si>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</si>
  <si>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</si>
  <si>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</si>
  <si>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</si>
  <si>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</si>
  <si>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</si>
  <si>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</si>
  <si>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</si>
  <si>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</si>
  <si>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</si>
  <si>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</si>
  <si>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</si>
  <si>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</si>
  <si>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</si>
  <si>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</si>
  <si>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</si>
  <si>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</si>
  <si>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</si>
  <si>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</si>
  <si>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</si>
  <si>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</si>
  <si>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</si>
  <si>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</si>
  <si>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</si>
  <si>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</si>
  <si>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</si>
  <si>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</si>
  <si>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</si>
  <si>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</si>
  <si>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</si>
  <si>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</si>
  <si>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</si>
  <si>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</si>
  <si>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</si>
  <si>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</si>
  <si>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</si>
  <si>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</si>
  <si>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</si>
  <si>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</si>
  <si>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</si>
  <si>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</si>
  <si>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</si>
  <si>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</si>
  <si>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</si>
  <si>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</si>
  <si>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</si>
  <si>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</si>
  <si>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</si>
  <si>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</si>
  <si>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</si>
  <si>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</si>
  <si>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</si>
  <si>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</si>
  <si>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</si>
  <si>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</si>
  <si>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</si>
  <si>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</si>
  <si>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</si>
  <si>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</si>
  <si>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</si>
  <si>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</si>
  <si>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</si>
  <si>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</si>
  <si>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</si>
  <si>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</si>
  <si>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</si>
  <si>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</si>
  <si>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</si>
  <si>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</si>
  <si>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</si>
  <si>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</si>
  <si>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</si>
  <si>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</si>
  <si>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</si>
  <si>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</si>
  <si>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</si>
  <si>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</si>
  <si>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</si>
  <si>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</si>
  <si>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</si>
  <si>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</si>
  <si>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</si>
  <si>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</si>
  <si>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</si>
  <si>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</si>
  <si>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</si>
  <si>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</si>
  <si>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</si>
  <si>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</si>
  <si>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</si>
  <si>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</si>
  <si>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</si>
  <si>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</si>
  <si>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</si>
  <si>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</si>
  <si>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</si>
  <si>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</si>
  <si>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</si>
  <si>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</si>
  <si>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</si>
  <si>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</si>
  <si>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</si>
  <si>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</si>
  <si>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</si>
  <si>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</si>
  <si>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</si>
  <si>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</si>
  <si>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</si>
  <si>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</si>
  <si>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</si>
  <si>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</si>
  <si>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</si>
  <si>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</si>
  <si>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</si>
  <si>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</si>
  <si>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</si>
  <si>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</si>
  <si>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</si>
  <si>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</si>
  <si>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</si>
  <si>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</si>
  <si>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</si>
  <si>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</si>
  <si>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</si>
  <si>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</si>
  <si>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</si>
  <si>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</si>
  <si>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</si>
  <si>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</si>
  <si>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</si>
  <si>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</si>
  <si>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</si>
  <si>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</si>
  <si>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</si>
  <si>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</si>
  <si>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</si>
  <si>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</si>
  <si>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</si>
  <si>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</si>
  <si>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</si>
  <si>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</si>
  <si>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</si>
  <si>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</si>
  <si>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</si>
  <si>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</si>
  <si>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</si>
  <si>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</si>
  <si>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</si>
  <si>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</si>
  <si>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</si>
  <si>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</si>
  <si>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</si>
  <si>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</si>
  <si>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</si>
  <si>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</si>
  <si>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</si>
  <si>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</si>
  <si>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</si>
  <si>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</si>
  <si>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</si>
  <si>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</si>
  <si>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</si>
  <si>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</si>
  <si>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</si>
  <si>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</si>
  <si>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</si>
  <si>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</si>
  <si>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</si>
  <si>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</si>
  <si>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</si>
  <si>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</si>
  <si>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</si>
  <si>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</si>
  <si>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</si>
  <si>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</si>
  <si>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</si>
  <si>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</si>
  <si>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</si>
  <si>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</si>
  <si>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</si>
  <si>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</si>
  <si>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</si>
  <si>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</si>
  <si>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</si>
  <si>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</si>
  <si>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</si>
  <si>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</si>
  <si>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</si>
  <si>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</si>
  <si>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</si>
  <si>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</si>
  <si>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</si>
  <si>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</si>
  <si>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</si>
  <si>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</si>
  <si>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</si>
  <si>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</si>
  <si>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</si>
  <si>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</si>
  <si>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</si>
  <si>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</si>
  <si>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</si>
  <si>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</si>
  <si>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</si>
  <si>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</si>
  <si>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</si>
  <si>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</si>
  <si>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</si>
  <si>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</si>
  <si>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</si>
  <si>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</si>
  <si>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</si>
  <si>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</si>
  <si>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</si>
  <si>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</si>
  <si>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</si>
  <si>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</si>
  <si>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</si>
  <si>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</si>
  <si>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</si>
  <si>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</si>
  <si>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</si>
  <si>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</si>
  <si>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</si>
  <si>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</si>
  <si>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</si>
  <si>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</si>
  <si>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</si>
  <si>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</si>
  <si>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</si>
  <si>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</si>
  <si>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</si>
  <si>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</si>
  <si>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</si>
  <si>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</si>
  <si>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</si>
  <si>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</si>
  <si>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</si>
  <si>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</si>
  <si>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</si>
  <si>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</si>
  <si>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</si>
  <si>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</si>
  <si>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</si>
  <si>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</si>
  <si>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</si>
  <si>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</si>
  <si>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</si>
  <si>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</si>
  <si>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</si>
  <si>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</si>
  <si>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</si>
  <si>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</si>
  <si>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</si>
  <si>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</si>
  <si>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</si>
  <si>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</si>
  <si>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</si>
  <si>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</si>
  <si>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</si>
  <si>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</si>
  <si>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</si>
  <si>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</si>
  <si>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</si>
  <si>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</si>
  <si>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</si>
  <si>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</si>
  <si>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</si>
  <si>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</si>
  <si>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</si>
  <si>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</si>
  <si>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</si>
  <si>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</si>
  <si>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</si>
  <si>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</si>
  <si>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</si>
  <si>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</si>
  <si>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</si>
  <si>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</si>
  <si>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</si>
  <si>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</si>
  <si>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</si>
  <si>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</si>
  <si>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</si>
  <si>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</si>
  <si>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</si>
  <si>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</si>
  <si>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</si>
  <si>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</si>
  <si>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</si>
  <si>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</si>
  <si>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</si>
  <si>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</si>
  <si>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</si>
  <si>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</si>
  <si>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</si>
  <si>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</si>
  <si>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</si>
  <si>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</si>
  <si>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</si>
  <si>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</si>
  <si>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</si>
  <si>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</si>
  <si>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</si>
  <si>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</si>
  <si>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</si>
  <si>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</si>
  <si>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</si>
  <si>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</si>
  <si>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</si>
  <si>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</si>
  <si>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</si>
  <si>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</si>
  <si>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</si>
  <si>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</si>
  <si>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</si>
  <si>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</si>
  <si>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</si>
  <si>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</si>
  <si>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</si>
  <si>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</si>
  <si>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</si>
  <si>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</si>
  <si>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</si>
  <si>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</si>
  <si>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</si>
  <si>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</si>
  <si>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</si>
  <si>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</si>
  <si>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</si>
  <si>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</si>
  <si>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</si>
  <si>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</si>
  <si>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</si>
  <si>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</si>
  <si>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</si>
  <si>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</si>
  <si>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</si>
  <si>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</si>
  <si>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</si>
  <si>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</si>
  <si>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</si>
  <si>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</si>
  <si>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</si>
  <si>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</si>
  <si>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</si>
  <si>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</si>
  <si>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</si>
  <si>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</si>
  <si>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</si>
  <si>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</si>
  <si>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</si>
  <si>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</si>
  <si>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</si>
  <si>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</si>
  <si>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</si>
  <si>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</si>
  <si>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</si>
  <si>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</si>
  <si>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</si>
  <si>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</si>
  <si>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</si>
  <si>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</si>
  <si>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</si>
  <si>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</si>
  <si>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</si>
  <si>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</si>
  <si>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</si>
  <si>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</si>
  <si>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</si>
  <si>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</si>
  <si>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</si>
  <si>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</si>
  <si>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</si>
  <si>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</si>
  <si>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</si>
  <si>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</si>
  <si>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</si>
  <si>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</si>
  <si>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</si>
  <si>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</si>
  <si>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</si>
  <si>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</si>
  <si>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</si>
  <si>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</si>
  <si>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</si>
  <si>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</si>
  <si>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</si>
  <si>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</si>
  <si>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</si>
  <si>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</si>
  <si>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</si>
  <si>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</si>
  <si>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</si>
  <si>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</si>
  <si>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</si>
  <si>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</si>
  <si>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</si>
  <si>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</si>
  <si>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</si>
  <si>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</si>
  <si>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</si>
  <si>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</si>
  <si>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</si>
  <si>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</si>
  <si>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</si>
  <si>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</si>
  <si>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</si>
  <si>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</si>
  <si>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</si>
  <si>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</si>
  <si>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</si>
  <si>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</si>
  <si>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</si>
  <si>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</si>
  <si>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</si>
  <si>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</si>
  <si>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</si>
  <si>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</si>
  <si>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</si>
  <si>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</si>
  <si>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</si>
  <si>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</si>
  <si>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</si>
  <si>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</si>
  <si>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</si>
  <si>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</si>
  <si>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</si>
  <si>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</si>
  <si>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</si>
  <si>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</si>
  <si>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</si>
  <si>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</si>
  <si>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</si>
  <si>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</si>
  <si>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</si>
  <si>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</si>
  <si>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</si>
  <si>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</si>
  <si>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</si>
  <si>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</si>
  <si>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</si>
  <si>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</si>
  <si>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</si>
  <si>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</si>
  <si>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</si>
  <si>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</si>
  <si>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</si>
  <si>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</si>
  <si>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</si>
  <si>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</si>
  <si>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</si>
  <si>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</si>
  <si>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</si>
  <si>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</si>
  <si>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</si>
  <si>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</si>
  <si>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</si>
  <si>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</si>
  <si>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</si>
  <si>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</si>
  <si>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</si>
  <si>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</si>
  <si>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</si>
  <si>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</si>
  <si>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</si>
  <si>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</si>
  <si>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</si>
  <si>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</si>
  <si>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</si>
  <si>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</si>
  <si>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</si>
  <si>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</si>
  <si>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</si>
  <si>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</si>
  <si>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</si>
  <si>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</si>
  <si>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</si>
  <si>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</si>
  <si>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</si>
  <si>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</si>
  <si>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</si>
  <si>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</si>
  <si>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</si>
  <si>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</si>
  <si>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</si>
  <si>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</si>
  <si>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</si>
  <si>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</si>
  <si>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</si>
  <si>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</si>
  <si>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</si>
  <si>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</si>
  <si>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</si>
  <si>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</si>
  <si>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</si>
  <si>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</si>
  <si>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</si>
  <si>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</si>
  <si>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</si>
  <si>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</si>
  <si>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</si>
  <si>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</si>
  <si>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</si>
  <si>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</si>
  <si>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</si>
  <si>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</si>
  <si>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</si>
  <si>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</si>
  <si>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</si>
  <si>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</si>
  <si>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</si>
  <si>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</si>
  <si>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</si>
  <si>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</si>
  <si>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</si>
  <si>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</si>
  <si>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</si>
  <si>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</si>
  <si>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</si>
  <si>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</si>
  <si>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</si>
  <si>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</si>
  <si>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</si>
  <si>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</si>
  <si>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</si>
  <si>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</si>
  <si>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</si>
  <si>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</si>
  <si>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</si>
  <si>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</si>
  <si>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</si>
  <si>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</si>
  <si>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</si>
  <si>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</si>
  <si>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</si>
  <si>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</si>
  <si>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</si>
  <si>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</si>
  <si>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</si>
  <si>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</si>
  <si>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</si>
  <si>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</si>
  <si>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</si>
  <si>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</si>
  <si>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</si>
  <si>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</si>
  <si>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</si>
  <si>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</si>
  <si>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</si>
  <si>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</si>
  <si>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</si>
  <si>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</si>
  <si>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</si>
  <si>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</si>
  <si>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</si>
  <si>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</si>
  <si>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</si>
  <si>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</si>
  <si>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</si>
  <si>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</si>
  <si>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</si>
  <si>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</si>
  <si>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</si>
  <si>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</si>
  <si>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</si>
  <si>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</si>
  <si>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</si>
  <si>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</si>
  <si>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</si>
  <si>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</si>
  <si>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</si>
  <si>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</si>
  <si>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</si>
  <si>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</si>
  <si>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</si>
  <si>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</si>
  <si>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</si>
  <si>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</si>
  <si>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</si>
  <si>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</si>
  <si>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</si>
  <si>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</si>
  <si>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</si>
  <si>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</si>
  <si>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</si>
  <si>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</si>
  <si>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</si>
  <si>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</si>
  <si>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</si>
  <si>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</si>
  <si>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</si>
  <si>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</si>
  <si>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</si>
  <si>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</si>
  <si>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</si>
  <si>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</si>
  <si>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</si>
  <si>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</si>
  <si>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</si>
  <si>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</si>
  <si>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</si>
  <si>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</si>
  <si>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</si>
  <si>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</si>
  <si>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</si>
  <si>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</si>
  <si>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</si>
  <si>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</si>
  <si>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</si>
  <si>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</si>
  <si>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</si>
  <si>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</si>
  <si>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</si>
  <si>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</si>
  <si>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</si>
  <si>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</si>
  <si>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</si>
  <si>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</si>
  <si>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</si>
  <si>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</si>
  <si>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</si>
  <si>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</si>
  <si>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</si>
  <si>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</si>
  <si>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</si>
  <si>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</si>
  <si>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</si>
  <si>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</si>
  <si>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</si>
  <si>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</si>
  <si>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</si>
  <si>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</si>
  <si>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</si>
  <si>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</si>
  <si>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</si>
  <si>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</si>
  <si>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</si>
  <si>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</si>
  <si>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</si>
  <si>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</si>
  <si>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</si>
  <si>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</si>
  <si>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</si>
  <si>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</si>
  <si>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</si>
  <si>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</si>
  <si>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</si>
  <si>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</si>
  <si>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</si>
  <si>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</si>
  <si>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</si>
  <si>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</si>
  <si>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</si>
  <si>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</si>
  <si>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</si>
  <si>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</si>
  <si>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</si>
  <si>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</si>
  <si>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</si>
  <si>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</si>
  <si>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</si>
  <si>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</si>
  <si>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</si>
  <si>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</si>
  <si>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</si>
  <si>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</si>
  <si>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</si>
  <si>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</si>
  <si>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</si>
  <si>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</si>
  <si>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</si>
  <si>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</si>
  <si>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</si>
  <si>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</si>
  <si>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</si>
  <si>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</si>
  <si>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</si>
  <si>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</si>
  <si>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</si>
  <si>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</si>
  <si>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</si>
  <si>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</si>
  <si>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</si>
  <si>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</si>
  <si>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</si>
  <si>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</si>
  <si>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</si>
  <si>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</si>
  <si>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</si>
  <si>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</si>
  <si>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</si>
  <si>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</si>
  <si>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</si>
  <si>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</si>
  <si>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</si>
  <si>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</si>
  <si>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</si>
  <si>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</si>
  <si>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</si>
  <si>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</si>
  <si>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</si>
  <si>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</si>
  <si>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</si>
  <si>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</si>
  <si>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</si>
  <si>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</si>
  <si>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</si>
  <si>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</si>
  <si>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</si>
  <si>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</si>
  <si>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</si>
  <si>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</si>
  <si>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</si>
  <si>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</si>
  <si>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</si>
  <si>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</si>
  <si>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</si>
  <si>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</si>
  <si>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</si>
  <si>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</si>
  <si>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</si>
  <si>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</si>
  <si>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</si>
  <si>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</si>
  <si>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</si>
  <si>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</si>
  <si>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</si>
  <si>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</si>
  <si>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</si>
  <si>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</si>
  <si>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</si>
  <si>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</si>
  <si>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</si>
  <si>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</si>
  <si>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</si>
  <si>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</si>
  <si>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</si>
  <si>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</si>
  <si>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</si>
  <si>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</si>
  <si>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</si>
  <si>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</si>
  <si>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</si>
  <si>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</si>
  <si>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</si>
  <si>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</si>
  <si>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</si>
  <si>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</si>
  <si>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</si>
  <si>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</si>
  <si>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</si>
  <si>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</si>
  <si>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</si>
  <si>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</si>
  <si>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</si>
  <si>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</si>
  <si>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</si>
  <si>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</si>
  <si>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</si>
  <si>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</si>
  <si>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</si>
  <si>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</si>
  <si>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</si>
  <si>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</si>
  <si>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</si>
  <si>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</si>
  <si>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</si>
  <si>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</si>
  <si>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</si>
  <si>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</si>
  <si>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</si>
  <si>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</si>
  <si>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</si>
  <si>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</si>
  <si>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</si>
  <si>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</si>
  <si>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</si>
  <si>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</si>
  <si>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</si>
  <si>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</si>
  <si>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</si>
  <si>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</si>
  <si>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</si>
  <si>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</si>
  <si>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</si>
  <si>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</si>
  <si>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</si>
  <si>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</si>
  <si>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</si>
  <si>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</si>
  <si>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</si>
  <si>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</si>
  <si>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</si>
  <si>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</si>
  <si>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</si>
  <si>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</si>
  <si>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</si>
  <si>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</si>
  <si>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</si>
  <si>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</si>
  <si>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</si>
  <si>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</si>
  <si>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</si>
  <si>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</si>
  <si>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</si>
  <si>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</si>
  <si>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</si>
  <si>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</si>
  <si>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</si>
  <si>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</si>
  <si>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</si>
  <si>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</si>
  <si>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</si>
  <si>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</si>
  <si>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</si>
  <si>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</si>
  <si>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</si>
  <si>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</si>
  <si>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</si>
  <si>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</si>
  <si>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</si>
  <si>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</si>
  <si>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</si>
  <si>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</si>
  <si>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</si>
  <si>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</si>
  <si>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</si>
  <si>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</si>
  <si>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</si>
  <si>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</si>
  <si>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</si>
  <si>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</si>
  <si>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</si>
  <si>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</si>
  <si>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</si>
  <si>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</si>
  <si>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</si>
  <si>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</si>
  <si>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</si>
  <si>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</si>
  <si>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</si>
  <si>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</si>
  <si>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</si>
  <si>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</si>
  <si>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</si>
  <si>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</si>
  <si>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</si>
  <si>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</si>
  <si>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</si>
  <si>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</si>
  <si>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</si>
  <si>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</si>
  <si>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</si>
  <si>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</si>
  <si>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</si>
  <si>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</si>
  <si>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</si>
  <si>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</si>
  <si>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</si>
  <si>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</si>
  <si>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</si>
  <si>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</si>
  <si>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</si>
  <si>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</si>
  <si>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</si>
  <si>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</si>
  <si>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</si>
  <si>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</si>
  <si>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</si>
  <si>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</si>
  <si>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</si>
  <si>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</si>
  <si>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</si>
  <si>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</si>
  <si>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</si>
  <si>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</si>
  <si>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</si>
  <si>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</si>
  <si>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</si>
  <si>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</si>
  <si>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</si>
  <si>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</si>
  <si>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</si>
  <si>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</si>
  <si>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</si>
  <si>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</si>
  <si>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</si>
  <si>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</si>
  <si>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</si>
  <si>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</si>
  <si>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</si>
  <si>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</si>
  <si>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</si>
  <si>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</si>
  <si>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</si>
  <si>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</si>
  <si>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</si>
  <si>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</si>
  <si>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</si>
  <si>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</si>
  <si>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</si>
  <si>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</si>
  <si>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</si>
  <si>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</si>
  <si>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</si>
  <si>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</si>
  <si>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</si>
  <si>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</si>
  <si>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</si>
  <si>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</si>
  <si>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</si>
  <si>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</si>
  <si>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</si>
  <si>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</si>
  <si>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</si>
  <si>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</si>
  <si>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</si>
  <si>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</si>
  <si>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</si>
  <si>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</si>
  <si>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</si>
  <si>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</si>
  <si>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</si>
  <si>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</si>
  <si>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</si>
  <si>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</si>
  <si>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</si>
  <si>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</si>
  <si>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</si>
  <si>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</si>
  <si>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</si>
  <si>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</si>
  <si>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</si>
  <si>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</si>
  <si>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</si>
  <si>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</si>
  <si>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</si>
  <si>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</si>
  <si>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</si>
  <si>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</si>
  <si>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</si>
  <si>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</si>
  <si>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</si>
  <si>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</si>
  <si>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</si>
  <si>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</si>
  <si>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</si>
  <si>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</si>
  <si>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</si>
  <si>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</si>
  <si>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</si>
  <si>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</si>
  <si>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</si>
  <si>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</si>
  <si>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</si>
  <si>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</si>
  <si>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</si>
  <si>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</si>
  <si>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</si>
  <si>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</si>
  <si>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</si>
  <si>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</si>
  <si>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</si>
  <si>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</si>
  <si>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</si>
  <si>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</si>
  <si>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</si>
  <si>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</si>
  <si>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</si>
  <si>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</si>
  <si>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</si>
  <si>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</si>
  <si>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</si>
  <si>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</si>
  <si>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</si>
  <si>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</si>
  <si>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</si>
  <si>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</si>
  <si>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</si>
  <si>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</si>
  <si>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</si>
  <si>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</si>
  <si>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</si>
  <si>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</si>
  <si>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</si>
  <si>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</si>
  <si>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</si>
  <si>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</si>
  <si>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</si>
  <si>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</si>
  <si>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</si>
  <si>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</si>
  <si>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</si>
  <si>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</si>
  <si>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</si>
  <si>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</si>
  <si>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</si>
  <si>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</si>
  <si>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</si>
  <si>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</si>
  <si>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</si>
  <si>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</si>
  <si>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</si>
  <si>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</si>
  <si>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</si>
  <si>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</si>
  <si>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</si>
  <si>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</si>
  <si>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</si>
  <si>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</si>
  <si>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</si>
  <si>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</si>
  <si>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</si>
  <si>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</si>
  <si>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</si>
  <si>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</si>
  <si>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</si>
  <si>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</si>
  <si>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</si>
  <si>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</si>
  <si>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</si>
  <si>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</si>
  <si>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</si>
  <si>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</si>
  <si>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</si>
  <si>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</si>
  <si>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</si>
  <si>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</si>
  <si>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</si>
  <si>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</si>
  <si>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</si>
  <si>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</si>
  <si>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</si>
  <si>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</si>
  <si>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</si>
  <si>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</si>
  <si>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</si>
  <si>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</si>
  <si>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</si>
  <si>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</si>
  <si>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</si>
  <si>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</si>
  <si>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</si>
  <si>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</si>
  <si>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</si>
  <si>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</si>
  <si>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</si>
  <si>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</si>
  <si>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</si>
  <si>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</si>
  <si>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</si>
  <si>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</si>
  <si>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</si>
  <si>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</si>
  <si>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</si>
  <si>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</si>
  <si>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</si>
  <si>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</si>
  <si>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</si>
  <si>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</si>
  <si>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</si>
  <si>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</si>
  <si>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</si>
  <si>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</si>
  <si>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</si>
  <si>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</si>
  <si>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</si>
  <si>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</si>
  <si>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</si>
  <si>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</si>
  <si>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</si>
  <si>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</si>
  <si>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</si>
  <si>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</si>
  <si>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</si>
  <si>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</si>
  <si>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</si>
  <si>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</si>
  <si>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</si>
  <si>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</si>
  <si>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</si>
  <si>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</si>
  <si>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</si>
  <si>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</si>
  <si>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</si>
  <si>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</si>
  <si>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</si>
  <si>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</si>
  <si>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</si>
  <si>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</si>
  <si>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</si>
  <si>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</si>
  <si>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</si>
  <si>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</si>
  <si>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</si>
  <si>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</si>
  <si>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</si>
  <si>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</si>
  <si>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</si>
  <si>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</si>
  <si>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</si>
  <si>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</si>
  <si>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</si>
  <si>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</si>
  <si>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</si>
  <si>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</si>
  <si>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</si>
  <si>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</si>
  <si>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</si>
  <si>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</si>
  <si>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</si>
  <si>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</si>
  <si>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</si>
  <si>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</si>
  <si>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</si>
  <si>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</si>
  <si>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</si>
  <si>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</si>
  <si>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</si>
  <si>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</si>
  <si>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</si>
  <si>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</si>
  <si>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</si>
  <si>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</si>
  <si>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</si>
  <si>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</si>
  <si>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</si>
  <si>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</si>
  <si>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</si>
  <si>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</si>
  <si>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</si>
  <si>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</si>
  <si>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</si>
  <si>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</si>
  <si>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</si>
  <si>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</si>
  <si>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</si>
  <si>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</si>
  <si>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</si>
  <si>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</si>
  <si>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</si>
  <si>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</si>
  <si>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</si>
  <si>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</si>
  <si>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</si>
  <si>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</si>
  <si>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</si>
  <si>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</si>
  <si>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</si>
  <si>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</si>
  <si>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</si>
  <si>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</si>
  <si>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</si>
  <si>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</si>
  <si>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</si>
  <si>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</si>
  <si>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</si>
  <si>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</si>
  <si>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</si>
  <si>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</si>
  <si>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</si>
  <si>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</si>
  <si>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</si>
  <si>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</si>
  <si>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</si>
  <si>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</si>
  <si>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</si>
  <si>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</si>
  <si>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</si>
  <si>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</si>
  <si>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</si>
  <si>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</si>
  <si>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</si>
  <si>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</si>
  <si>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</si>
  <si>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</si>
  <si>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</si>
  <si>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</si>
  <si>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</si>
  <si>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</si>
  <si>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</si>
  <si>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</si>
  <si>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</si>
  <si>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</si>
  <si>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</si>
  <si>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</si>
  <si>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</si>
  <si>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</si>
  <si>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</si>
  <si>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</si>
  <si>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</si>
  <si>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</si>
  <si>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</si>
  <si>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</si>
  <si>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</si>
  <si>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</si>
  <si>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</si>
  <si>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</si>
  <si>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</si>
  <si>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</si>
  <si>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</si>
  <si>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</si>
  <si>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</si>
  <si>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</si>
  <si>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</si>
  <si>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</si>
  <si>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</si>
  <si>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</si>
  <si>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</si>
  <si>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</si>
  <si>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</si>
  <si>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</si>
  <si>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</si>
  <si>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</si>
  <si>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</si>
  <si>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</si>
  <si>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</si>
  <si>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</si>
  <si>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</si>
  <si>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</si>
  <si>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</si>
  <si>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</si>
  <si>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</si>
  <si>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</si>
  <si>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</si>
  <si>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</si>
  <si>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</si>
  <si>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</si>
  <si>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</si>
  <si>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</si>
  <si>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</si>
  <si>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</si>
  <si>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</si>
  <si>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</si>
  <si>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</si>
  <si>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</si>
  <si>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</si>
  <si>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</si>
  <si>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</si>
  <si>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</si>
  <si>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</si>
  <si>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</si>
  <si>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</si>
  <si>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</si>
  <si>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</si>
  <si>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</si>
  <si>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</si>
  <si>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</si>
  <si>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</si>
  <si>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</si>
  <si>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</si>
  <si>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</si>
  <si>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</si>
  <si>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</si>
  <si>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</si>
  <si>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</si>
  <si>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</si>
  <si>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</si>
  <si>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</si>
  <si>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</si>
  <si>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</si>
  <si>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</si>
  <si>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</si>
  <si>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</si>
  <si>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</si>
  <si>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</si>
  <si>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</si>
  <si>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</si>
  <si>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</si>
  <si>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</si>
  <si>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</si>
  <si>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</si>
  <si>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</si>
  <si>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</si>
  <si>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</si>
  <si>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</si>
  <si>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</si>
  <si>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</si>
  <si>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</si>
  <si>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</si>
  <si>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</si>
  <si>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</si>
  <si>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</si>
  <si>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</si>
  <si>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</si>
  <si>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</si>
  <si>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</si>
  <si>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</si>
  <si>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</si>
  <si>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</si>
  <si>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</si>
  <si>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</si>
  <si>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</si>
  <si>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</si>
  <si>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</si>
  <si>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</si>
  <si>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</si>
  <si>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</si>
  <si>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</si>
  <si>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</si>
  <si>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</si>
  <si>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</si>
  <si>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</si>
  <si>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</si>
  <si>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</si>
  <si>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</si>
  <si>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</si>
  <si>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</si>
  <si>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</si>
  <si>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</si>
  <si>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</si>
  <si>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</si>
  <si>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</si>
  <si>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</si>
  <si>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</si>
  <si>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</si>
  <si>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</si>
  <si>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</si>
  <si>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</si>
  <si>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</si>
  <si>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</si>
  <si>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</si>
  <si>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</si>
  <si>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</si>
  <si>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</si>
  <si>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</si>
  <si>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</si>
  <si>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</si>
  <si>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</si>
  <si>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</si>
  <si>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</si>
  <si>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</si>
  <si>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</si>
  <si>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</si>
  <si>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</si>
  <si>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</si>
  <si>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</si>
  <si>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</si>
  <si>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</si>
  <si>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</si>
  <si>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</si>
  <si>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</si>
  <si>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</si>
  <si>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</si>
  <si>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</si>
  <si>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</si>
  <si>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</si>
  <si>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</si>
  <si>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</si>
  <si>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</si>
  <si>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</si>
  <si>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</si>
  <si>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</si>
  <si>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</si>
  <si>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</si>
  <si>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</si>
  <si>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</si>
  <si>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</si>
  <si>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</si>
  <si>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</si>
  <si>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</si>
  <si>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</si>
  <si>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</si>
  <si>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</si>
  <si>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</si>
  <si>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</si>
  <si>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</si>
  <si>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</si>
  <si>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</si>
  <si>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</si>
  <si>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</si>
  <si>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</si>
  <si>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</si>
  <si>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</si>
  <si>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</si>
  <si>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</si>
  <si>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</si>
  <si>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</si>
  <si>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</si>
  <si>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</si>
  <si>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</si>
  <si>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</si>
  <si>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</si>
  <si>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</si>
  <si>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</si>
  <si>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</si>
  <si>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</si>
  <si>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</si>
  <si>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</si>
  <si>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</si>
  <si>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</si>
  <si>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</si>
  <si>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</si>
  <si>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</si>
  <si>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</si>
  <si>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</si>
  <si>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</si>
  <si>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</si>
  <si>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</si>
  <si>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</si>
  <si>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</si>
  <si>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</si>
  <si>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</si>
  <si>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</si>
  <si>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</si>
  <si>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</si>
  <si>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</si>
  <si>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</si>
  <si>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</si>
  <si>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</si>
  <si>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</si>
  <si>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</si>
  <si>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</si>
  <si>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</si>
  <si>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</si>
  <si>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</si>
  <si>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</si>
  <si>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</si>
  <si>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</si>
  <si>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</si>
  <si>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</si>
  <si>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</si>
  <si>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</si>
  <si>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</si>
  <si>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</si>
  <si>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</si>
  <si>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</si>
  <si>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</si>
  <si>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</si>
  <si>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</si>
  <si>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</si>
  <si>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</si>
  <si>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</si>
  <si>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</si>
  <si>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</si>
  <si>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</si>
  <si>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</si>
  <si>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</si>
  <si>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</si>
  <si>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</si>
  <si>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</si>
  <si>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</si>
  <si>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</si>
  <si>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</si>
  <si>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</si>
  <si>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</si>
  <si>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</si>
  <si>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</si>
  <si>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</si>
  <si>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</si>
  <si>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</si>
  <si>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</si>
  <si>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</si>
  <si>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</si>
  <si>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</si>
  <si>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</si>
  <si>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</si>
  <si>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</si>
  <si>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</si>
  <si>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</si>
  <si>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</si>
  <si>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</si>
  <si>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</si>
  <si>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</si>
  <si>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</si>
  <si>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</si>
  <si>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</si>
  <si>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</si>
  <si>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</si>
  <si>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</si>
  <si>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</si>
  <si>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</si>
  <si>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</si>
  <si>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</si>
  <si>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</si>
  <si>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</si>
  <si>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</si>
  <si>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</si>
  <si>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</si>
  <si>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</si>
  <si>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</si>
  <si>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</si>
  <si>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</si>
  <si>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</si>
  <si>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</si>
  <si>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</si>
  <si>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</si>
  <si>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</si>
  <si>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</si>
  <si>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</si>
  <si>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</si>
  <si>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</si>
  <si>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</si>
  <si>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</si>
  <si>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</si>
  <si>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</si>
  <si>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</si>
  <si>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</si>
  <si>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</si>
  <si>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</si>
  <si>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</si>
  <si>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</si>
  <si>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</si>
  <si>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</si>
  <si>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</si>
  <si>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</si>
  <si>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</si>
  <si>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</si>
  <si>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</si>
  <si>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</si>
  <si>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</si>
  <si>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</si>
  <si>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</si>
  <si>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</si>
  <si>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</si>
  <si>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</si>
  <si>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</si>
  <si>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</si>
  <si>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</si>
  <si>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</si>
  <si>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</si>
  <si>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</si>
  <si>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</si>
  <si>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</si>
  <si>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</si>
  <si>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</si>
  <si>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</si>
  <si>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</si>
  <si>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</si>
  <si>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</si>
  <si>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</si>
  <si>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</si>
  <si>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</si>
  <si>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</si>
  <si>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</si>
  <si>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</si>
  <si>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</si>
  <si>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</si>
  <si>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</si>
  <si>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</si>
  <si>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</si>
  <si>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</si>
  <si>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</si>
  <si>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</si>
  <si>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</si>
  <si>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</si>
  <si>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</si>
  <si>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</si>
  <si>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</si>
  <si>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</si>
  <si>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</si>
  <si>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</si>
  <si>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</si>
  <si>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</si>
  <si>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</si>
  <si>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</si>
  <si>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</si>
  <si>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</si>
  <si>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</si>
  <si>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</si>
  <si>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</si>
  <si>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</si>
  <si>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</si>
  <si>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</si>
  <si>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</si>
  <si>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</si>
  <si>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</si>
  <si>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</si>
  <si>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</si>
  <si>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</si>
  <si>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</si>
  <si>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</si>
  <si>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</si>
  <si>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</si>
  <si>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</si>
  <si>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</si>
  <si>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</si>
  <si>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</si>
  <si>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</si>
  <si>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</si>
  <si>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</si>
  <si>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</si>
  <si>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</si>
  <si>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</si>
  <si>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</si>
  <si>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</si>
  <si>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</si>
  <si>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</si>
  <si>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</si>
  <si>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</si>
  <si>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</si>
  <si>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</si>
  <si>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</si>
  <si>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</si>
  <si>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</si>
  <si>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</si>
  <si>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</si>
  <si>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</si>
  <si>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</si>
  <si>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</si>
  <si>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</si>
  <si>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</si>
  <si>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</si>
  <si>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</si>
  <si>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</si>
  <si>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</si>
  <si>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</si>
  <si>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</si>
  <si>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</si>
  <si>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</si>
  <si>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</si>
  <si>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</si>
  <si>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</si>
  <si>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</si>
  <si>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</si>
  <si>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</si>
  <si>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</si>
  <si>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</si>
  <si>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</si>
  <si>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</si>
  <si>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</si>
  <si>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</si>
  <si>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</si>
  <si>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</si>
  <si>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</si>
  <si>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</si>
  <si>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</si>
  <si>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</si>
  <si>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</si>
  <si>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</si>
  <si>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</si>
  <si>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</si>
  <si>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</si>
  <si>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</si>
  <si>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</si>
  <si>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</si>
  <si>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</si>
  <si>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</si>
  <si>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</si>
  <si>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</si>
  <si>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</si>
  <si>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</si>
  <si>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</si>
  <si>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</si>
  <si>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</si>
  <si>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</si>
  <si>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</si>
  <si>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</si>
  <si>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</si>
  <si>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</si>
  <si>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</si>
  <si>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</si>
  <si>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</si>
  <si>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</si>
  <si>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</si>
  <si>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</si>
  <si>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</si>
  <si>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</si>
  <si>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</si>
  <si>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</si>
  <si>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</si>
  <si>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</si>
  <si>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</si>
  <si>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</si>
  <si>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</si>
  <si>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</si>
  <si>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</si>
  <si>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</si>
  <si>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</si>
  <si>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</si>
  <si>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</si>
  <si>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</si>
  <si>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</si>
  <si>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</si>
  <si>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</si>
  <si>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</si>
  <si>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</si>
  <si>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</si>
  <si>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</si>
  <si>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</si>
  <si>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</si>
  <si>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</si>
  <si>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</si>
  <si>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</si>
  <si>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</si>
  <si>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</si>
  <si>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</si>
  <si>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</si>
  <si>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</si>
  <si>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</si>
  <si>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</si>
  <si>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</si>
  <si>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</si>
  <si>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</si>
  <si>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</si>
  <si>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</si>
  <si>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</si>
  <si>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</si>
  <si>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</si>
  <si>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</si>
  <si>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</si>
  <si>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</si>
  <si>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</si>
  <si>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</si>
  <si>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</si>
  <si>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</si>
  <si>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</si>
  <si>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</si>
  <si>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</si>
  <si>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</si>
  <si>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</si>
  <si>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</si>
  <si>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</si>
  <si>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</si>
  <si>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</si>
  <si>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</si>
  <si>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</si>
  <si>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</si>
  <si>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</si>
  <si>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</si>
  <si>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</si>
  <si>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</si>
  <si>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</si>
  <si>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</si>
  <si>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</si>
  <si>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</si>
  <si>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</si>
  <si>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</si>
  <si>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</si>
  <si>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</si>
  <si>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</si>
  <si>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</si>
  <si>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</si>
  <si>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</si>
  <si>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</si>
  <si>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</si>
  <si>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</si>
  <si>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</si>
  <si>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</si>
  <si>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</si>
  <si>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</si>
  <si>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</si>
  <si>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</si>
  <si>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</si>
  <si>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</si>
  <si>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</si>
  <si>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</si>
  <si>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</si>
  <si>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</si>
  <si>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</si>
  <si>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</si>
  <si>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</si>
  <si>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</si>
  <si>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</si>
  <si>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</si>
  <si>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</si>
  <si>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</si>
  <si>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</si>
  <si>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</si>
  <si>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</si>
  <si>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</si>
  <si>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</si>
  <si>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</si>
  <si>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</si>
  <si>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</si>
  <si>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</si>
  <si>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</si>
  <si>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</si>
  <si>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</si>
  <si>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</si>
  <si>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</si>
  <si>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</si>
  <si>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</si>
  <si>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</si>
  <si>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</si>
  <si>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</si>
  <si>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</si>
  <si>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</si>
  <si>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</si>
  <si>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</si>
  <si>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</si>
  <si>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</si>
  <si>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</si>
  <si>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</si>
  <si>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</si>
  <si>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</si>
  <si>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</si>
  <si>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</si>
  <si>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</si>
  <si>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</si>
  <si>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</si>
  <si>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</si>
  <si>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</si>
  <si>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</si>
  <si>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</si>
  <si>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</si>
  <si>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</si>
  <si>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</si>
  <si>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</si>
  <si>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</si>
  <si>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</si>
  <si>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</si>
  <si>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</si>
  <si>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</si>
  <si>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</si>
  <si>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</si>
  <si>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</si>
  <si>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</si>
  <si>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</si>
  <si>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</si>
  <si>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</si>
  <si>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</si>
  <si>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</si>
  <si>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</si>
  <si>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</si>
  <si>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</si>
  <si>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</si>
  <si>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</si>
  <si>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</si>
  <si>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</si>
  <si>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</si>
  <si>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</si>
  <si>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</si>
  <si>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</si>
  <si>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</si>
  <si>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</si>
  <si>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</si>
  <si>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</si>
  <si>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</si>
  <si>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</si>
  <si>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</si>
  <si>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</si>
  <si>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</si>
  <si>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</si>
  <si>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</si>
  <si>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</si>
  <si>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</si>
  <si>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</si>
  <si>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</si>
  <si>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</si>
  <si>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</si>
  <si>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</si>
  <si>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</si>
  <si>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</si>
  <si>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</si>
  <si>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</si>
  <si>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</si>
  <si>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</si>
  <si>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</si>
  <si>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</si>
  <si>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</si>
  <si>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</si>
  <si>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</si>
  <si>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</si>
  <si>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</si>
  <si>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</si>
  <si>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</si>
  <si>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</si>
  <si>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</si>
  <si>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</si>
  <si>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</si>
  <si>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</si>
  <si>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</si>
  <si>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</si>
  <si>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</si>
  <si>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</si>
  <si>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</si>
  <si>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</si>
  <si>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</si>
  <si>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</si>
  <si>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</si>
  <si>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</si>
  <si>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</si>
  <si>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</si>
  <si>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</si>
  <si>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</si>
  <si>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</si>
  <si>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</si>
  <si>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</si>
  <si>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</si>
  <si>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</si>
  <si>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</si>
  <si>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</si>
  <si>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</si>
  <si>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</si>
  <si>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</si>
  <si>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</si>
  <si>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</si>
  <si>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</si>
  <si>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</si>
  <si>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</si>
  <si>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</si>
  <si>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</si>
  <si>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</si>
  <si>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</si>
  <si>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</si>
  <si>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</si>
  <si>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</si>
  <si>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</si>
  <si>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</si>
  <si>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</si>
  <si>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</si>
  <si>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</si>
  <si>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</si>
  <si>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</si>
  <si>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</si>
  <si>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</si>
  <si>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</si>
  <si>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</si>
  <si>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</si>
  <si>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</si>
  <si>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</si>
  <si>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</si>
  <si>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</si>
  <si>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</si>
  <si>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</si>
  <si>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</si>
  <si>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</si>
  <si>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</si>
  <si>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</si>
  <si>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</si>
  <si>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</si>
  <si>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</si>
  <si>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</si>
  <si>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</si>
  <si>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</si>
  <si>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</si>
  <si>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</si>
  <si>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</si>
  <si>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</si>
  <si>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</si>
  <si>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</si>
  <si>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</si>
  <si>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</si>
  <si>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</si>
  <si>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</si>
  <si>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</si>
  <si>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</si>
  <si>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</si>
  <si>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</si>
  <si>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</si>
  <si>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</si>
  <si>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</si>
  <si>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</si>
  <si>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</si>
  <si>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</si>
  <si>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</si>
  <si>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</si>
  <si>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</si>
  <si>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</si>
  <si>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</si>
  <si>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</si>
  <si>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</si>
  <si>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</si>
  <si>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</si>
  <si>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</si>
  <si>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</si>
  <si>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</si>
  <si>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</si>
  <si>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</si>
  <si>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</si>
  <si>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</si>
  <si>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</si>
  <si>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</si>
  <si>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</si>
  <si>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</si>
  <si>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</si>
  <si>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</si>
  <si>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</si>
  <si>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</si>
  <si>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</si>
  <si>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</si>
  <si>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</si>
  <si>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</si>
  <si>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</si>
  <si>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</si>
  <si>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</si>
  <si>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</si>
  <si>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</si>
  <si>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</si>
  <si>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</si>
  <si>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</si>
  <si>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</si>
  <si>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</si>
  <si>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</si>
  <si>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</si>
  <si>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</si>
  <si>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</si>
  <si>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</si>
  <si>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</si>
  <si>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</si>
  <si>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</si>
  <si>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</si>
  <si>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</si>
  <si>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</si>
  <si>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</si>
  <si>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</si>
  <si>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</si>
  <si>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</si>
  <si>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</si>
  <si>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</si>
  <si>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</si>
  <si>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</si>
  <si>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</si>
  <si>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</si>
  <si>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</si>
  <si>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</si>
  <si>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</si>
  <si>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</si>
  <si>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</si>
  <si>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</si>
  <si>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</si>
  <si>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</si>
  <si>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</si>
  <si>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</si>
  <si>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</si>
  <si>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</si>
  <si>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</si>
  <si>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</si>
  <si>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</si>
  <si>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</si>
  <si>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</si>
  <si>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</si>
  <si>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</si>
  <si>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</si>
  <si>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</si>
  <si>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</si>
  <si>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</si>
  <si>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</si>
  <si>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</si>
  <si>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</si>
  <si>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</si>
  <si>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</si>
  <si>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</si>
  <si>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</si>
  <si>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</si>
  <si>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</si>
  <si>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</si>
  <si>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</si>
  <si>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</si>
  <si>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</si>
  <si>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</si>
  <si>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</si>
  <si>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</si>
  <si>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</si>
  <si>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</si>
  <si>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</si>
  <si>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</si>
  <si>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</si>
  <si>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</si>
  <si>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</si>
  <si>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</si>
  <si>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</si>
  <si>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</si>
  <si>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</si>
  <si>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</si>
  <si>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</si>
  <si>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</si>
  <si>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</si>
  <si>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</si>
  <si>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</si>
  <si>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</si>
  <si>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</si>
  <si>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</si>
  <si>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</si>
  <si>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</si>
  <si>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</si>
  <si>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</si>
  <si>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</si>
  <si>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</si>
  <si>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</si>
  <si>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</si>
  <si>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</si>
  <si>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</si>
  <si>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</si>
  <si>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</si>
  <si>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</si>
  <si>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</si>
  <si>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</si>
  <si>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</si>
  <si>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</si>
  <si>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</si>
  <si>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</si>
  <si>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</si>
  <si>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</si>
  <si>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</si>
  <si>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</si>
  <si>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</si>
  <si>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</si>
  <si>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</si>
  <si>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</si>
  <si>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</si>
  <si>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</si>
  <si>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</si>
  <si>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</si>
  <si>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</si>
  <si>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</si>
  <si>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</si>
  <si>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</si>
  <si>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</si>
  <si>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</si>
  <si>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</si>
  <si>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</si>
  <si>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</si>
  <si>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</si>
  <si>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</si>
  <si>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</si>
  <si>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</si>
  <si>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</si>
  <si>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</si>
  <si>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</si>
  <si>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</si>
  <si>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</si>
  <si>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</si>
  <si>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</si>
  <si>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</si>
  <si>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</si>
  <si>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</si>
  <si>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</si>
  <si>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</si>
  <si>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</si>
  <si>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</si>
  <si>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</si>
  <si>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</si>
  <si>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</si>
  <si>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</si>
  <si>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</si>
  <si>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</si>
  <si>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</si>
  <si>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</si>
  <si>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</si>
  <si>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</si>
  <si>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</si>
  <si>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</si>
  <si>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</si>
  <si>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</si>
  <si>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</si>
  <si>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</si>
  <si>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</si>
  <si>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</si>
  <si>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</si>
  <si>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</si>
  <si>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</si>
  <si>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</si>
  <si>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</si>
  <si>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</si>
  <si>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</si>
  <si>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</si>
  <si>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</si>
  <si>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</si>
  <si>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</si>
  <si>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</si>
  <si>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</si>
  <si>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</si>
  <si>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</si>
  <si>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</si>
  <si>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</si>
  <si>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</si>
  <si>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</si>
  <si>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</si>
  <si>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</si>
  <si>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</si>
  <si>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</si>
  <si>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</si>
  <si>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</si>
  <si>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</si>
  <si>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</si>
  <si>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</si>
  <si>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</si>
  <si>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</si>
  <si>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</si>
  <si>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</si>
  <si>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</si>
  <si>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</si>
  <si>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</si>
  <si>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</si>
  <si>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</si>
  <si>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</si>
  <si>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</si>
  <si>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</si>
  <si>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</si>
  <si>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</si>
  <si>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</si>
  <si>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</si>
  <si>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</si>
  <si>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</si>
  <si>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</si>
  <si>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</si>
  <si>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</si>
  <si>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</si>
  <si>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</si>
  <si>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</si>
  <si>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</si>
  <si>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</si>
  <si>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</si>
  <si>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</si>
  <si>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</si>
  <si>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</si>
  <si>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</si>
  <si>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</si>
  <si>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</si>
  <si>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</si>
  <si>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</si>
  <si>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</si>
  <si>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</si>
  <si>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</si>
  <si>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</si>
  <si>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</si>
  <si>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</si>
  <si>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</si>
  <si>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</si>
  <si>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</si>
  <si>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</si>
  <si>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</si>
  <si>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</si>
  <si>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</si>
  <si>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</si>
  <si>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</si>
  <si>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</si>
  <si>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</si>
  <si>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</si>
  <si>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</si>
  <si>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</si>
  <si>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</si>
  <si>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</si>
  <si>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</si>
  <si>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</si>
  <si>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</si>
  <si>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</si>
  <si>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</si>
  <si>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</si>
  <si>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</si>
  <si>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</si>
  <si>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</si>
  <si>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</si>
  <si>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</si>
  <si>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</si>
  <si>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</si>
  <si>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</si>
  <si>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</si>
  <si>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</si>
  <si>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</si>
  <si>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</si>
  <si>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</si>
  <si>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</si>
  <si>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</si>
  <si>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</si>
  <si>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</si>
  <si>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</si>
  <si>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</si>
  <si>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</si>
  <si>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</si>
  <si>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</si>
  <si>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</si>
  <si>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</si>
  <si>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</si>
  <si>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</si>
  <si>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</si>
  <si>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</si>
  <si>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</si>
  <si>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</si>
  <si>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</si>
  <si>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</si>
  <si>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</si>
  <si>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</si>
  <si>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</si>
  <si>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</si>
  <si>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</si>
  <si>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</si>
  <si>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</si>
  <si>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</si>
  <si>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</si>
  <si>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</si>
  <si>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</si>
  <si>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</si>
  <si>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</si>
  <si>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</si>
  <si>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</si>
  <si>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</si>
  <si>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</si>
  <si>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</si>
  <si>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</si>
  <si>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</si>
  <si>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</si>
  <si>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</si>
  <si>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</si>
  <si>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</si>
  <si>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</si>
  <si>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</si>
  <si>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</si>
  <si>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</si>
  <si>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</si>
  <si>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</si>
  <si>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</si>
  <si>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</si>
  <si>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</si>
  <si>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</si>
  <si>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</si>
  <si>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</si>
  <si>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</si>
  <si>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</si>
  <si>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</si>
  <si>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</si>
  <si>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</si>
  <si>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</si>
  <si>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</si>
  <si>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</si>
  <si>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</si>
  <si>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</si>
  <si>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</si>
  <si>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</si>
  <si>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</si>
  <si>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</si>
  <si>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</si>
  <si>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</si>
  <si>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</si>
  <si>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</si>
  <si>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</si>
  <si>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</si>
  <si>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</si>
  <si>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</si>
  <si>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</si>
  <si>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</si>
  <si>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</si>
  <si>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</si>
  <si>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</si>
  <si>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</si>
  <si>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</si>
  <si>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</si>
  <si>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</si>
  <si>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</si>
  <si>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</si>
  <si>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</si>
  <si>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</si>
  <si>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</si>
  <si>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</si>
  <si>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</si>
  <si>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</si>
  <si>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</si>
  <si>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</si>
  <si>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</si>
  <si>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</si>
  <si>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</si>
  <si>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</si>
  <si>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</si>
  <si>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</si>
  <si>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</si>
  <si>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</si>
  <si>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</si>
  <si>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</si>
  <si>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</si>
  <si>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</si>
  <si>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</si>
  <si>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</si>
  <si>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</si>
  <si>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</si>
  <si>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</si>
  <si>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</si>
  <si>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</si>
  <si>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</si>
  <si>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</si>
  <si>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</si>
  <si>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</si>
  <si>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</si>
  <si>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</si>
  <si>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</si>
  <si>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</si>
  <si>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</si>
  <si>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</si>
  <si>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</si>
  <si>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</si>
  <si>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</si>
  <si>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</si>
  <si>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</si>
  <si>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</si>
  <si>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</si>
  <si>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</si>
  <si>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</si>
  <si>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</si>
  <si>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</si>
  <si>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</si>
  <si>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</si>
  <si>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</si>
  <si>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</si>
  <si>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</si>
  <si>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</si>
  <si>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</si>
  <si>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</si>
  <si>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</si>
  <si>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</si>
  <si>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</si>
  <si>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</si>
  <si>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</si>
  <si>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</si>
  <si>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</si>
  <si>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</si>
  <si>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</si>
  <si>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</si>
  <si>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</si>
  <si>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</si>
  <si>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</si>
  <si>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</si>
  <si>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</si>
  <si>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</si>
  <si>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</si>
  <si>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</si>
  <si>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</si>
  <si>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</si>
  <si>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</si>
  <si>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</si>
  <si>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</si>
  <si>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</si>
  <si>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</si>
  <si>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</si>
  <si>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</si>
  <si>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</si>
  <si>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</si>
  <si>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</si>
  <si>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</si>
  <si>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</si>
  <si>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</si>
  <si>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</si>
  <si>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</si>
  <si>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</si>
  <si>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</si>
  <si>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</si>
  <si>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</si>
  <si>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</si>
  <si>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</si>
  <si>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</si>
  <si>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</si>
  <si>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</si>
  <si>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</si>
  <si>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</si>
  <si>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</si>
  <si>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</si>
  <si>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</si>
  <si>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</si>
  <si>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</si>
  <si>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</si>
  <si>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</si>
  <si>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</si>
  <si>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</si>
  <si>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</si>
  <si>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</si>
  <si>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</si>
  <si>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</si>
  <si>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</si>
  <si>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</si>
  <si>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</si>
  <si>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</si>
  <si>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</si>
  <si>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</si>
  <si>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</si>
  <si>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</si>
  <si>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</si>
  <si>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</si>
  <si>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</si>
  <si>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</si>
  <si>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</si>
  <si>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</si>
  <si>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</si>
  <si>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</si>
  <si>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</si>
  <si>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</si>
  <si>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</si>
  <si>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</si>
  <si>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</si>
  <si>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</si>
  <si>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</si>
  <si>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</si>
  <si>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</si>
  <si>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</si>
  <si>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</si>
  <si>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</si>
  <si>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</si>
  <si>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</si>
  <si>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</si>
  <si>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</si>
  <si>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</si>
  <si>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</si>
  <si>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</si>
  <si>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</si>
  <si>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</si>
  <si>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</si>
  <si>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</si>
  <si>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</si>
  <si>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</si>
  <si>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</si>
  <si>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</si>
  <si>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</si>
  <si>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</si>
  <si>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</si>
  <si>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</si>
  <si>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</si>
  <si>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</si>
  <si>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</si>
  <si>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</si>
  <si>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</si>
  <si>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</si>
  <si>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</si>
  <si>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</si>
  <si>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</si>
  <si>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</si>
  <si>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</si>
  <si>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</si>
  <si>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</si>
  <si>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</si>
  <si>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</si>
  <si>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</si>
  <si>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</si>
  <si>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</si>
  <si>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</si>
  <si>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</si>
  <si>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</si>
  <si>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</si>
  <si>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</si>
  <si>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</si>
  <si>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</si>
  <si>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</si>
  <si>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</si>
  <si>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</si>
  <si>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</si>
  <si>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</si>
  <si>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</si>
  <si>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</si>
  <si>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</si>
  <si>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</si>
  <si>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</si>
  <si>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</si>
  <si>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</si>
  <si>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</si>
  <si>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</si>
  <si>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</si>
  <si>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</si>
  <si>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</si>
  <si>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</si>
  <si>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</si>
  <si>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</si>
  <si>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</si>
  <si>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</si>
  <si>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</si>
  <si>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</si>
  <si>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</si>
  <si>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</si>
  <si>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</si>
  <si>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</si>
  <si>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</si>
  <si>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</si>
  <si>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</si>
  <si>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</si>
  <si>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</si>
  <si>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</si>
  <si>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</si>
  <si>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</si>
  <si>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</si>
  <si>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</si>
  <si>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</si>
  <si>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</si>
  <si>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</si>
  <si>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</si>
  <si>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</si>
  <si>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</si>
  <si>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</si>
  <si>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</si>
  <si>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</si>
  <si>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</si>
  <si>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</si>
  <si>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</si>
  <si>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</si>
  <si>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</si>
  <si>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</si>
  <si>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</si>
  <si>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</si>
  <si>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</si>
  <si>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</si>
  <si>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</si>
  <si>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</si>
  <si>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</si>
  <si>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</si>
  <si>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</si>
  <si>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</si>
  <si>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</si>
  <si>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</si>
  <si>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</si>
  <si>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</si>
  <si>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</si>
  <si>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</si>
  <si>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</si>
  <si>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</si>
  <si>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</si>
  <si>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</si>
  <si>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</si>
  <si>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</si>
  <si>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</si>
  <si>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</si>
  <si>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</si>
  <si>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</si>
  <si>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</si>
  <si>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</si>
  <si>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</si>
  <si>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</si>
  <si>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</si>
  <si>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</si>
  <si>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</si>
  <si>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</si>
  <si>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</si>
  <si>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</si>
  <si>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</si>
  <si>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</si>
  <si>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</si>
  <si>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</si>
  <si>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</si>
  <si>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</si>
  <si>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</si>
  <si>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</si>
  <si>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</si>
  <si>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</si>
  <si>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</si>
  <si>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</si>
  <si>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</si>
  <si>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</si>
  <si>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</si>
  <si>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</si>
  <si>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</si>
  <si>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</si>
  <si>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</si>
  <si>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</si>
  <si>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</si>
  <si>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</si>
  <si>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</si>
  <si>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</si>
  <si>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</si>
  <si>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</si>
  <si>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</si>
  <si>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</si>
  <si>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</si>
  <si>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</si>
  <si>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</si>
  <si>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</si>
  <si>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</si>
  <si>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</si>
  <si>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</si>
  <si>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</si>
  <si>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</si>
  <si>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</si>
  <si>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</si>
  <si>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</si>
  <si>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</si>
  <si>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</si>
  <si>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</si>
  <si>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</si>
  <si>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</si>
  <si>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</si>
  <si>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</si>
  <si>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</si>
  <si>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</si>
  <si>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</si>
  <si>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</si>
  <si>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</si>
  <si>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</si>
  <si>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</si>
  <si>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</si>
  <si>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</si>
  <si>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</si>
  <si>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</si>
  <si>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</si>
  <si>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</si>
  <si>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</si>
  <si>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</si>
  <si>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</si>
  <si>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</si>
  <si>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</si>
  <si>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</si>
  <si>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</si>
  <si>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</si>
  <si>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</si>
  <si>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</si>
  <si>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</si>
  <si>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</si>
  <si>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</si>
  <si>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</si>
  <si>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</si>
  <si>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</si>
  <si>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</si>
  <si>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</si>
  <si>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</si>
  <si>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</si>
  <si>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</si>
  <si>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</si>
  <si>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</si>
  <si>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</si>
  <si>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</si>
  <si>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</si>
  <si>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</si>
  <si>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</si>
  <si>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</si>
  <si>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</si>
  <si>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</si>
  <si>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</si>
  <si>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</si>
  <si>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</si>
  <si>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</si>
  <si>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</si>
  <si>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</si>
  <si>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</si>
  <si>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</si>
  <si>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</si>
  <si>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</si>
  <si>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</si>
  <si>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</si>
  <si>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</si>
  <si>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</si>
  <si>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</si>
  <si>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</si>
  <si>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</si>
  <si>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</si>
  <si>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</si>
  <si>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</si>
  <si>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</si>
  <si>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</si>
  <si>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</si>
  <si>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</si>
  <si>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</si>
  <si>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</si>
  <si>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</si>
  <si>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</si>
  <si>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</si>
  <si>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</si>
  <si>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</si>
  <si>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</si>
  <si>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</si>
  <si>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</si>
  <si>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</si>
  <si>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</si>
  <si>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</si>
  <si>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</si>
  <si>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</si>
  <si>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</si>
  <si>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</si>
  <si>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</si>
  <si>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</si>
  <si>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</si>
  <si>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</si>
  <si>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</si>
  <si>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</si>
  <si>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</si>
  <si>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</si>
  <si>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</si>
  <si>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</si>
  <si>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</si>
  <si>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</si>
  <si>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</si>
  <si>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</si>
  <si>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</si>
  <si>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</si>
  <si>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</si>
  <si>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</si>
  <si>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</si>
  <si>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</si>
  <si>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</si>
  <si>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</si>
  <si>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</si>
  <si>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</si>
  <si>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</si>
  <si>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</si>
  <si>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</si>
  <si>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</si>
  <si>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</si>
  <si>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</si>
  <si>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</si>
  <si>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</si>
  <si>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</si>
  <si>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</si>
  <si>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</si>
  <si>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</si>
  <si>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</si>
  <si>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</si>
  <si>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</si>
  <si>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</si>
  <si>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</si>
  <si>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</si>
  <si>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</si>
  <si>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</si>
  <si>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</si>
  <si>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</si>
  <si>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</si>
  <si>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</si>
  <si>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</si>
  <si>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</si>
  <si>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</si>
  <si>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</si>
  <si>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</si>
  <si>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</si>
  <si>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</si>
  <si>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</si>
  <si>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</si>
  <si>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</si>
  <si>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</si>
  <si>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</si>
  <si>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</si>
  <si>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</si>
  <si>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</si>
  <si>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</si>
  <si>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</si>
  <si>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</si>
  <si>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</si>
  <si>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</si>
  <si>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</si>
  <si>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</si>
  <si>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</si>
  <si>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</si>
  <si>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</si>
  <si>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</si>
  <si>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</si>
  <si>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</si>
  <si>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</si>
  <si>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</si>
  <si>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</si>
  <si>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</si>
  <si>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</si>
  <si>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</si>
  <si>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</si>
  <si>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</si>
  <si>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</si>
  <si>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</si>
  <si>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</si>
  <si>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</si>
  <si>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</si>
  <si>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</si>
  <si>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</si>
  <si>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</si>
  <si>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</si>
  <si>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</si>
  <si>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</si>
  <si>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</si>
  <si>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</si>
  <si>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</si>
  <si>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</si>
  <si>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</si>
  <si>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</si>
  <si>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</si>
  <si>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</si>
  <si>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</si>
  <si>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</si>
  <si>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</si>
  <si>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</si>
  <si>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</si>
  <si>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</si>
  <si>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</si>
  <si>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</si>
  <si>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</si>
  <si>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</si>
  <si>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</si>
  <si>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</si>
  <si>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</si>
  <si>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</si>
  <si>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</si>
  <si>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</si>
  <si>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</si>
  <si>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</si>
  <si>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</si>
  <si>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</si>
  <si>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</si>
  <si>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</si>
  <si>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</si>
  <si>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</si>
  <si>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</si>
  <si>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</si>
  <si>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</si>
  <si>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</si>
  <si>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</si>
  <si>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</si>
  <si>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</si>
  <si>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</si>
  <si>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</si>
  <si>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</si>
  <si>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</si>
  <si>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</si>
  <si>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</si>
  <si>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</si>
  <si>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</si>
  <si>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</si>
  <si>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</si>
  <si>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</si>
  <si>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</si>
  <si>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</si>
  <si>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</si>
  <si>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</si>
  <si>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</si>
  <si>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</si>
  <si>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</si>
  <si>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</si>
  <si>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</si>
  <si>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</si>
  <si>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</si>
  <si>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</si>
  <si>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</si>
  <si>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</si>
  <si>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</si>
  <si>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</si>
  <si>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</si>
  <si>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</si>
  <si>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</si>
  <si>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</si>
  <si>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</si>
  <si>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</si>
  <si>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</si>
  <si>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</si>
  <si>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</si>
  <si>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</si>
  <si>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</si>
  <si>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</si>
  <si>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</si>
  <si>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</si>
  <si>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</si>
  <si>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</si>
  <si>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</si>
  <si>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</si>
  <si>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</si>
  <si>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</si>
  <si>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</si>
  <si>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</si>
  <si>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</si>
  <si>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</si>
  <si>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</si>
  <si>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</si>
  <si>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</si>
  <si>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</si>
  <si>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</si>
  <si>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</si>
  <si>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</si>
  <si>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</si>
  <si>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</si>
  <si>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</si>
  <si>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</si>
  <si>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</si>
  <si>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</si>
  <si>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</si>
  <si>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</si>
  <si>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</si>
  <si>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</si>
  <si>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</si>
  <si>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</si>
  <si>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</si>
  <si>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</si>
  <si>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</si>
  <si>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</si>
  <si>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</si>
  <si>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</si>
  <si>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</si>
  <si>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</si>
  <si>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</si>
  <si>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</si>
  <si>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</si>
  <si>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</si>
  <si>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</si>
  <si>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</si>
  <si>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</si>
  <si>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</si>
  <si>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</si>
  <si>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</si>
  <si>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</si>
  <si>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</si>
  <si>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</si>
  <si>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</si>
  <si>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</si>
  <si>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</si>
  <si>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</si>
  <si>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</si>
  <si>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</si>
  <si>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</si>
  <si>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</si>
  <si>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</si>
  <si>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</si>
  <si>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</si>
  <si>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</si>
  <si>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</si>
  <si>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</si>
  <si>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</si>
  <si>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</si>
  <si>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</si>
  <si>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</si>
  <si>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</si>
  <si>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</si>
  <si>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</si>
  <si>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</si>
  <si>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</si>
  <si>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</si>
  <si>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</si>
  <si>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</si>
  <si>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</si>
  <si>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</si>
  <si>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</si>
  <si>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</si>
  <si>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</si>
  <si>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</si>
  <si>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</si>
  <si>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</si>
  <si>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</si>
  <si>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</si>
  <si>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</si>
  <si>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</si>
  <si>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</si>
  <si>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</si>
  <si>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</si>
  <si>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</si>
  <si>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</si>
  <si>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</si>
  <si>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</si>
  <si>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</si>
  <si>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</si>
  <si>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</si>
  <si>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</si>
  <si>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</si>
  <si>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</si>
  <si>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</si>
  <si>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</si>
  <si>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</si>
  <si>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</si>
  <si>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</si>
  <si>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</si>
  <si>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</si>
  <si>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</si>
  <si>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</si>
  <si>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</si>
  <si>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</si>
  <si>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</si>
  <si>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</si>
  <si>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</si>
  <si>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</si>
  <si>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</si>
  <si>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</si>
  <si>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</si>
  <si>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</si>
  <si>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</si>
  <si>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</si>
  <si>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</si>
  <si>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</si>
  <si>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</si>
  <si>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</si>
  <si>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</si>
  <si>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</si>
  <si>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</si>
  <si>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</si>
  <si>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</si>
  <si>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</si>
  <si>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</si>
  <si>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</si>
  <si>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</si>
  <si>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</si>
  <si>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</si>
  <si>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</si>
  <si>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</si>
  <si>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</si>
  <si>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</si>
  <si>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</si>
  <si>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</si>
  <si>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</si>
  <si>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</si>
  <si>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</si>
  <si>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</si>
  <si>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</si>
  <si>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</si>
  <si>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</si>
  <si>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</si>
  <si>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</si>
  <si>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</si>
  <si>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</si>
  <si>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</si>
  <si>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</si>
  <si>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</si>
  <si>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</si>
  <si>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</si>
  <si>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</si>
  <si>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</si>
  <si>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</si>
  <si>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</si>
  <si>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</si>
  <si>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</si>
  <si>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</si>
  <si>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</si>
  <si>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</si>
  <si>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</si>
  <si>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</si>
  <si>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</si>
  <si>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</si>
  <si>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</si>
  <si>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</si>
  <si>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</si>
  <si>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</si>
  <si>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</si>
  <si>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</si>
  <si>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</si>
  <si>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</si>
  <si>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</si>
  <si>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</si>
  <si>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</si>
  <si>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</si>
  <si>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</si>
  <si>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</si>
  <si>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</si>
  <si>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</si>
  <si>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</si>
  <si>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</si>
  <si>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</si>
  <si>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</si>
  <si>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</si>
  <si>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</si>
  <si>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</si>
  <si>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</si>
  <si>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</si>
  <si>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</si>
  <si>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</si>
  <si>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</si>
  <si>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</si>
  <si>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</si>
  <si>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</si>
  <si>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</si>
  <si>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</si>
  <si>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</si>
  <si>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</si>
  <si>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</si>
  <si>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</si>
  <si>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</si>
  <si>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</si>
  <si>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</si>
  <si>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</si>
  <si>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</si>
  <si>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</si>
  <si>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</si>
  <si>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</si>
  <si>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</si>
  <si>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</si>
  <si>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</si>
  <si>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</si>
  <si>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</si>
  <si>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</si>
  <si>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</si>
  <si>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</si>
  <si>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</si>
  <si>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</si>
  <si>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</si>
  <si>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</si>
  <si>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</si>
  <si>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</si>
  <si>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</si>
  <si>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</si>
  <si>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</si>
  <si>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</si>
  <si>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</si>
  <si>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</si>
  <si>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</si>
  <si>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</si>
  <si>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</si>
  <si>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</si>
  <si>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</si>
  <si>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</si>
  <si>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</si>
  <si>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</si>
  <si>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</si>
  <si>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</si>
  <si>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</si>
  <si>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</si>
  <si>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</si>
  <si>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</si>
  <si>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</si>
  <si>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</si>
  <si>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</si>
  <si>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</si>
  <si>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</si>
  <si>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</si>
  <si>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</si>
  <si>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</si>
  <si>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</si>
  <si>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</si>
  <si>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</si>
  <si>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</si>
  <si>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</si>
  <si>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</si>
  <si>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</si>
  <si>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</si>
  <si>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</si>
  <si>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</si>
  <si>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</si>
  <si>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</si>
  <si>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</si>
  <si>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</si>
  <si>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</si>
  <si>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</si>
  <si>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</si>
  <si>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</si>
  <si>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</si>
  <si>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</si>
  <si>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</si>
  <si>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</si>
  <si>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</si>
  <si>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</si>
  <si>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</si>
  <si>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</si>
  <si>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</si>
  <si>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</si>
  <si>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</si>
  <si>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</si>
  <si>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</si>
  <si>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</si>
  <si>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</si>
  <si>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</si>
  <si>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</si>
  <si>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</si>
  <si>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</si>
  <si>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</si>
  <si>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</si>
  <si>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</si>
  <si>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</si>
  <si>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</si>
  <si>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</si>
  <si>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</si>
  <si>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</si>
  <si>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</si>
  <si>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</si>
  <si>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</si>
  <si>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</si>
  <si>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</si>
  <si>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</si>
  <si>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</si>
  <si>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</si>
  <si>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</si>
  <si>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</si>
  <si>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</si>
  <si>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</si>
  <si>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</si>
  <si>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</si>
  <si>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</si>
  <si>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</si>
  <si>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</si>
  <si>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</si>
  <si>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</si>
  <si>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</si>
  <si>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</si>
  <si>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</si>
  <si>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</si>
  <si>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</si>
  <si>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</si>
  <si>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</si>
  <si>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</si>
  <si>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</si>
  <si>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</si>
  <si>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</si>
  <si>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</si>
  <si>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</si>
  <si>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</si>
  <si>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</si>
  <si>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</si>
  <si>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</si>
  <si>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</si>
  <si>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</si>
  <si>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</si>
  <si>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</si>
  <si>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</si>
  <si>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</si>
  <si>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</si>
  <si>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</si>
  <si>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</si>
  <si>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</si>
  <si>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</si>
  <si>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</si>
  <si>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</si>
  <si>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</si>
  <si>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</si>
  <si>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</si>
  <si>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</si>
  <si>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</si>
  <si>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</si>
  <si>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</si>
  <si>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</si>
  <si>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</si>
  <si>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</si>
  <si>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</si>
  <si>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</si>
  <si>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</si>
  <si>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</si>
  <si>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</si>
  <si>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</si>
  <si>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</si>
  <si>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</si>
  <si>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</si>
  <si>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</si>
  <si>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</si>
  <si>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</si>
  <si>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</si>
  <si>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</si>
  <si>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</si>
  <si>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</si>
  <si>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</si>
  <si>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</si>
  <si>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</si>
  <si>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</si>
  <si>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</si>
  <si>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</si>
  <si>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</si>
  <si>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</si>
  <si>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</si>
  <si>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</si>
  <si>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</si>
  <si>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</si>
  <si>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</si>
  <si>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</si>
  <si>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</si>
  <si>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</si>
  <si>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</si>
  <si>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</si>
  <si>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</si>
  <si>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</si>
  <si>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</si>
  <si>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</si>
  <si>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</si>
  <si>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</si>
  <si>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</si>
  <si>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</si>
  <si>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</si>
  <si>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</si>
  <si>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</si>
  <si>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</si>
  <si>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</si>
  <si>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</si>
  <si>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</si>
  <si>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</si>
  <si>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</si>
  <si>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</si>
  <si>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</si>
  <si>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</si>
  <si>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</si>
  <si>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</si>
  <si>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</si>
  <si>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</si>
  <si>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</si>
  <si>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</si>
  <si>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</si>
  <si>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</si>
  <si>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</si>
  <si>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</si>
  <si>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</si>
  <si>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</si>
  <si>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</si>
  <si>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</si>
  <si>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</si>
  <si>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</si>
  <si>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</si>
  <si>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</si>
  <si>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</si>
  <si>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</si>
  <si>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</si>
  <si>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</si>
  <si>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</si>
  <si>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</si>
  <si>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</si>
  <si>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</si>
  <si>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</si>
  <si>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</si>
  <si>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</si>
  <si>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</si>
  <si>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</si>
  <si>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</si>
  <si>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</si>
  <si>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</si>
  <si>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</si>
  <si>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</si>
  <si>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</si>
  <si>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</si>
  <si>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</si>
  <si>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</si>
  <si>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</si>
  <si>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</si>
  <si>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</si>
  <si>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</si>
  <si>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</si>
  <si>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</si>
  <si>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</si>
  <si>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</si>
  <si>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</si>
  <si>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</si>
  <si>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</si>
  <si>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</si>
  <si>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</si>
  <si>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</si>
  <si>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</si>
  <si>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</si>
  <si>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</si>
  <si>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</si>
  <si>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</si>
  <si>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</si>
  <si>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</si>
  <si>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</si>
  <si>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</si>
  <si>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</si>
  <si>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</si>
  <si>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</si>
  <si>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</si>
  <si>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</si>
  <si>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</si>
  <si>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</si>
  <si>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</si>
  <si>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</si>
  <si>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</si>
  <si>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</si>
  <si>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</si>
  <si>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</si>
  <si>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</si>
  <si>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</si>
  <si>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</si>
  <si>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</si>
  <si>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</si>
  <si>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</si>
  <si>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</si>
  <si>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</si>
  <si>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</si>
  <si>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</si>
  <si>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</si>
  <si>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</si>
  <si>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</si>
  <si>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</si>
  <si>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</si>
  <si>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</si>
  <si>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</si>
  <si>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</si>
  <si>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</si>
  <si>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</si>
  <si>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</si>
  <si>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</si>
  <si>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</si>
  <si>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</si>
  <si>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</si>
  <si>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</si>
  <si>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</si>
  <si>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</si>
  <si>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</si>
  <si>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</si>
  <si>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</si>
  <si>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</si>
  <si>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</si>
  <si>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</si>
  <si>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</si>
  <si>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</si>
  <si>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</si>
  <si>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</si>
  <si>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</si>
  <si>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</si>
  <si>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</si>
  <si>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</si>
  <si>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</si>
  <si>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</si>
  <si>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</si>
  <si>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</si>
  <si>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</si>
  <si>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</si>
  <si>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</si>
  <si>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</si>
  <si>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</si>
  <si>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</si>
  <si>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</si>
  <si>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</si>
  <si>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</si>
  <si>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</si>
  <si>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</si>
  <si>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</si>
  <si>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</si>
  <si>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</si>
  <si>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</si>
  <si>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</si>
  <si>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</si>
  <si>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</si>
  <si>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</si>
  <si>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</si>
  <si>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</si>
  <si>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</si>
  <si>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</si>
  <si>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</si>
  <si>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</si>
  <si>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</si>
  <si>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</si>
  <si>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</si>
  <si>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</si>
  <si>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</si>
  <si>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</si>
  <si>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</si>
  <si>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</si>
  <si>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</si>
  <si>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</si>
  <si>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</si>
  <si>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</si>
  <si>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</si>
  <si>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</si>
  <si>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</si>
  <si>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</si>
  <si>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</si>
  <si>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</si>
  <si>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</si>
  <si>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</si>
  <si>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</si>
  <si>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</si>
  <si>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</si>
  <si>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</si>
  <si>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</si>
  <si>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</si>
  <si>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</si>
  <si>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</si>
  <si>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</si>
  <si>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</si>
  <si>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</si>
  <si>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</si>
  <si>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</si>
  <si>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</si>
  <si>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</si>
  <si>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</si>
  <si>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</si>
  <si>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</si>
  <si>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</si>
  <si>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</si>
  <si>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</si>
  <si>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</si>
  <si>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</si>
  <si>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</si>
  <si>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</si>
  <si>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</si>
  <si>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</si>
  <si>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</si>
  <si>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</si>
  <si>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</si>
  <si>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</si>
  <si>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</si>
  <si>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</si>
  <si>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</si>
  <si>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</si>
  <si>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</si>
  <si>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</si>
  <si>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</si>
  <si>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</si>
  <si>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</si>
  <si>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</si>
  <si>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</si>
  <si>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</si>
  <si>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</si>
  <si>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</si>
  <si>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</si>
  <si>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</si>
  <si>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</si>
  <si>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</si>
  <si>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</si>
  <si>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</si>
  <si>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</si>
  <si>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</si>
  <si>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</si>
  <si>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</si>
  <si>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</si>
  <si>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</si>
  <si>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</si>
  <si>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</si>
  <si>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</si>
  <si>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</si>
  <si>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</si>
  <si>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</si>
  <si>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</si>
  <si>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</si>
  <si>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</si>
  <si>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</si>
  <si>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</si>
  <si>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</si>
  <si>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</si>
  <si>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</si>
  <si>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</si>
  <si>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</si>
  <si>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</si>
  <si>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</si>
  <si>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</si>
  <si>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</si>
  <si>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</si>
  <si>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</si>
  <si>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</si>
  <si>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</si>
  <si>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</si>
  <si>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</si>
  <si>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</si>
  <si>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</si>
  <si>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</si>
  <si>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</si>
  <si>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</si>
  <si>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</si>
  <si>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</si>
  <si>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</si>
  <si>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</si>
  <si>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</si>
  <si>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</si>
  <si>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</si>
  <si>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</si>
  <si>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</si>
  <si>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</si>
  <si>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</si>
  <si>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</si>
  <si>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</si>
  <si>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</si>
  <si>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</si>
  <si>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</si>
  <si>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</si>
  <si>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</si>
  <si>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</si>
  <si>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</si>
  <si>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</si>
  <si>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</si>
  <si>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</si>
  <si>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</si>
  <si>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</si>
  <si>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</si>
  <si>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</si>
  <si>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</si>
  <si>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</si>
  <si>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</si>
  <si>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</si>
  <si>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</si>
  <si>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</si>
  <si>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</si>
  <si>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</si>
  <si>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</si>
  <si>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</si>
  <si>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</si>
  <si>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</si>
  <si>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</si>
  <si>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</si>
  <si>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</si>
  <si>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</si>
  <si>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</si>
  <si>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</si>
  <si>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</si>
  <si>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</si>
  <si>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</si>
  <si>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</si>
  <si>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</si>
  <si>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</si>
  <si>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</si>
  <si>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</si>
  <si>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</si>
  <si>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</si>
  <si>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</si>
  <si>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</si>
  <si>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</si>
  <si>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</si>
  <si>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</si>
  <si>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</si>
  <si>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</si>
  <si>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</si>
  <si>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</si>
  <si>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</si>
  <si>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</si>
  <si>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</si>
  <si>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</si>
  <si>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</si>
  <si>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</si>
  <si>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</si>
  <si>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</si>
  <si>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</si>
  <si>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</si>
  <si>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</si>
  <si>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</si>
  <si>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</si>
  <si>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</si>
  <si>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</si>
  <si>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</si>
  <si>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</si>
  <si>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</si>
  <si>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</si>
  <si>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</si>
  <si>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</si>
  <si>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</si>
  <si>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</si>
  <si>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</si>
  <si>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</si>
  <si>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</si>
  <si>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</si>
  <si>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</si>
  <si>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</si>
  <si>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</si>
  <si>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</si>
  <si>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</si>
  <si>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</si>
  <si>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</si>
  <si>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</si>
  <si>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</si>
  <si>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</si>
  <si>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</si>
  <si>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</si>
  <si>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</si>
  <si>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</si>
  <si>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</si>
  <si>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</si>
  <si>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</si>
  <si>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</si>
  <si>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</si>
  <si>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</si>
  <si>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</si>
  <si>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</si>
  <si>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</si>
  <si>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</si>
  <si>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</si>
  <si>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</si>
  <si>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</si>
  <si>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</si>
  <si>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</si>
  <si>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</si>
  <si>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</si>
  <si>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</si>
  <si>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</si>
  <si>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</si>
  <si>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</si>
  <si>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</si>
  <si>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</si>
  <si>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</si>
  <si>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</si>
  <si>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</si>
  <si>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</si>
  <si>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</si>
  <si>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</si>
  <si>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</si>
  <si>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</si>
  <si>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</si>
  <si>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</si>
  <si>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</si>
  <si>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</si>
  <si>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</si>
  <si>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</si>
  <si>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</si>
  <si>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</si>
  <si>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</si>
  <si>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</si>
  <si>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</si>
  <si>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</si>
  <si>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</si>
  <si>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</si>
  <si>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</si>
  <si>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</si>
  <si>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</si>
  <si>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</si>
  <si>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</si>
  <si>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</si>
  <si>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</si>
  <si>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</si>
  <si>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</si>
  <si>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</si>
  <si>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</si>
  <si>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</si>
  <si>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</si>
  <si>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</si>
  <si>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</si>
  <si>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</si>
  <si>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</si>
  <si>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</si>
  <si>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</si>
  <si>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</si>
  <si>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</si>
  <si>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</si>
  <si>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</si>
  <si>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</si>
  <si>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</si>
  <si>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</si>
  <si>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</si>
  <si>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</si>
  <si>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</si>
  <si>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</si>
  <si>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</si>
  <si>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</si>
  <si>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</si>
  <si>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</si>
  <si>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</si>
  <si>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</si>
  <si>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</si>
  <si>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</si>
  <si>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</si>
  <si>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</si>
  <si>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</si>
  <si>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</si>
  <si>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</si>
  <si>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</si>
  <si>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</si>
  <si>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</si>
  <si>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</si>
  <si>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</si>
  <si>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</si>
  <si>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</si>
  <si>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</si>
  <si>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</si>
  <si>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</si>
  <si>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</si>
  <si>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</si>
  <si>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</si>
  <si>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</si>
  <si>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</si>
  <si>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</si>
  <si>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</si>
  <si>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</si>
  <si>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</si>
  <si>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</si>
  <si>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</si>
  <si>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</si>
  <si>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</si>
  <si>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</si>
  <si>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</si>
  <si>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</si>
  <si>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</si>
  <si>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</si>
  <si>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</si>
  <si>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</si>
  <si>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</si>
  <si>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</si>
  <si>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</si>
  <si>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</si>
  <si>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</si>
  <si>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</si>
  <si>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</si>
  <si>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</si>
  <si>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</si>
  <si>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</si>
  <si>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</si>
  <si>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</si>
  <si>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</si>
  <si>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</si>
  <si>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</si>
  <si>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</si>
  <si>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</si>
  <si>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</si>
  <si>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</si>
  <si>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</si>
  <si>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</si>
  <si>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</si>
  <si>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</si>
  <si>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</si>
  <si>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</si>
  <si>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</si>
  <si>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</si>
  <si>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</si>
  <si>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</si>
  <si>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</si>
  <si>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</si>
  <si>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</si>
  <si>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</si>
  <si>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</si>
  <si>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</si>
  <si>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</si>
  <si>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</si>
  <si>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</si>
  <si>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</si>
  <si>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</si>
  <si>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</si>
  <si>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</si>
  <si>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</si>
  <si>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</si>
  <si>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</si>
  <si>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</si>
  <si>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</si>
  <si>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</si>
  <si>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</si>
  <si>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</si>
  <si>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</si>
  <si>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</si>
  <si>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</si>
  <si>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</si>
  <si>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</si>
  <si>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</si>
  <si>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</si>
  <si>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</si>
  <si>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</si>
  <si>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</si>
  <si>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</si>
  <si>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</si>
  <si>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</si>
  <si>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</si>
  <si>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</si>
  <si>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</si>
  <si>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</si>
  <si>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</si>
  <si>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</si>
  <si>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</si>
  <si>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</si>
  <si>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</si>
  <si>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</si>
  <si>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</si>
  <si>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</si>
  <si>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</si>
  <si>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</si>
  <si>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</si>
  <si>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</si>
  <si>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</si>
  <si>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</si>
  <si>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</si>
  <si>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</si>
  <si>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</si>
  <si>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</si>
  <si>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</si>
  <si>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</si>
  <si>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</si>
  <si>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</si>
  <si>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</si>
  <si>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</si>
  <si>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</si>
  <si>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</si>
  <si>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</si>
  <si>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</si>
  <si>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</si>
  <si>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</si>
  <si>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</si>
  <si>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</si>
  <si>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</si>
  <si>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</si>
  <si>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</si>
  <si>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</si>
  <si>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</si>
  <si>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</si>
  <si>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</si>
  <si>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</si>
  <si>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</si>
  <si>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</si>
  <si>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</si>
  <si>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</si>
  <si>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</si>
  <si>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</si>
  <si>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</si>
  <si>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</si>
  <si>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</si>
  <si>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</si>
  <si>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</si>
  <si>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</si>
  <si>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</si>
  <si>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</si>
  <si>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</si>
  <si>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</si>
  <si>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</si>
  <si>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</si>
  <si>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</si>
  <si>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</si>
  <si>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</si>
  <si>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</si>
  <si>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</si>
  <si>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</si>
  <si>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</si>
  <si>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</si>
  <si>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</si>
  <si>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</si>
  <si>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</si>
  <si>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</si>
  <si>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</si>
  <si>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</si>
  <si>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</si>
  <si>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</si>
  <si>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</si>
  <si>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</si>
  <si>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</si>
  <si>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</si>
  <si>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</si>
  <si>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</si>
  <si>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</si>
  <si>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</si>
  <si>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</si>
  <si>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</si>
  <si>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</si>
  <si>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</si>
  <si>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</si>
  <si>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</si>
  <si>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</si>
  <si>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</si>
  <si>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</si>
  <si>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</si>
  <si>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</si>
  <si>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</si>
  <si>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</si>
  <si>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</si>
  <si>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</si>
  <si>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</si>
  <si>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</si>
  <si>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</si>
  <si>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</si>
  <si>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</si>
  <si>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</si>
  <si>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</si>
  <si>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</si>
  <si>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</si>
  <si>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</si>
  <si>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</si>
  <si>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</si>
  <si>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</si>
  <si>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</si>
  <si>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</si>
  <si>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</si>
  <si>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</si>
  <si>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</si>
  <si>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</si>
  <si>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</si>
  <si>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</si>
  <si>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</si>
  <si>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</si>
  <si>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</si>
  <si>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</si>
  <si>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</si>
  <si>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</si>
  <si>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</si>
  <si>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</si>
  <si>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</si>
  <si>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</si>
  <si>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</si>
  <si>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</si>
  <si>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</si>
  <si>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</si>
  <si>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</si>
  <si>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</si>
  <si>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</si>
  <si>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</si>
  <si>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</si>
  <si>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</si>
  <si>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</si>
  <si>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</si>
  <si>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</si>
  <si>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</si>
  <si>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</si>
  <si>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</si>
  <si>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</si>
  <si>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</si>
  <si>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</si>
  <si>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</si>
  <si>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</si>
  <si>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</si>
  <si>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</si>
  <si>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</si>
  <si>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</si>
  <si>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</si>
  <si>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</si>
  <si>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</si>
  <si>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</si>
  <si>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</si>
  <si>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</si>
  <si>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</si>
  <si>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</si>
  <si>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</si>
  <si>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</si>
  <si>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</si>
  <si>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</si>
  <si>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</si>
  <si>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</si>
  <si>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</si>
  <si>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</si>
  <si>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</si>
  <si>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</si>
  <si>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</si>
  <si>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</si>
  <si>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</si>
  <si>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</si>
  <si>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</si>
  <si>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</si>
  <si>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</si>
  <si>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</si>
  <si>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</si>
  <si>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</si>
  <si>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</si>
  <si>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</si>
  <si>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</si>
  <si>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</si>
  <si>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</si>
  <si>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</si>
  <si>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</si>
  <si>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</si>
  <si>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</si>
  <si>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</si>
  <si>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</si>
  <si>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</si>
  <si>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</si>
  <si>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</si>
  <si>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</si>
  <si>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</si>
  <si>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</si>
  <si>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</si>
  <si>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</si>
  <si>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</si>
  <si>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</si>
  <si>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</si>
  <si>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</si>
  <si>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</si>
  <si>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</si>
  <si>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</si>
  <si>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</si>
  <si>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</si>
  <si>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</si>
  <si>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</si>
  <si>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</si>
  <si>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</si>
  <si>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</si>
  <si>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</si>
  <si>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</si>
  <si>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</si>
  <si>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</si>
  <si>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</si>
  <si>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</si>
  <si>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</si>
  <si>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</si>
  <si>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</si>
  <si>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</si>
  <si>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</si>
  <si>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</si>
  <si>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</si>
  <si>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</si>
  <si>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</si>
  <si>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</si>
  <si>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</si>
  <si>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</si>
  <si>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</si>
  <si>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</si>
  <si>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</si>
  <si>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</si>
  <si>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</si>
  <si>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</si>
  <si>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</si>
  <si>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</si>
  <si>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</si>
  <si>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</si>
  <si>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</si>
  <si>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</si>
  <si>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</si>
  <si>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</si>
  <si>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</si>
  <si>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</si>
  <si>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</si>
  <si>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</si>
  <si>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</si>
  <si>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</si>
  <si>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</si>
  <si>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</si>
  <si>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</si>
  <si>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</si>
  <si>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</si>
  <si>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</si>
  <si>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</si>
  <si>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</si>
  <si>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</si>
  <si>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</si>
  <si>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</si>
  <si>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</si>
  <si>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</si>
  <si>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</si>
  <si>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</si>
  <si>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</si>
  <si>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</si>
  <si>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</si>
  <si>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</si>
  <si>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</si>
  <si>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</si>
  <si>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</si>
  <si>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</si>
  <si>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</si>
  <si>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</si>
  <si>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</si>
  <si>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</si>
  <si>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</si>
  <si>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</si>
  <si>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</si>
  <si>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</si>
  <si>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</si>
  <si>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</si>
  <si>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</si>
  <si>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</si>
  <si>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</si>
  <si>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</si>
  <si>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</si>
  <si>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</si>
  <si>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</si>
  <si>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</si>
  <si>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</si>
  <si>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</si>
  <si>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</si>
  <si>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</si>
  <si>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</si>
  <si>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</si>
  <si>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</si>
  <si>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</si>
  <si>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</si>
  <si>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</si>
  <si>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</si>
  <si>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</si>
  <si>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</si>
  <si>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</si>
  <si>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</si>
  <si>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</si>
  <si>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</si>
  <si>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</si>
  <si>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</si>
  <si>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</si>
  <si>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</si>
  <si>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</si>
  <si>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</si>
  <si>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</si>
  <si>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</si>
  <si>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</si>
  <si>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</si>
  <si>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</si>
  <si>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</si>
  <si>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</si>
  <si>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</si>
  <si>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</si>
  <si>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</si>
  <si>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</si>
  <si>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</si>
  <si>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</si>
  <si>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</si>
  <si>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</si>
  <si>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</si>
  <si>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</si>
  <si>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</si>
  <si>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</si>
  <si>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</si>
  <si>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</si>
  <si>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</si>
  <si>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</si>
  <si>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</si>
  <si>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</si>
  <si>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</si>
  <si>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</si>
  <si>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</si>
  <si>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</si>
  <si>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</si>
  <si>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</si>
  <si>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</si>
  <si>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</si>
  <si>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</si>
  <si>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</si>
  <si>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</si>
  <si>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</si>
  <si>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</si>
  <si>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</si>
  <si>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</si>
  <si>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</si>
  <si>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</si>
  <si>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</si>
  <si>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</si>
  <si>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</si>
  <si>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</si>
  <si>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</si>
  <si>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</si>
  <si>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</si>
  <si>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</si>
  <si>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</si>
  <si>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</si>
  <si>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</si>
  <si>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</si>
  <si>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</si>
  <si>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</si>
  <si>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</si>
  <si>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</si>
  <si>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</si>
  <si>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</si>
  <si>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</si>
  <si>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</si>
  <si>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</si>
  <si>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</si>
  <si>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</si>
  <si>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</si>
  <si>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</si>
  <si>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</si>
  <si>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</si>
  <si>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</si>
  <si>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</si>
  <si>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</si>
  <si>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</si>
  <si>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</si>
  <si>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</si>
  <si>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</si>
  <si>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</si>
  <si>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</si>
  <si>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</si>
  <si>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</si>
  <si>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</si>
  <si>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</si>
  <si>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</si>
  <si>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</si>
  <si>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</si>
  <si>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</si>
  <si>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</si>
  <si>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</si>
  <si>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</si>
  <si>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</si>
  <si>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</si>
  <si>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</si>
  <si>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</si>
  <si>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</si>
  <si>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</si>
  <si>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</si>
  <si>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</si>
  <si>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</si>
  <si>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</si>
  <si>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</si>
  <si>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</si>
  <si>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</si>
  <si>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</si>
  <si>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</si>
  <si>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</si>
  <si>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</si>
  <si>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</si>
  <si>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</si>
  <si>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</si>
  <si>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</si>
  <si>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</si>
  <si>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</si>
  <si>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</si>
  <si>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</si>
  <si>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</si>
  <si>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</si>
  <si>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</si>
  <si>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</si>
  <si>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</si>
  <si>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</si>
  <si>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</si>
  <si>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</si>
  <si>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</si>
  <si>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</si>
  <si>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</si>
  <si>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</si>
  <si>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</si>
  <si>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</si>
  <si>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</si>
  <si>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</si>
  <si>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</si>
  <si>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</si>
  <si>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</si>
  <si>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</si>
  <si>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</si>
  <si>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</si>
  <si>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</si>
  <si>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</si>
  <si>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</si>
  <si>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</si>
  <si>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</si>
  <si>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</si>
  <si>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</si>
  <si>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</si>
  <si>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</si>
  <si>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</si>
  <si>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</si>
  <si>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</si>
  <si>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</si>
  <si>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</si>
  <si>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</si>
  <si>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</si>
  <si>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</si>
  <si>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</si>
  <si>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</si>
  <si>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</si>
  <si>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</si>
  <si>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</si>
  <si>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</si>
  <si>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</si>
  <si>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</si>
  <si>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</si>
  <si>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</si>
  <si>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</si>
  <si>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</si>
  <si>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</si>
  <si>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</si>
  <si>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</si>
  <si>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</si>
  <si>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</si>
  <si>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</si>
  <si>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</si>
  <si>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</si>
  <si>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</si>
  <si>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</si>
  <si>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</si>
  <si>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</si>
  <si>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</si>
  <si>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</si>
  <si>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</si>
  <si>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</si>
  <si>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</si>
  <si>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</si>
  <si>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</si>
  <si>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</si>
  <si>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</si>
  <si>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</si>
  <si>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</si>
  <si>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</si>
  <si>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</si>
  <si>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</si>
  <si>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</si>
  <si>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</si>
  <si>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</si>
  <si>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</si>
  <si>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</si>
  <si>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</si>
  <si>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</si>
  <si>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</si>
  <si>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</si>
  <si>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</si>
  <si>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</si>
  <si>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</si>
  <si>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</si>
  <si>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</si>
  <si>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</si>
  <si>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</si>
  <si>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</si>
  <si>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</si>
  <si>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</si>
  <si>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</si>
  <si>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</si>
  <si>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</si>
  <si>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</si>
  <si>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</si>
  <si>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</si>
  <si>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</si>
  <si>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</si>
  <si>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</si>
  <si>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</si>
  <si>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</si>
  <si>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</si>
  <si>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</si>
  <si>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</si>
  <si>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</si>
  <si>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</si>
  <si>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</si>
  <si>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</si>
  <si>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</si>
  <si>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</si>
  <si>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</si>
  <si>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</si>
  <si>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</si>
  <si>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</si>
  <si>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</si>
  <si>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</si>
  <si>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</si>
  <si>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</si>
  <si>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</si>
  <si>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</si>
  <si>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</si>
  <si>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</si>
  <si>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</si>
  <si>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</si>
  <si>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</si>
  <si>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</si>
  <si>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</si>
  <si>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</si>
  <si>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</si>
  <si>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</si>
  <si>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</si>
  <si>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</si>
  <si>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</si>
  <si>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</si>
  <si>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</si>
  <si>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</si>
  <si>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</si>
  <si>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</si>
  <si>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</si>
  <si>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</si>
  <si>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</si>
  <si>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</si>
  <si>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</si>
  <si>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</si>
  <si>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</si>
  <si>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</si>
  <si>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</si>
  <si>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</si>
  <si>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</si>
  <si>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</si>
  <si>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</si>
  <si>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</si>
  <si>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</si>
  <si>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</si>
  <si>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</si>
  <si>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</si>
  <si>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</si>
  <si>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</si>
  <si>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</si>
  <si>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</si>
  <si>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</si>
  <si>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</si>
  <si>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</si>
  <si>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</si>
  <si>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</si>
  <si>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</si>
  <si>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</si>
  <si>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</si>
  <si>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</si>
  <si>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</si>
  <si>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</si>
  <si>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</si>
  <si>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</si>
  <si>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</si>
  <si>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</si>
  <si>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</si>
  <si>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</si>
  <si>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</si>
  <si>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</si>
  <si>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</si>
  <si>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</si>
  <si>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</si>
  <si>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</si>
  <si>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</si>
  <si>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</si>
  <si>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</si>
  <si>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</si>
  <si>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</si>
  <si>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</si>
  <si>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</si>
  <si>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</si>
  <si>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</si>
  <si>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</si>
  <si>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</si>
  <si>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</si>
  <si>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</si>
  <si>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</si>
  <si>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</si>
  <si>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</si>
  <si>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</si>
  <si>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</si>
  <si>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</si>
  <si>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</si>
  <si>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</si>
  <si>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</si>
  <si>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</si>
  <si>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</si>
  <si>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</si>
  <si>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</si>
  <si>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</si>
  <si>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</si>
  <si>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</si>
  <si>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</si>
  <si>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</si>
  <si>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</si>
  <si>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</si>
  <si>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</si>
  <si>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</si>
  <si>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</si>
  <si>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</si>
  <si>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</si>
  <si>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</si>
  <si>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</si>
  <si>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</si>
  <si>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</si>
  <si>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</si>
  <si>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</si>
  <si>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</si>
  <si>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</si>
  <si>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</si>
  <si>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</si>
  <si>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</si>
  <si>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</si>
  <si>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</si>
  <si>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</si>
  <si>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</si>
  <si>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</si>
  <si>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</si>
  <si>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</si>
  <si>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</si>
  <si>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</si>
  <si>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</si>
  <si>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</si>
  <si>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</si>
  <si>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</si>
  <si>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</si>
  <si>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</si>
  <si>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</si>
  <si>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</si>
  <si>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</si>
  <si>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</si>
  <si>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</si>
  <si>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</si>
  <si>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</si>
  <si>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</si>
  <si>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</si>
  <si>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</si>
  <si>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</si>
  <si>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</si>
  <si>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</si>
  <si>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</si>
  <si>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</si>
  <si>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</si>
  <si>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</si>
  <si>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</si>
  <si>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</si>
  <si>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</si>
  <si>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</si>
  <si>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</si>
  <si>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</si>
  <si>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</si>
  <si>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</si>
  <si>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</si>
  <si>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</si>
  <si>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</si>
  <si>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</si>
  <si>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</si>
  <si>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</si>
  <si>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</si>
  <si>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</si>
  <si>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</si>
  <si>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</si>
  <si>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</si>
  <si>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</si>
  <si>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</si>
  <si>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</si>
  <si>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</si>
  <si>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</si>
  <si>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</si>
  <si>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</si>
  <si>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</si>
  <si>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</si>
  <si>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</si>
  <si>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</si>
  <si>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</si>
  <si>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</si>
  <si>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</si>
  <si>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</si>
  <si>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</si>
  <si>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</si>
  <si>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</si>
  <si>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</si>
  <si>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</si>
  <si>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</si>
  <si>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</si>
  <si>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</si>
  <si>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</si>
  <si>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</si>
  <si>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</si>
  <si>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</si>
  <si>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</si>
  <si>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</si>
  <si>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</si>
  <si>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</si>
  <si>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</si>
  <si>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</si>
  <si>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</si>
  <si>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</si>
  <si>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</si>
  <si>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</si>
  <si>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</si>
  <si>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</si>
  <si>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</si>
  <si>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</si>
  <si>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</si>
  <si>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</si>
  <si>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</si>
  <si>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</si>
  <si>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</si>
  <si>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</si>
  <si>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</si>
  <si>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</si>
  <si>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</si>
  <si>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</si>
  <si>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</si>
  <si>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</si>
  <si>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</si>
  <si>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</si>
  <si>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</si>
  <si>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</si>
  <si>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</si>
  <si>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</si>
  <si>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</si>
  <si>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</si>
  <si>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</si>
  <si>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</si>
  <si>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</si>
  <si>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</si>
  <si>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</si>
  <si>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</si>
  <si>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</si>
  <si>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</si>
  <si>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</si>
  <si>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</si>
  <si>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</si>
  <si>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</si>
  <si>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</si>
  <si>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</si>
  <si>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</si>
  <si>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</si>
  <si>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</si>
  <si>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</si>
  <si>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</si>
  <si>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</si>
  <si>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</si>
  <si>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</si>
  <si>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</si>
  <si>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</si>
  <si>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</si>
  <si>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</si>
  <si>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</si>
  <si>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</si>
  <si>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</si>
  <si>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</si>
  <si>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</si>
  <si>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</si>
  <si>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</si>
  <si>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</si>
  <si>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</si>
  <si>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</si>
  <si>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</si>
  <si>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</si>
  <si>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</si>
  <si>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</si>
  <si>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</si>
  <si>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</si>
  <si>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</si>
  <si>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</si>
  <si>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</si>
  <si>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</si>
  <si>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</si>
  <si>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</si>
  <si>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</si>
  <si>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</si>
  <si>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</si>
  <si>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</si>
  <si>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</si>
  <si>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</si>
  <si>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</si>
  <si>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</si>
  <si>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</si>
  <si>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</si>
  <si>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</si>
  <si>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</si>
  <si>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</si>
  <si>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</si>
  <si>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</si>
  <si>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</si>
  <si>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</si>
  <si>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</si>
  <si>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</si>
  <si>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</si>
  <si>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</si>
  <si>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</si>
  <si>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</si>
  <si>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</si>
  <si>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</si>
  <si>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</si>
  <si>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</si>
  <si>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</si>
  <si>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</si>
  <si>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</si>
  <si>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</si>
  <si>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</si>
  <si>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</si>
  <si>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</si>
  <si>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</si>
  <si>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</si>
  <si>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</si>
  <si>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</si>
  <si>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</si>
  <si>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</si>
  <si>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</si>
  <si>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</si>
  <si>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</si>
  <si>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</si>
  <si>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</si>
  <si>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</si>
  <si>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</si>
  <si>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</si>
  <si>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</si>
  <si>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</si>
  <si>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</si>
  <si>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</si>
  <si>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</si>
  <si>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</si>
  <si>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</si>
  <si>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</si>
  <si>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</si>
  <si>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</si>
  <si>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</si>
  <si>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</si>
  <si>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</si>
  <si>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</si>
  <si>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</si>
  <si>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</si>
  <si>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</si>
  <si>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</si>
  <si>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</si>
  <si>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</si>
  <si>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</si>
  <si>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</si>
  <si>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</si>
  <si>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</si>
  <si>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</si>
  <si>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</si>
  <si>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</si>
  <si>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</si>
  <si>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</si>
  <si>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</si>
  <si>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</si>
  <si>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</si>
  <si>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</si>
  <si>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</si>
  <si>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</si>
  <si>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</si>
  <si>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</si>
  <si>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</si>
  <si>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</si>
  <si>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</si>
  <si>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</si>
  <si>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</si>
  <si>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</si>
  <si>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</si>
  <si>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</si>
  <si>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</si>
  <si>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</si>
  <si>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</si>
  <si>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</si>
  <si>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</si>
  <si>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</si>
  <si>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</si>
  <si>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</si>
  <si>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</si>
  <si>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</si>
  <si>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</si>
  <si>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</si>
  <si>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</si>
  <si>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</si>
  <si>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</si>
  <si>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</si>
  <si>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</si>
  <si>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</si>
  <si>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</si>
  <si>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</si>
  <si>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</si>
  <si>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</si>
  <si>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</si>
  <si>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</si>
  <si>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</si>
  <si>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</si>
  <si>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</si>
  <si>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</si>
  <si>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</si>
  <si>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</si>
  <si>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</si>
  <si>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</si>
  <si>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</si>
  <si>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</si>
  <si>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</si>
  <si>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</si>
  <si>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</si>
  <si>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</si>
  <si>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</si>
  <si>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</si>
  <si>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</si>
  <si>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</si>
  <si>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</si>
  <si>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</si>
  <si>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</si>
  <si>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</si>
  <si>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</si>
  <si>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</si>
  <si>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</si>
  <si>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</si>
  <si>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</si>
  <si>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</si>
  <si>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</si>
  <si>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</si>
  <si>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</si>
  <si>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</si>
  <si>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</si>
  <si>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</si>
  <si>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</si>
  <si>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</si>
  <si>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</si>
  <si>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</si>
  <si>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</si>
  <si>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</si>
  <si>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</si>
  <si>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</si>
  <si>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</si>
  <si>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</si>
  <si>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</si>
  <si>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</si>
  <si>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</si>
  <si>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</si>
  <si>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</si>
  <si>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</si>
  <si>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</si>
  <si>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</si>
  <si>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</si>
  <si>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</si>
  <si>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</si>
  <si>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</si>
  <si>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</si>
  <si>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</si>
  <si>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</si>
  <si>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</si>
  <si>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</si>
  <si>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</si>
  <si>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</si>
  <si>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</si>
  <si>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</si>
  <si>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</si>
  <si>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</si>
  <si>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</si>
  <si>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</si>
  <si>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</si>
  <si>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</si>
  <si>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</si>
  <si>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</si>
  <si>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</si>
  <si>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</si>
  <si>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</si>
  <si>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</si>
  <si>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</si>
  <si>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</si>
  <si>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</si>
  <si>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</si>
  <si>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</si>
  <si>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</si>
  <si>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</si>
  <si>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</si>
  <si>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</si>
  <si>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</si>
  <si>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</si>
  <si>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</si>
  <si>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</si>
  <si>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</si>
  <si>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</si>
  <si>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</si>
  <si>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</si>
  <si>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</si>
  <si>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</si>
  <si>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</si>
  <si>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</si>
  <si>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</si>
  <si>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</si>
  <si>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</si>
  <si>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</si>
  <si>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</si>
  <si>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</si>
  <si>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</si>
  <si>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</si>
  <si>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</si>
  <si>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</si>
  <si>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</si>
  <si>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</si>
  <si>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</si>
  <si>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</si>
  <si>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</si>
  <si>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</si>
  <si>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</si>
  <si>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</si>
  <si>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</si>
  <si>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</si>
  <si>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</si>
  <si>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</si>
  <si>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</si>
  <si>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</si>
  <si>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</si>
  <si>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</si>
  <si>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</si>
  <si>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</si>
  <si>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</si>
  <si>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</si>
  <si>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</si>
  <si>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</si>
  <si>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</si>
  <si>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</si>
  <si>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</si>
  <si>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</si>
  <si>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</si>
  <si>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</si>
  <si>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</si>
  <si>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</si>
  <si>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</si>
  <si>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</si>
  <si>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</si>
  <si>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</si>
  <si>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</si>
  <si>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</si>
  <si>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</si>
  <si>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</si>
  <si>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</si>
  <si>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</si>
  <si>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</si>
  <si>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</si>
  <si>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</si>
  <si>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</si>
  <si>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</si>
  <si>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</si>
  <si>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</si>
  <si>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</si>
  <si>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</si>
  <si>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</si>
  <si>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</si>
  <si>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</si>
  <si>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</si>
  <si>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</si>
  <si>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</si>
  <si>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</si>
  <si>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</si>
  <si>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</si>
  <si>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</si>
  <si>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</si>
  <si>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</si>
  <si>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</si>
  <si>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</si>
  <si>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</si>
  <si>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</si>
  <si>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</si>
  <si>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</si>
  <si>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</si>
  <si>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</si>
  <si>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</si>
  <si>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</si>
  <si>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</si>
  <si>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</si>
  <si>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</si>
  <si>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</si>
  <si>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</si>
  <si>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</si>
  <si>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</si>
  <si>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</si>
  <si>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</si>
  <si>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</si>
  <si>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</si>
  <si>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</si>
  <si>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</si>
  <si>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</si>
  <si>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</si>
  <si>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</si>
  <si>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</si>
  <si>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</si>
  <si>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</si>
  <si>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</si>
  <si>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</si>
  <si>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</si>
  <si>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</si>
  <si>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</si>
  <si>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</si>
  <si>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</si>
  <si>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</si>
  <si>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</si>
  <si>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</si>
  <si>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</si>
  <si>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</si>
  <si>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</si>
  <si>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</si>
  <si>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</si>
  <si>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</si>
  <si>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</si>
  <si>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</si>
  <si>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</si>
  <si>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</si>
  <si>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</si>
  <si>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</si>
  <si>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</si>
  <si>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</si>
  <si>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</si>
  <si>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</si>
  <si>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</si>
  <si>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</si>
  <si>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</si>
  <si>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</si>
  <si>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</si>
  <si>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</si>
  <si>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</si>
  <si>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</si>
  <si>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</si>
  <si>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</si>
  <si>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</si>
  <si>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</si>
  <si>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</si>
  <si>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</si>
  <si>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</si>
  <si>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</si>
  <si>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</si>
  <si>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</si>
  <si>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</si>
  <si>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</si>
  <si>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</si>
  <si>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</si>
  <si>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</si>
  <si>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</si>
  <si>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</si>
  <si>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</si>
  <si>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</si>
  <si>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</si>
  <si>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</si>
  <si>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</si>
  <si>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</si>
  <si>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</si>
  <si>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</si>
  <si>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</si>
  <si>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</si>
  <si>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</si>
  <si>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</si>
  <si>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</si>
  <si>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</si>
  <si>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</si>
  <si>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</si>
  <si>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</si>
  <si>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</si>
  <si>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</si>
  <si>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</si>
  <si>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</si>
  <si>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</si>
  <si>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</si>
  <si>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</si>
  <si>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</si>
  <si>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</si>
  <si>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</si>
  <si>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</si>
  <si>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</si>
  <si>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</si>
  <si>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</si>
  <si>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</si>
  <si>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</si>
  <si>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</si>
  <si>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</si>
  <si>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</si>
  <si>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</si>
  <si>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</si>
  <si>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</si>
  <si>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</si>
  <si>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</si>
  <si>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</si>
  <si>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</si>
  <si>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</si>
  <si>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</si>
  <si>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</si>
  <si>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</si>
  <si>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</si>
  <si>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</si>
  <si>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</si>
  <si>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</si>
  <si>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</si>
  <si>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</si>
  <si>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</si>
  <si>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</si>
  <si>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</si>
  <si>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</si>
  <si>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</si>
  <si>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</si>
  <si>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</si>
  <si>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</si>
  <si>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</si>
  <si>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</si>
  <si>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</si>
  <si>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</si>
  <si>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</si>
  <si>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</si>
  <si>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</si>
  <si>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</si>
  <si>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</si>
  <si>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</si>
  <si>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</si>
  <si>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</si>
  <si>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</si>
  <si>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</si>
  <si>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</si>
  <si>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</si>
  <si>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</si>
  <si>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</si>
  <si>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</si>
  <si>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</si>
  <si>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</si>
  <si>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</si>
  <si>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</si>
  <si>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</si>
  <si>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</si>
  <si>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</si>
  <si>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</si>
  <si>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</si>
  <si>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</si>
  <si>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</si>
  <si>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</si>
  <si>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</si>
  <si>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</si>
  <si>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</si>
  <si>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</si>
  <si>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</si>
  <si>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</si>
  <si>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</si>
  <si>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</si>
  <si>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</si>
  <si>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</si>
  <si>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</si>
  <si>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</si>
  <si>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</si>
  <si>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</si>
  <si>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</si>
  <si>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</si>
  <si>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</si>
  <si>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</si>
  <si>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</si>
  <si>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</si>
  <si>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</si>
  <si>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</si>
  <si>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</si>
  <si>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</si>
  <si>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</si>
  <si>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</si>
  <si>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</si>
  <si>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</si>
  <si>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</si>
  <si>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</si>
  <si>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</si>
  <si>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</si>
  <si>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</si>
  <si>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</si>
  <si>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</si>
  <si>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</si>
  <si>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</si>
  <si>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</si>
  <si>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</si>
  <si>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</si>
  <si>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</si>
  <si>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</si>
  <si>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</si>
  <si>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</si>
  <si>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</si>
  <si>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</si>
  <si>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</si>
  <si>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</si>
  <si>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</si>
  <si>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</si>
  <si>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</si>
  <si>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</si>
  <si>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</si>
  <si>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</si>
  <si>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</si>
  <si>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</si>
  <si>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</si>
  <si>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</si>
  <si>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</si>
  <si>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</si>
  <si>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</si>
  <si>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</si>
  <si>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</si>
  <si>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</si>
  <si>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</si>
  <si>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</si>
  <si>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</si>
  <si>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</si>
  <si>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</si>
  <si>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</si>
  <si>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</si>
  <si>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</si>
  <si>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</si>
  <si>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</si>
  <si>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</si>
  <si>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</si>
  <si>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</si>
  <si>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</si>
  <si>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</si>
  <si>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</si>
  <si>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</si>
  <si>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</si>
  <si>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</si>
  <si>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</si>
  <si>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</si>
  <si>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</si>
  <si>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</si>
  <si>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</si>
  <si>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</si>
  <si>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</si>
  <si>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</si>
  <si>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</si>
  <si>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</si>
  <si>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</si>
  <si>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</si>
  <si>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</si>
  <si>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</si>
  <si>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</si>
  <si>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</si>
  <si>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</si>
  <si>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</si>
  <si>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</si>
  <si>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</si>
  <si>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</si>
  <si>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</si>
  <si>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</si>
  <si>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</si>
  <si>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</si>
  <si>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</si>
  <si>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</si>
  <si>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</si>
  <si>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</si>
  <si>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</si>
  <si>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</si>
  <si>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</si>
  <si>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</si>
  <si>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</si>
  <si>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</si>
  <si>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</si>
  <si>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</si>
  <si>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</si>
  <si>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</si>
  <si>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</si>
  <si>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</si>
  <si>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</si>
  <si>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</si>
  <si>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</si>
  <si>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</si>
  <si>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</si>
  <si>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</si>
  <si>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</si>
  <si>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</si>
  <si>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</si>
  <si>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</si>
  <si>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</si>
  <si>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</si>
  <si>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</si>
  <si>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</si>
  <si>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</si>
  <si>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</si>
  <si>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</si>
  <si>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</si>
  <si>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</si>
  <si>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</si>
  <si>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</si>
  <si>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</si>
  <si>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</si>
  <si>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</si>
  <si>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</si>
  <si>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</si>
  <si>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</si>
  <si>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</si>
  <si>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</si>
  <si>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</si>
  <si>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</si>
  <si>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</si>
  <si>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</si>
  <si>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</si>
  <si>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</si>
  <si>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</si>
  <si>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</si>
  <si>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</si>
  <si>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</si>
  <si>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</si>
  <si>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</si>
  <si>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</si>
  <si>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</si>
  <si>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</si>
  <si>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</si>
  <si>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</si>
  <si>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</si>
  <si>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</si>
  <si>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</si>
  <si>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</si>
  <si>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</si>
  <si>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</si>
  <si>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</si>
  <si>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</si>
  <si>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</si>
  <si>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</si>
  <si>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</si>
  <si>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</si>
  <si>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</si>
  <si>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</si>
  <si>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</si>
  <si>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</si>
  <si>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</si>
  <si>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</si>
  <si>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</si>
  <si>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</si>
  <si>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</si>
  <si>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</si>
  <si>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</si>
  <si>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</si>
  <si>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</si>
  <si>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</si>
  <si>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</si>
  <si>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</si>
  <si>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</si>
  <si>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</si>
  <si>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</si>
  <si>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</si>
  <si>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</si>
  <si>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</si>
  <si>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</si>
  <si>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</si>
  <si>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</si>
  <si>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</si>
  <si>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</si>
  <si>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</si>
  <si>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</si>
  <si>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</si>
  <si>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</si>
  <si>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</si>
  <si>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</si>
  <si>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</si>
  <si>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</si>
  <si>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</si>
  <si>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</si>
  <si>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</si>
  <si>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</si>
  <si>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</si>
  <si>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</si>
  <si>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</si>
  <si>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</si>
  <si>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</si>
  <si>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</si>
  <si>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</si>
  <si>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</si>
  <si>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</si>
  <si>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</si>
  <si>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</si>
  <si>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</si>
  <si>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</si>
  <si>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</si>
  <si>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</si>
  <si>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</si>
  <si>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</si>
  <si>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</si>
  <si>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</si>
  <si>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</si>
  <si>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</si>
  <si>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</si>
  <si>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</si>
  <si>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</si>
  <si>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</si>
  <si>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</si>
  <si>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</si>
  <si>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</si>
  <si>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</si>
  <si>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</si>
  <si>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</si>
  <si>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</si>
  <si>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</si>
  <si>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</si>
  <si>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</si>
  <si>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</si>
  <si>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</si>
  <si>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</si>
  <si>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</si>
  <si>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</si>
  <si>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</si>
  <si>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</si>
  <si>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</si>
  <si>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</si>
  <si>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</si>
  <si>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</si>
  <si>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</si>
  <si>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</si>
  <si>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</si>
  <si>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</si>
  <si>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</si>
  <si>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</si>
  <si>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</si>
  <si>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</si>
  <si>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</si>
  <si>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</si>
  <si>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</si>
  <si>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</si>
  <si>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</si>
  <si>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</si>
  <si>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</si>
  <si>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</si>
  <si>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</si>
  <si>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</si>
  <si>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</si>
  <si>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</si>
  <si>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</si>
  <si>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</si>
  <si>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</si>
  <si>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</si>
  <si>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</si>
  <si>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</si>
  <si>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</si>
  <si>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</si>
  <si>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</si>
  <si>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</si>
  <si>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</si>
  <si>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</si>
  <si>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</si>
  <si>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</si>
  <si>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</si>
  <si>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</si>
  <si>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</si>
  <si>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</si>
  <si>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</si>
  <si>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</si>
  <si>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</si>
  <si>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</si>
  <si>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</si>
  <si>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</si>
  <si>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</si>
  <si>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</si>
  <si>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</si>
  <si>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</si>
  <si>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</si>
  <si>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</si>
  <si>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</si>
  <si>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</si>
  <si>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</si>
  <si>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</si>
  <si>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</si>
  <si>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</si>
  <si>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</si>
  <si>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</si>
  <si>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</si>
  <si>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</si>
  <si>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</si>
  <si>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</si>
  <si>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</si>
  <si>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</si>
  <si>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</si>
  <si>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</si>
  <si>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</si>
  <si>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</si>
  <si>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</si>
  <si>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</si>
  <si>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</si>
  <si>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</si>
  <si>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</si>
  <si>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</si>
  <si>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</si>
  <si>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</si>
  <si>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</si>
  <si>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</si>
  <si>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</si>
  <si>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</si>
  <si>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</si>
  <si>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</si>
  <si>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</si>
  <si>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</si>
  <si>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</si>
  <si>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</si>
  <si>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</si>
  <si>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</si>
  <si>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</si>
  <si>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</si>
  <si>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</si>
  <si>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</si>
  <si>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</si>
  <si>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</si>
  <si>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</si>
  <si>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</si>
  <si>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</si>
  <si>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</si>
  <si>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</si>
  <si>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</si>
  <si>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</si>
  <si>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</si>
  <si>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</si>
  <si>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</si>
  <si>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</si>
  <si>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</si>
  <si>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</si>
  <si>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</si>
  <si>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</si>
  <si>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</si>
  <si>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</si>
  <si>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</si>
  <si>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</si>
  <si>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</si>
  <si>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</si>
  <si>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</si>
  <si>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</si>
  <si>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</si>
  <si>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</si>
  <si>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</si>
  <si>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</si>
  <si>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</si>
  <si>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</si>
  <si>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</si>
  <si>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</si>
  <si>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</si>
  <si>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</si>
  <si>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</si>
  <si>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</si>
  <si>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</si>
  <si>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</si>
  <si>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</si>
  <si>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</si>
  <si>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</si>
  <si>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</si>
  <si>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</si>
  <si>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</si>
  <si>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</si>
  <si>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</si>
  <si>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</si>
  <si>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</si>
  <si>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</si>
  <si>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</si>
  <si>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</si>
  <si>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</si>
  <si>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</si>
  <si>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</si>
  <si>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</si>
  <si>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</si>
  <si>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</si>
  <si>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</si>
  <si>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</si>
  <si>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</si>
  <si>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</si>
  <si>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</si>
  <si>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</si>
  <si>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</si>
  <si>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</si>
  <si>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</si>
  <si>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</si>
  <si>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</si>
  <si>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</si>
  <si>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</si>
  <si>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</si>
  <si>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</si>
  <si>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</si>
  <si>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</si>
  <si>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</si>
  <si>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</si>
  <si>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</si>
  <si>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</si>
  <si>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</si>
  <si>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</si>
  <si>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</si>
  <si>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</si>
  <si>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</si>
  <si>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</si>
  <si>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</si>
  <si>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</si>
  <si>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</si>
  <si>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</si>
  <si>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</si>
  <si>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</si>
  <si>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</si>
  <si>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</si>
  <si>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</si>
  <si>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</si>
  <si>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</si>
  <si>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</si>
  <si>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</si>
  <si>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</si>
  <si>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</si>
  <si>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</si>
  <si>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</si>
  <si>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</si>
  <si>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</si>
  <si>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</si>
  <si>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</si>
  <si>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</si>
  <si>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</si>
  <si>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</si>
  <si>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</si>
  <si>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</si>
  <si>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</si>
  <si>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</si>
  <si>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</si>
  <si>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</si>
  <si>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</si>
  <si>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</si>
  <si>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</si>
  <si>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</si>
  <si>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</si>
  <si>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</si>
  <si>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</si>
  <si>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</si>
  <si>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</si>
  <si>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</si>
  <si>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</si>
  <si>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</si>
  <si>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</si>
  <si>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</si>
  <si>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</si>
  <si>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</si>
  <si>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</si>
  <si>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</si>
  <si>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</si>
  <si>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</si>
  <si>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</si>
  <si>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</si>
  <si>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</si>
  <si>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</si>
  <si>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</si>
  <si>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</si>
  <si>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</si>
  <si>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</si>
  <si>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</si>
  <si>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</si>
  <si>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</si>
  <si>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</si>
  <si>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</si>
  <si>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</si>
  <si>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</si>
  <si>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</si>
  <si>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</si>
  <si>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</si>
  <si>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</si>
  <si>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</si>
  <si>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</si>
  <si>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</si>
  <si>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</si>
  <si>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</si>
  <si>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</si>
  <si>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</si>
  <si>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</si>
  <si>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</si>
  <si>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</si>
  <si>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</si>
  <si>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</si>
  <si>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</si>
  <si>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</si>
  <si>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</si>
  <si>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</si>
  <si>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</si>
  <si>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</si>
  <si>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</si>
  <si>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</si>
  <si>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</si>
  <si>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</si>
  <si>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</si>
  <si>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</si>
  <si>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</si>
  <si>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</si>
  <si>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</si>
  <si>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</si>
  <si>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</si>
  <si>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</si>
  <si>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</si>
  <si>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</si>
  <si>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</si>
  <si>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</si>
  <si>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</si>
  <si>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</si>
  <si>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</si>
  <si>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</si>
  <si>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</si>
  <si>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</si>
  <si>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</si>
  <si>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</si>
  <si>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</si>
  <si>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</si>
  <si>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</si>
  <si>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</si>
  <si>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</si>
  <si>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</si>
  <si>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</si>
  <si>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</si>
  <si>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</si>
  <si>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</si>
  <si>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</si>
  <si>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</si>
  <si>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</si>
  <si>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</si>
  <si>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</si>
  <si>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</si>
  <si>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</si>
  <si>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</si>
  <si>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</si>
  <si>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</si>
  <si>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</si>
  <si>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</si>
  <si>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</si>
  <si>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</si>
  <si>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</si>
  <si>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</si>
  <si>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</si>
  <si>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</si>
  <si>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</si>
  <si>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</si>
  <si>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</si>
  <si>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</si>
  <si>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</si>
  <si>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</si>
  <si>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</si>
  <si>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</si>
  <si>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</si>
  <si>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</si>
  <si>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</si>
  <si>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</si>
  <si>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</si>
  <si>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</si>
  <si>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</si>
  <si>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</si>
  <si>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</si>
  <si>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</si>
  <si>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</si>
  <si>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</si>
  <si>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</si>
  <si>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</si>
  <si>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</si>
  <si>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</si>
  <si>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</si>
  <si>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</si>
  <si>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</si>
  <si>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</si>
  <si>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</si>
  <si>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</si>
  <si>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</si>
  <si>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</si>
  <si>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</si>
  <si>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</si>
  <si>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</si>
  <si>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</si>
  <si>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</si>
  <si>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</si>
  <si>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</si>
  <si>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</si>
  <si>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</si>
  <si>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</si>
  <si>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</si>
  <si>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</si>
  <si>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</si>
  <si>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</si>
  <si>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</si>
  <si>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</si>
  <si>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</si>
  <si>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</si>
  <si>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</si>
  <si>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</si>
  <si>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</si>
  <si>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</si>
  <si>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</si>
  <si>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</si>
  <si>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</si>
  <si>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</si>
  <si>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</si>
  <si>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</si>
  <si>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</si>
  <si>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</si>
  <si>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</si>
  <si>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</si>
  <si>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</si>
  <si>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</si>
  <si>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</si>
  <si>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</si>
  <si>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</si>
  <si>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</si>
  <si>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</si>
  <si>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</si>
  <si>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</si>
  <si>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</si>
  <si>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</si>
  <si>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</si>
  <si>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</si>
  <si>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</si>
  <si>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</si>
  <si>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</si>
  <si>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</si>
  <si>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</si>
  <si>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</si>
  <si>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</si>
  <si>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</si>
  <si>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</si>
  <si>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</si>
  <si>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</si>
  <si>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</si>
  <si>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</si>
  <si>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</si>
  <si>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</si>
  <si>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</si>
  <si>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</si>
  <si>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</si>
  <si>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</si>
  <si>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</si>
  <si>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</si>
  <si>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</si>
  <si>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</si>
  <si>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</si>
  <si>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</si>
  <si>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</si>
  <si>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</si>
  <si>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</si>
  <si>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</si>
  <si>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</si>
  <si>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</si>
  <si>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</si>
  <si>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</si>
  <si>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</si>
  <si>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</si>
  <si>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</si>
  <si>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</si>
  <si>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</si>
  <si>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</si>
  <si>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</si>
  <si>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</si>
  <si>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</si>
  <si>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</si>
  <si>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</si>
  <si>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</si>
  <si>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</si>
  <si>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</si>
  <si>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</si>
  <si>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</si>
  <si>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</si>
  <si>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</si>
  <si>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</si>
  <si>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</si>
  <si>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</si>
  <si>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</si>
  <si>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</si>
  <si>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</si>
  <si>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</si>
  <si>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</si>
  <si>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</si>
  <si>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</si>
  <si>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</si>
  <si>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</si>
  <si>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</si>
  <si>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</si>
  <si>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</si>
  <si>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</si>
  <si>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</si>
  <si>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</si>
  <si>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</si>
  <si>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</si>
  <si>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</si>
  <si>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</si>
  <si>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</si>
  <si>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</si>
  <si>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</si>
  <si>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</si>
  <si>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</si>
  <si>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</si>
  <si>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</si>
  <si>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</si>
  <si>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</si>
  <si>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</si>
  <si>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</si>
  <si>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</si>
  <si>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</si>
  <si>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</si>
  <si>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</si>
  <si>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</si>
  <si>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</si>
  <si>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</si>
  <si>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</si>
  <si>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</si>
  <si>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</si>
  <si>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</si>
  <si>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</si>
  <si>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</si>
  <si>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</si>
  <si>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</si>
  <si>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</si>
  <si>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</si>
  <si>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</si>
  <si>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</si>
  <si>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</si>
  <si>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</si>
  <si>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</si>
  <si>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</si>
  <si>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</si>
  <si>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</si>
  <si>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</si>
  <si>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</si>
  <si>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</si>
  <si>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</si>
  <si>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</si>
  <si>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</si>
  <si>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</si>
  <si>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</si>
  <si>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</si>
  <si>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</si>
  <si>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</si>
  <si>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</si>
  <si>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</si>
  <si>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</si>
  <si>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</si>
  <si>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</si>
  <si>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</si>
  <si>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</si>
  <si>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</si>
  <si>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</si>
  <si>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</si>
  <si>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</si>
  <si>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</si>
  <si>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</si>
  <si>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</si>
  <si>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</si>
  <si>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</si>
  <si>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</si>
  <si>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</si>
  <si>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</si>
  <si>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</si>
  <si>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</si>
  <si>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</si>
  <si>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</si>
  <si>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</si>
  <si>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</si>
  <si>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</si>
  <si>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</si>
  <si>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</si>
  <si>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</si>
  <si>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</si>
  <si>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</si>
  <si>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</si>
  <si>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</si>
  <si>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</si>
  <si>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</si>
  <si>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</si>
  <si>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</si>
  <si>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</si>
  <si>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</si>
  <si>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</si>
  <si>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</si>
  <si>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</si>
  <si>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</si>
  <si>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</si>
  <si>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</si>
  <si>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</si>
  <si>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</si>
  <si>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</si>
  <si>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</si>
  <si>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</si>
  <si>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</si>
  <si>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</si>
  <si>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</si>
  <si>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</si>
  <si>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</si>
  <si>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</si>
  <si>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</si>
  <si>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</si>
  <si>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</si>
  <si>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</si>
  <si>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</si>
  <si>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</si>
  <si>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</si>
  <si>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</si>
  <si>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</si>
  <si>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</si>
  <si>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</si>
  <si>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</si>
  <si>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</si>
  <si>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</si>
  <si>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</si>
  <si>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</si>
  <si>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</si>
  <si>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</si>
  <si>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</si>
  <si>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</si>
  <si>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</si>
  <si>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</si>
  <si>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</si>
  <si>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</si>
  <si>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</si>
  <si>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</si>
  <si>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</si>
  <si>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</si>
  <si>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</si>
  <si>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</si>
  <si>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</si>
  <si>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</si>
  <si>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</si>
  <si>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</si>
  <si>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</si>
  <si>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</si>
  <si>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</si>
  <si>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</si>
  <si>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</si>
  <si>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</si>
  <si>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</si>
  <si>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</si>
  <si>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</si>
  <si>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</si>
  <si>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</si>
  <si>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</si>
  <si>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</si>
  <si>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</si>
  <si>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</si>
  <si>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</si>
  <si>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</si>
  <si>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</si>
  <si>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</si>
  <si>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</si>
  <si>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</si>
  <si>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</si>
  <si>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</si>
  <si>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</si>
  <si>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</si>
  <si>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</si>
  <si>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</si>
  <si>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</si>
  <si>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</si>
  <si>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</si>
  <si>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</si>
  <si>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</si>
  <si>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</si>
  <si>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</si>
  <si>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</si>
  <si>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</si>
  <si>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</si>
  <si>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</si>
  <si>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</si>
  <si>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</si>
  <si>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</si>
  <si>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</si>
  <si>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</si>
  <si>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</si>
  <si>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</si>
  <si>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</si>
  <si>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</si>
  <si>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</si>
  <si>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</si>
  <si>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</si>
  <si>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</si>
  <si>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</si>
  <si>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</si>
  <si>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</si>
  <si>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</si>
  <si>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</si>
  <si>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</si>
  <si>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</si>
  <si>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</si>
  <si>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</si>
  <si>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</si>
  <si>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</si>
  <si>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</si>
  <si>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</si>
  <si>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</si>
  <si>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</si>
  <si>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</si>
  <si>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</si>
  <si>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</si>
  <si>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</si>
  <si>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</si>
  <si>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</si>
  <si>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</si>
  <si>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</si>
  <si>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</si>
  <si>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</si>
  <si>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</si>
  <si>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</si>
  <si>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</si>
  <si>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</si>
  <si>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</si>
  <si>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</si>
  <si>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</si>
  <si>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</si>
  <si>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</si>
  <si>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</si>
  <si>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</si>
  <si>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</si>
  <si>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</si>
  <si>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</si>
  <si>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</si>
  <si>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</si>
  <si>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</si>
  <si>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</si>
  <si>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</si>
  <si>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</si>
  <si>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</si>
  <si>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</si>
  <si>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</si>
  <si>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</si>
  <si>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</si>
  <si>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</si>
  <si>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</si>
  <si>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</si>
  <si>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</si>
  <si>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</si>
  <si>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</si>
  <si>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</si>
  <si>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</si>
  <si>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</si>
  <si>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</si>
  <si>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</si>
  <si>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</si>
  <si>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</si>
  <si>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</si>
  <si>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</si>
  <si>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</si>
  <si>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</si>
  <si>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</si>
  <si>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</si>
  <si>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</si>
  <si>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</si>
  <si>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</si>
  <si>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</si>
  <si>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</si>
  <si>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</si>
  <si>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</si>
  <si>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</si>
  <si>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</si>
  <si>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</si>
  <si>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</si>
  <si>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</si>
  <si>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</si>
  <si>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</si>
  <si>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</si>
  <si>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</si>
  <si>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</si>
  <si>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</si>
  <si>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</si>
  <si>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</si>
  <si>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</si>
  <si>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</si>
  <si>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</si>
  <si>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</si>
  <si>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</si>
  <si>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</si>
  <si>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</si>
  <si>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</si>
  <si>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</si>
  <si>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</si>
  <si>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</si>
  <si>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</si>
  <si>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</si>
  <si>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</si>
  <si>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</si>
  <si>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</si>
  <si>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</si>
  <si>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</si>
  <si>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</si>
  <si>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</si>
  <si>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</si>
  <si>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</si>
  <si>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</si>
  <si>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</si>
  <si>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</si>
  <si>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</si>
  <si>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</si>
  <si>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</si>
  <si>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</si>
  <si>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</si>
  <si>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</si>
  <si>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</si>
  <si>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</si>
  <si>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</si>
  <si>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</si>
  <si>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</si>
  <si>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</si>
  <si>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</si>
  <si>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</si>
  <si>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</si>
  <si>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</si>
  <si>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</si>
  <si>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</si>
  <si>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</si>
  <si>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</si>
  <si>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</si>
  <si>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</si>
  <si>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</si>
  <si>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</si>
  <si>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</si>
  <si>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</si>
  <si>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</si>
  <si>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</si>
  <si>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</si>
  <si>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</si>
  <si>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</si>
  <si>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</si>
  <si>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</si>
  <si>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</si>
  <si>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</si>
  <si>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</si>
  <si>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</si>
  <si>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</si>
  <si>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</si>
  <si>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</si>
  <si>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</si>
  <si>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</si>
  <si>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</si>
  <si>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</si>
  <si>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</si>
  <si>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</si>
  <si>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</si>
  <si>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</si>
  <si>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</si>
  <si>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</si>
  <si>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</si>
  <si>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</si>
  <si>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</si>
  <si>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</si>
  <si>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</si>
  <si>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</si>
  <si>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</si>
  <si>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</si>
  <si>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</si>
  <si>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</si>
  <si>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</si>
  <si>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</si>
  <si>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</si>
  <si>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</si>
  <si>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</si>
  <si>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</si>
  <si>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</si>
  <si>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</si>
  <si>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</si>
  <si>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</si>
  <si>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</si>
  <si>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</si>
  <si>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</si>
  <si>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</si>
  <si>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</si>
  <si>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</si>
  <si>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</si>
  <si>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</si>
  <si>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</si>
  <si>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</si>
  <si>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</si>
  <si>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</si>
  <si>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</si>
  <si>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</si>
  <si>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</si>
  <si>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</si>
  <si>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</si>
  <si>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</si>
  <si>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</si>
  <si>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</si>
  <si>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</si>
  <si>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</si>
  <si>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</si>
  <si>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</si>
  <si>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</si>
  <si>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</si>
  <si>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</si>
  <si>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</si>
  <si>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</si>
  <si>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</si>
  <si>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</si>
  <si>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</si>
  <si>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</si>
  <si>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</si>
  <si>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</si>
  <si>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</si>
  <si>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</si>
  <si>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</si>
  <si>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</si>
  <si>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</si>
  <si>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</si>
  <si>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</si>
  <si>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</si>
  <si>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</si>
  <si>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</si>
  <si>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</si>
  <si>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</si>
  <si>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</si>
  <si>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</si>
  <si>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</si>
  <si>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</si>
  <si>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</si>
  <si>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</si>
  <si>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</si>
  <si>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</si>
  <si>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</si>
  <si>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</si>
  <si>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</si>
  <si>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</si>
  <si>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</si>
  <si>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</si>
  <si>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</si>
  <si>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</si>
  <si>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</si>
  <si>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</si>
  <si>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</si>
  <si>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</si>
  <si>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</si>
  <si>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</si>
  <si>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</si>
  <si>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</si>
  <si>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</si>
  <si>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</si>
  <si>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</si>
  <si>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</si>
  <si>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</si>
  <si>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</si>
  <si>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</si>
  <si>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</si>
  <si>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</si>
  <si>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</si>
  <si>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</si>
  <si>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</si>
  <si>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</si>
  <si>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</si>
  <si>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</si>
  <si>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</si>
  <si>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</si>
  <si>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</si>
  <si>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</si>
  <si>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</si>
  <si>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</si>
  <si>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</si>
  <si>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</si>
  <si>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</si>
  <si>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</si>
  <si>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</si>
  <si>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</si>
  <si>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</si>
  <si>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</si>
  <si>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</si>
  <si>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</si>
  <si>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</si>
  <si>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</si>
  <si>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</si>
  <si>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</si>
  <si>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</si>
  <si>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</si>
  <si>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</si>
  <si>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</si>
  <si>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</si>
  <si>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</si>
  <si>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</si>
  <si>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</si>
  <si>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</si>
  <si>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</si>
  <si>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</si>
  <si>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</si>
  <si>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</si>
  <si>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</si>
  <si>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</si>
  <si>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</si>
  <si>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</si>
  <si>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</si>
  <si>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</si>
  <si>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</si>
  <si>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</si>
  <si>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</si>
  <si>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</si>
  <si>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</si>
  <si>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</si>
  <si>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</si>
  <si>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</si>
  <si>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</si>
  <si>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</si>
  <si>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</si>
  <si>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</si>
  <si>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</si>
  <si>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</si>
  <si>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</si>
  <si>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</si>
  <si>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</si>
  <si>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</si>
  <si>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</si>
  <si>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</si>
  <si>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</si>
  <si>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</si>
  <si>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</si>
  <si>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</si>
  <si>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</si>
  <si>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</si>
  <si>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</si>
  <si>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</si>
  <si>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</si>
  <si>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</si>
  <si>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</si>
  <si>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</si>
  <si>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</si>
  <si>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</si>
  <si>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</si>
  <si>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</si>
  <si>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</si>
  <si>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</si>
  <si>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</si>
  <si>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</si>
  <si>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</si>
  <si>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</si>
  <si>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</si>
  <si>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</si>
  <si>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</si>
  <si>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</si>
  <si>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</si>
  <si>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</si>
  <si>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</si>
  <si>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</si>
  <si>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</si>
  <si>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</si>
  <si>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</si>
  <si>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</si>
  <si>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</si>
  <si>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</si>
  <si>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</si>
  <si>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</si>
  <si>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</si>
  <si>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</si>
  <si>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</si>
  <si>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</si>
  <si>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</si>
  <si>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</si>
  <si>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</si>
  <si>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</si>
  <si>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</si>
  <si>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</si>
  <si>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</si>
  <si>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</si>
  <si>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</si>
  <si>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</si>
  <si>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</si>
  <si>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</si>
  <si>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</si>
  <si>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</si>
  <si>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</si>
  <si>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</si>
  <si>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</si>
  <si>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</si>
  <si>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</si>
  <si>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</si>
  <si>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</si>
  <si>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</si>
  <si>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</si>
  <si>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</si>
  <si>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</si>
  <si>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</si>
  <si>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</si>
  <si>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</si>
  <si>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</si>
  <si>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</si>
  <si>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</si>
  <si>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</si>
  <si>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</si>
  <si>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</si>
  <si>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</si>
  <si>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</si>
  <si>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</si>
  <si>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</si>
  <si>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</si>
  <si>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</si>
  <si>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</si>
  <si>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</si>
  <si>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</si>
  <si>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</si>
  <si>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</si>
  <si>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</si>
  <si>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</si>
  <si>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</si>
  <si>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</si>
  <si>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</si>
  <si>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</si>
  <si>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</si>
  <si>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</si>
  <si>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</si>
  <si>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</si>
  <si>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</si>
  <si>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</si>
  <si>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</si>
  <si>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</si>
  <si>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</si>
  <si>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</si>
  <si>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</si>
  <si>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</si>
  <si>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</si>
  <si>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</si>
  <si>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</si>
  <si>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</si>
  <si>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</si>
  <si>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</si>
  <si>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</si>
  <si>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</si>
  <si>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</si>
  <si>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</si>
  <si>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</si>
  <si>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</si>
  <si>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</si>
  <si>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</si>
  <si>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</si>
  <si>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</si>
  <si>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</si>
  <si>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</si>
  <si>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</si>
  <si>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</si>
  <si>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</si>
  <si>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</si>
  <si>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</si>
  <si>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</si>
  <si>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</si>
  <si>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</si>
  <si>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</si>
  <si>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</si>
  <si>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</si>
  <si>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</si>
  <si>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</si>
  <si>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</si>
  <si>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</si>
  <si>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</si>
  <si>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</si>
  <si>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</si>
  <si>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</si>
  <si>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</si>
  <si>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</si>
  <si>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</si>
  <si>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</si>
  <si>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</si>
  <si>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</si>
  <si>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</si>
  <si>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</si>
  <si>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</si>
  <si>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</si>
  <si>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</si>
  <si>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</si>
  <si>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</si>
  <si>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</si>
  <si>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</si>
  <si>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</si>
  <si>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</si>
  <si>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</si>
  <si>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</si>
  <si>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</si>
  <si>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</si>
  <si>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</si>
  <si>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</si>
  <si>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</si>
  <si>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</si>
  <si>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</si>
  <si>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</si>
  <si>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</si>
  <si>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</si>
  <si>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</si>
  <si>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</si>
  <si>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</si>
  <si>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</si>
  <si>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</si>
  <si>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</si>
  <si>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</si>
  <si>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</si>
  <si>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</si>
  <si>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</si>
  <si>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</si>
  <si>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</si>
  <si>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</si>
  <si>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</si>
  <si>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</si>
  <si>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</si>
  <si>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</si>
  <si>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</si>
  <si>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</si>
  <si>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</si>
  <si>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</si>
  <si>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</si>
  <si>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</si>
  <si>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</si>
  <si>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</si>
  <si>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</si>
  <si>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</si>
  <si>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</si>
  <si>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</si>
  <si>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</si>
  <si>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</si>
  <si>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</si>
  <si>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</si>
  <si>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</si>
  <si>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</si>
  <si>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</si>
  <si>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</si>
  <si>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</si>
  <si>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</si>
  <si>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</si>
  <si>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</si>
  <si>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</si>
  <si>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</si>
  <si>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</si>
  <si>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</si>
  <si>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</si>
  <si>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</si>
  <si>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</si>
  <si>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</si>
  <si>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</si>
  <si>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</si>
  <si>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</si>
  <si>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</si>
  <si>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</si>
  <si>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</si>
  <si>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</si>
  <si>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</si>
  <si>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</si>
  <si>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</si>
  <si>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</si>
  <si>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</si>
  <si>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</si>
  <si>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</si>
  <si>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</si>
  <si>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</si>
  <si>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</si>
  <si>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</si>
  <si>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</si>
  <si>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</si>
  <si>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</si>
  <si>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</si>
  <si>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</si>
  <si>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</si>
  <si>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</si>
  <si>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</si>
  <si>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</si>
  <si>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</si>
  <si>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</si>
  <si>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</si>
  <si>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</si>
  <si>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</si>
  <si>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</si>
  <si>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</si>
  <si>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</si>
  <si>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</si>
  <si>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</si>
  <si>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</si>
  <si>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</si>
  <si>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</si>
  <si>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</si>
  <si>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</si>
  <si>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</si>
  <si>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</si>
  <si>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</si>
  <si>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</si>
  <si>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</si>
  <si>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</si>
  <si>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</si>
  <si>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</si>
  <si>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</si>
  <si>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</si>
  <si>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</si>
  <si>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</si>
  <si>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</si>
  <si>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</si>
  <si>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</si>
  <si>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</si>
  <si>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</si>
  <si>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</si>
  <si>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</si>
  <si>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</si>
  <si>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</si>
  <si>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</si>
  <si>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</si>
  <si>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</si>
  <si>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</si>
  <si>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</si>
  <si>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</si>
  <si>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</si>
  <si>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</si>
  <si>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</si>
  <si>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</si>
  <si>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</si>
  <si>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</si>
  <si>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</si>
  <si>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</si>
  <si>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</si>
  <si>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</si>
  <si>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</si>
  <si>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</si>
  <si>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</si>
  <si>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</si>
  <si>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</si>
  <si>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</si>
  <si>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</si>
  <si>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</si>
  <si>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</si>
  <si>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</si>
  <si>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</si>
  <si>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</si>
  <si>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</si>
  <si>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</si>
  <si>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</si>
  <si>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</si>
  <si>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</si>
  <si>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</si>
  <si>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</si>
  <si>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</si>
  <si>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</si>
  <si>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</si>
  <si>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</si>
  <si>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</si>
  <si>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</si>
  <si>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</si>
  <si>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</si>
  <si>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</si>
  <si>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</si>
  <si>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</si>
  <si>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</si>
  <si>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</si>
  <si>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</si>
  <si>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</si>
  <si>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</si>
  <si>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</si>
  <si>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</si>
  <si>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</si>
  <si>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</si>
  <si>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</si>
  <si>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</si>
  <si>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</si>
  <si>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</si>
  <si>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</si>
  <si>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</si>
  <si>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</si>
  <si>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</si>
  <si>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</si>
  <si>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</si>
  <si>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</si>
  <si>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</si>
  <si>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</si>
  <si>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</si>
  <si>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</si>
  <si>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</si>
  <si>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</si>
  <si>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</si>
  <si>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</si>
  <si>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</si>
  <si>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</si>
  <si>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</si>
  <si>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</si>
  <si>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</si>
  <si>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</si>
  <si>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</si>
  <si>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</si>
  <si>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</si>
  <si>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</si>
  <si>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</si>
  <si>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</si>
  <si>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</si>
  <si>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</si>
  <si>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</si>
  <si>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</si>
  <si>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</si>
  <si>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</si>
  <si>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</si>
  <si>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</si>
  <si>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</si>
  <si>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</si>
  <si>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</si>
  <si>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</si>
  <si>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</si>
  <si>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</si>
  <si>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</si>
  <si>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</si>
  <si>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</si>
  <si>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</si>
  <si>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</si>
  <si>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</si>
  <si>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</si>
  <si>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</si>
  <si>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</si>
  <si>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</si>
  <si>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</si>
  <si>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</si>
  <si>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</si>
  <si>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</si>
  <si>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</si>
  <si>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</si>
  <si>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</si>
  <si>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</si>
  <si>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</si>
  <si>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</si>
  <si>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</si>
  <si>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</si>
  <si>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</si>
  <si>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</si>
  <si>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</si>
  <si>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</si>
  <si>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</si>
  <si>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</si>
  <si>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</si>
  <si>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</si>
  <si>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</si>
  <si>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</si>
  <si>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</si>
  <si>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</si>
  <si>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</si>
  <si>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</si>
  <si>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</si>
  <si>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</si>
  <si>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</si>
  <si>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</si>
  <si>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</si>
  <si>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</si>
  <si>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</si>
  <si>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</si>
  <si>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</si>
  <si>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</si>
  <si>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</si>
  <si>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</si>
  <si>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</si>
  <si>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</si>
  <si>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</si>
  <si>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</si>
  <si>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</si>
  <si>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</si>
  <si>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</si>
  <si>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</si>
  <si>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</si>
  <si>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</si>
  <si>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</si>
  <si>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</si>
  <si>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</si>
  <si>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</si>
  <si>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</si>
  <si>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</si>
  <si>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</si>
  <si>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</si>
  <si>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</si>
  <si>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</si>
  <si>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</si>
  <si>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</si>
  <si>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</si>
  <si>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</si>
  <si>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</si>
  <si>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</si>
  <si>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</si>
  <si>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</si>
  <si>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</si>
  <si>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</si>
  <si>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</si>
  <si>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</si>
  <si>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</si>
  <si>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</si>
  <si>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</si>
  <si>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</si>
  <si>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</si>
  <si>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</si>
  <si>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</si>
  <si>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</si>
  <si>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</si>
  <si>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</si>
  <si>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</si>
  <si>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</si>
  <si>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</si>
  <si>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</si>
  <si>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</si>
  <si>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</si>
  <si>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</si>
  <si>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</si>
  <si>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</si>
  <si>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</si>
  <si>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</si>
  <si>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</si>
  <si>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</si>
  <si>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</si>
  <si>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</si>
  <si>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</si>
  <si>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</si>
  <si>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</si>
  <si>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</si>
  <si>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</si>
  <si>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</si>
  <si>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</si>
  <si>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</si>
  <si>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</si>
  <si>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</si>
  <si>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</si>
  <si>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</si>
  <si>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</si>
  <si>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</si>
  <si>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</si>
  <si>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</si>
  <si>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</si>
  <si>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</si>
  <si>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</si>
  <si>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</si>
  <si>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</si>
  <si>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</si>
  <si>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</si>
  <si>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</si>
  <si>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</si>
  <si>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</si>
  <si>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</si>
  <si>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</si>
  <si>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</si>
  <si>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</si>
  <si>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</si>
  <si>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</si>
  <si>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</si>
  <si>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</si>
  <si>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</si>
  <si>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</si>
  <si>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</si>
  <si>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</si>
  <si>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</si>
  <si>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</si>
  <si>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</si>
  <si>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</si>
  <si>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</si>
  <si>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</si>
  <si>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</si>
  <si>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</si>
  <si>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</si>
  <si>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</si>
  <si>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</si>
  <si>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</si>
  <si>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</si>
  <si>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</si>
  <si>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</si>
  <si>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</si>
  <si>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</si>
  <si>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</si>
  <si>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</si>
  <si>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</si>
  <si>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</si>
  <si>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</si>
  <si>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</si>
  <si>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</si>
  <si>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</si>
  <si>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</si>
  <si>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</si>
  <si>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</si>
  <si>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</si>
  <si>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</si>
  <si>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</si>
  <si>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</si>
  <si>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</si>
  <si>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</si>
  <si>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</si>
  <si>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</si>
  <si>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</si>
  <si>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</si>
  <si>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</si>
  <si>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</si>
  <si>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</si>
  <si>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</si>
  <si>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</si>
  <si>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</si>
  <si>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</si>
  <si>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</si>
  <si>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</si>
  <si>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</si>
  <si>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</si>
  <si>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</si>
  <si>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</si>
  <si>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</si>
  <si>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</si>
  <si>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</si>
  <si>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</si>
  <si>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</si>
  <si>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</si>
  <si>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</si>
  <si>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</si>
  <si>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</si>
  <si>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</si>
  <si>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</si>
  <si>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</si>
  <si>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</si>
  <si>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</si>
  <si>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</si>
  <si>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</si>
  <si>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</si>
  <si>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</si>
  <si>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</si>
  <si>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</si>
  <si>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</si>
  <si>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</si>
  <si>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</si>
  <si>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</si>
  <si>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</si>
  <si>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</si>
  <si>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</si>
  <si>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</si>
  <si>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</si>
  <si>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</si>
  <si>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</si>
  <si>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</si>
  <si>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</si>
  <si>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</si>
  <si>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</si>
  <si>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</si>
  <si>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</si>
  <si>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</si>
  <si>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</si>
  <si>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</si>
  <si>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</si>
  <si>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</si>
  <si>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</si>
  <si>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</si>
  <si>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</si>
  <si>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</si>
  <si>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</si>
  <si>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</si>
  <si>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</si>
  <si>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</si>
  <si>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</si>
  <si>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</si>
  <si>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</si>
  <si>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</si>
  <si>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</si>
  <si>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</si>
  <si>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</si>
  <si>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</si>
  <si>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</si>
  <si>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</si>
  <si>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</si>
  <si>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</si>
  <si>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</si>
  <si>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</si>
  <si>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</si>
  <si>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</si>
  <si>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</si>
  <si>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</si>
  <si>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</si>
  <si>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</si>
  <si>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</si>
  <si>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</si>
  <si>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</si>
  <si>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</si>
  <si>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</si>
  <si>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</si>
  <si>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</si>
  <si>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</si>
  <si>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</si>
  <si>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</si>
  <si>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</si>
  <si>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</si>
  <si>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</si>
  <si>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</si>
  <si>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</si>
  <si>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</si>
  <si>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</si>
  <si>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</si>
  <si>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</si>
  <si>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</si>
  <si>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</si>
  <si>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</si>
  <si>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</si>
  <si>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</si>
  <si>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</si>
  <si>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</si>
  <si>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</si>
  <si>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</si>
  <si>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</si>
  <si>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</si>
  <si>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</si>
  <si>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</si>
  <si>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</si>
  <si>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</si>
  <si>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</si>
  <si>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</si>
  <si>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</si>
  <si>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</si>
  <si>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</si>
  <si>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</si>
  <si>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</si>
  <si>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</si>
  <si>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</si>
  <si>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</si>
  <si>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</si>
  <si>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</si>
  <si>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</si>
  <si>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</si>
  <si>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</si>
  <si>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</si>
  <si>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</si>
  <si>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</si>
  <si>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</si>
  <si>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</si>
  <si>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</si>
  <si>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</si>
  <si>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</si>
  <si>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</si>
  <si>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</si>
  <si>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</si>
  <si>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</si>
  <si>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</si>
  <si>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</si>
  <si>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</si>
  <si>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</si>
  <si>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</si>
  <si>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</si>
  <si>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</si>
  <si>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</si>
  <si>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</si>
  <si>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</si>
  <si>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</si>
  <si>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</si>
  <si>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</si>
  <si>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</si>
  <si>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</si>
  <si>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</si>
  <si>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</si>
  <si>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</si>
  <si>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</si>
  <si>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</si>
  <si>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</si>
  <si>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</si>
  <si>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</si>
  <si>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</si>
  <si>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</si>
  <si>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</si>
  <si>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</si>
  <si>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</si>
  <si>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</si>
  <si>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</si>
  <si>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</si>
  <si>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</si>
  <si>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</si>
  <si>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</si>
  <si>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</si>
  <si>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</si>
  <si>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</si>
  <si>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</si>
  <si>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</si>
  <si>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</si>
  <si>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</si>
  <si>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</si>
  <si>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</si>
  <si>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</si>
  <si>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</si>
  <si>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</si>
  <si>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</si>
  <si>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</si>
  <si>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</si>
  <si>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</si>
  <si>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</si>
  <si>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</si>
  <si>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</si>
  <si>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</si>
  <si>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</si>
  <si>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</si>
  <si>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</si>
  <si>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</si>
  <si>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</si>
  <si>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</si>
  <si>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</si>
  <si>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</si>
  <si>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</si>
  <si>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</si>
  <si>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</si>
  <si>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</si>
  <si>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</si>
  <si>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</si>
  <si>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</si>
  <si>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</si>
  <si>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</si>
  <si>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</si>
  <si>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</si>
  <si>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</si>
  <si>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</si>
  <si>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</si>
  <si>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</si>
  <si>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</si>
  <si>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</si>
  <si>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</si>
  <si>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</si>
  <si>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</si>
  <si>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</si>
  <si>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</si>
  <si>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</si>
  <si>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</si>
  <si>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</si>
  <si>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</si>
  <si>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</si>
  <si>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</si>
  <si>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</si>
  <si>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</si>
  <si>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</si>
  <si>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</si>
  <si>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</si>
  <si>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</si>
  <si>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</si>
  <si>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</si>
  <si>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</si>
  <si>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</si>
  <si>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</si>
  <si>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</si>
  <si>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</si>
  <si>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</si>
  <si>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</si>
  <si>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</si>
  <si>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</si>
  <si>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</si>
  <si>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</si>
  <si>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</si>
  <si>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</si>
  <si>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</si>
  <si>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</si>
  <si>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</si>
  <si>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</si>
  <si>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</si>
  <si>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</si>
  <si>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</si>
  <si>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</si>
  <si>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</si>
  <si>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</si>
  <si>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</si>
  <si>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</si>
  <si>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</si>
  <si>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</si>
  <si>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</si>
  <si>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</si>
  <si>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</si>
  <si>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</si>
  <si>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</si>
  <si>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</si>
  <si>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</si>
  <si>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</si>
  <si>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</si>
  <si>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</si>
  <si>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</si>
  <si>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</si>
  <si>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</si>
  <si>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</si>
  <si>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</si>
  <si>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</si>
  <si>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</si>
  <si>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</si>
  <si>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</si>
  <si>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</si>
  <si>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</si>
  <si>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</si>
  <si>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</si>
  <si>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</si>
  <si>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</si>
  <si>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</si>
  <si>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</si>
  <si>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</si>
  <si>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</si>
  <si>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</si>
  <si>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</si>
  <si>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</si>
  <si>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</si>
  <si>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</si>
  <si>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</si>
  <si>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</si>
  <si>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</si>
  <si>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</si>
  <si>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</si>
  <si>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</si>
  <si>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</si>
  <si>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</si>
  <si>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</si>
  <si>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</si>
  <si>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</si>
  <si>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</si>
  <si>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</si>
  <si>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</si>
  <si>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</si>
  <si>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</si>
  <si>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</si>
  <si>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</si>
  <si>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</si>
  <si>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</si>
  <si>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</si>
  <si>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</si>
  <si>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</si>
  <si>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</si>
  <si>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</si>
  <si>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</si>
  <si>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</si>
  <si>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</si>
  <si>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</si>
  <si>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</si>
  <si>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</si>
  <si>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</si>
  <si>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</si>
  <si>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</si>
  <si>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</si>
  <si>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</si>
  <si>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</si>
  <si>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</si>
  <si>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</si>
  <si>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</si>
  <si>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</si>
  <si>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</si>
  <si>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</si>
  <si>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</si>
  <si>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</si>
  <si>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</si>
  <si>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</si>
  <si>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</si>
  <si>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</si>
  <si>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</si>
  <si>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</si>
  <si>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</si>
  <si>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</si>
  <si>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</si>
  <si>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</si>
  <si>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</si>
  <si>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</si>
  <si>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</si>
  <si>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</si>
  <si>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</si>
  <si>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</si>
  <si>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</si>
  <si>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</si>
  <si>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</si>
  <si>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</si>
  <si>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</si>
  <si>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</si>
  <si>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</si>
  <si>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</si>
  <si>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</si>
  <si>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</si>
  <si>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</si>
  <si>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</si>
  <si>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</si>
  <si>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</si>
  <si>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</si>
  <si>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</si>
  <si>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</si>
  <si>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</si>
  <si>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</si>
  <si>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</si>
  <si>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</si>
  <si>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</si>
  <si>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</si>
  <si>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</si>
  <si>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</si>
  <si>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</si>
  <si>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</si>
  <si>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</si>
  <si>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</si>
  <si>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</si>
  <si>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</si>
  <si>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</si>
  <si>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</si>
  <si>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</si>
  <si>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</si>
  <si>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</si>
  <si>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</si>
  <si>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</si>
  <si>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</si>
  <si>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</si>
  <si>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</si>
  <si>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</si>
  <si>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</si>
  <si>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</si>
  <si>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</si>
  <si>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</si>
  <si>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</si>
  <si>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</si>
  <si>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</si>
  <si>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</si>
  <si>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</si>
  <si>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</si>
  <si>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</si>
  <si>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</si>
  <si>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</si>
  <si>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</si>
  <si>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</si>
  <si>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</si>
  <si>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</si>
  <si>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</si>
  <si>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</si>
  <si>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</si>
  <si>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</si>
  <si>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</si>
  <si>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</si>
  <si>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</si>
  <si>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</si>
  <si>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</si>
  <si>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</si>
  <si>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</si>
  <si>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</si>
  <si>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</si>
  <si>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</si>
  <si>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</si>
  <si>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</si>
  <si>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</si>
  <si>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</si>
  <si>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</si>
  <si>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</si>
  <si>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</si>
  <si>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</si>
  <si>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</si>
  <si>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</si>
  <si>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</si>
  <si>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</si>
  <si>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</si>
  <si>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</si>
  <si>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</si>
  <si>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</si>
  <si>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</si>
  <si>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</si>
  <si>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</si>
  <si>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</si>
  <si>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</si>
  <si>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</si>
  <si>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</si>
  <si>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</si>
  <si>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</si>
  <si>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</si>
  <si>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</si>
  <si>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</si>
  <si>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</si>
  <si>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</si>
  <si>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</si>
  <si>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</si>
  <si>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</si>
  <si>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</si>
  <si>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</si>
  <si>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</si>
  <si>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</si>
  <si>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</si>
  <si>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</si>
  <si>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</si>
  <si>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</si>
  <si>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</si>
  <si>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</si>
  <si>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</si>
  <si>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</si>
  <si>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</si>
  <si>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</si>
  <si>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</si>
  <si>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</si>
  <si>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</si>
  <si>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</si>
  <si>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</si>
  <si>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</si>
  <si>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</si>
  <si>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</si>
  <si>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</si>
  <si>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</si>
  <si>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</si>
  <si>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</si>
  <si>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</si>
  <si>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</si>
  <si>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</si>
  <si>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</si>
  <si>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</si>
  <si>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</si>
  <si>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</si>
  <si>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</si>
  <si>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</si>
  <si>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</si>
  <si>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</si>
  <si>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</si>
  <si>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</si>
  <si>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</si>
  <si>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</si>
  <si>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</si>
  <si>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</si>
  <si>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</si>
  <si>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</si>
  <si>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</si>
  <si>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</si>
  <si>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</si>
  <si>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</si>
  <si>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</si>
  <si>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</si>
  <si>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</si>
  <si>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</si>
  <si>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</si>
  <si>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</si>
  <si>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</si>
  <si>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</si>
  <si>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</si>
  <si>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</si>
  <si>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</si>
  <si>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</si>
  <si>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</si>
  <si>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</si>
  <si>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</si>
  <si>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</si>
  <si>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</si>
  <si>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</si>
  <si>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</si>
  <si>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</si>
  <si>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</si>
  <si>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</si>
  <si>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</si>
  <si>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</si>
  <si>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</si>
  <si>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</si>
  <si>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</si>
  <si>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</si>
  <si>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</si>
  <si>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</si>
  <si>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</si>
  <si>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</si>
  <si>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</si>
  <si>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</si>
  <si>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</si>
  <si>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</si>
  <si>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</si>
  <si>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</si>
  <si>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</si>
  <si>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</si>
  <si>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</si>
  <si>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</si>
  <si>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</si>
  <si>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</si>
  <si>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</si>
  <si>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</si>
  <si>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</si>
  <si>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</si>
  <si>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</si>
  <si>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</si>
  <si>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</si>
  <si>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</si>
  <si>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</si>
  <si>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</si>
  <si>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</si>
  <si>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Count of state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</si>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</sst>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2" applyNumberFormat="1" applyFont="1"/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2" fontId="0" fillId="0" borderId="0" xfId="1" applyNumberFormat="1" applyFont="1"/>
    <xf numFmtId="9" fontId="0" fillId="0" borderId="0" xfId="0" applyNumberFormat="1"/>
    <xf numFmtId="16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7"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C00000"/>
      </font>
      <fill>
        <patternFill>
          <bgColor rgb="FFFAAEAC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E7140F"/>
      <color rgb="FFFAAE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[JLT_ExcelHW.xlsx]Category Pivot!PivotTable1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6-4609-B474-D76476EBAF94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8E-4369-B5C8-A61B01AF2125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8E-4369-B5C8-A61B01AF2125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8E-4369-B5C8-A61B01AF2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378864"/>
        <c:axId val="425064432"/>
      </c:barChart>
      <c:catAx>
        <c:axId val="48337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64432"/>
        <c:crosses val="autoZero"/>
        <c:auto val="1"/>
        <c:lblAlgn val="ctr"/>
        <c:lblOffset val="100"/>
        <c:noMultiLvlLbl val="0"/>
      </c:catAx>
      <c:valAx>
        <c:axId val="4250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[JLT_ExcelHW.xlsx]Sub-Category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'Sub-Category Pivot'!$B$6:$B$15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3">
                  <c:v>140</c:v>
                </c:pt>
                <c:pt idx="5">
                  <c:v>20</c:v>
                </c:pt>
                <c:pt idx="6">
                  <c:v>40</c:v>
                </c:pt>
                <c:pt idx="7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5-49D4-8378-22D96AAE084E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'Sub-Category Pivot'!$C$6:$C$15</c:f>
              <c:numCache>
                <c:formatCode>General</c:formatCode>
                <c:ptCount val="9"/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5-49D4-8378-22D96AAE084E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'Sub-Category Pivot'!$D$6:$D$15</c:f>
              <c:numCache>
                <c:formatCode>General</c:formatCode>
                <c:ptCount val="9"/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95-49D4-8378-22D96AAE084E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'Sub-Category Pivot'!$E$6:$E$15</c:f>
              <c:numCache>
                <c:formatCode>General</c:formatCode>
                <c:ptCount val="9"/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7-4389-9204-14A2D1E8F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832824"/>
        <c:axId val="518836344"/>
      </c:barChart>
      <c:catAx>
        <c:axId val="51883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36344"/>
        <c:crosses val="autoZero"/>
        <c:auto val="1"/>
        <c:lblAlgn val="ctr"/>
        <c:lblOffset val="100"/>
        <c:noMultiLvlLbl val="0"/>
      </c:catAx>
      <c:valAx>
        <c:axId val="5188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3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[JLT_ExcelHW.xlsx]Date Pivot!PivotTable4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Pivot'!$B$7:$B$19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5-4956-9913-E9E95BEF5702}"/>
            </c:ext>
          </c:extLst>
        </c:ser>
        <c:ser>
          <c:idx val="1"/>
          <c:order val="1"/>
          <c:tx>
            <c:strRef>
              <c:f>'Date Pivot'!$C$5:$C$6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Pivot'!$C$7:$C$19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5-4956-9913-E9E95BEF5702}"/>
            </c:ext>
          </c:extLst>
        </c:ser>
        <c:ser>
          <c:idx val="2"/>
          <c:order val="2"/>
          <c:tx>
            <c:strRef>
              <c:f>'Date Pivot'!$D$5:$D$6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Pivot'!$D$7:$D$19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5-4956-9913-E9E95BEF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40824"/>
        <c:axId val="518837304"/>
      </c:lineChart>
      <c:catAx>
        <c:axId val="51884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37304"/>
        <c:crosses val="autoZero"/>
        <c:auto val="1"/>
        <c:lblAlgn val="ctr"/>
        <c:lblOffset val="100"/>
        <c:noMultiLvlLbl val="0"/>
      </c:catAx>
      <c:valAx>
        <c:axId val="5188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4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E7140F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Bonus!$G$3:$G$14</c:f>
              <c:numCache>
                <c:formatCode>General</c:formatCode>
                <c:ptCount val="12"/>
                <c:pt idx="0">
                  <c:v>0.25265392781316348</c:v>
                </c:pt>
                <c:pt idx="1">
                  <c:v>0.30112044817927169</c:v>
                </c:pt>
                <c:pt idx="2">
                  <c:v>0.39889196675900279</c:v>
                </c:pt>
                <c:pt idx="3">
                  <c:v>0.40869565217391307</c:v>
                </c:pt>
                <c:pt idx="4">
                  <c:v>0.45853658536585368</c:v>
                </c:pt>
                <c:pt idx="5">
                  <c:v>0.50684931506849318</c:v>
                </c:pt>
                <c:pt idx="6">
                  <c:v>0.45864661654135336</c:v>
                </c:pt>
                <c:pt idx="7">
                  <c:v>0.4</c:v>
                </c:pt>
                <c:pt idx="8">
                  <c:v>0.45</c:v>
                </c:pt>
                <c:pt idx="9">
                  <c:v>0.34210526315789475</c:v>
                </c:pt>
                <c:pt idx="10">
                  <c:v>0.4642857142857143</c:v>
                </c:pt>
                <c:pt idx="11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44-406E-B967-0FE5D7CBBC59}"/>
            </c:ext>
          </c:extLst>
        </c:ser>
        <c:ser>
          <c:idx val="5"/>
          <c:order val="5"/>
          <c:tx>
            <c:strRef>
              <c:f>Bonus!$H$2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General</c:formatCode>
                <c:ptCount val="12"/>
                <c:pt idx="0">
                  <c:v>4.0339702760084924E-2</c:v>
                </c:pt>
                <c:pt idx="1">
                  <c:v>4.5518207282913163E-2</c:v>
                </c:pt>
                <c:pt idx="2">
                  <c:v>7.6177285318559551E-2</c:v>
                </c:pt>
                <c:pt idx="3">
                  <c:v>0.11014492753623188</c:v>
                </c:pt>
                <c:pt idx="4">
                  <c:v>8.2926829268292687E-2</c:v>
                </c:pt>
                <c:pt idx="5">
                  <c:v>0.1095890410958904</c:v>
                </c:pt>
                <c:pt idx="6">
                  <c:v>0.11278195488721804</c:v>
                </c:pt>
                <c:pt idx="7">
                  <c:v>0.1875</c:v>
                </c:pt>
                <c:pt idx="8">
                  <c:v>8.3333333333333329E-2</c:v>
                </c:pt>
                <c:pt idx="9">
                  <c:v>0.13157894736842105</c:v>
                </c:pt>
                <c:pt idx="10">
                  <c:v>0.2857142857142857</c:v>
                </c:pt>
                <c:pt idx="11">
                  <c:v>0.22303921568627452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44-406E-B967-0FE5D7CBBC59}"/>
            </c:ext>
          </c:extLst>
        </c:ser>
        <c:ser>
          <c:idx val="6"/>
          <c:order val="6"/>
          <c:tx>
            <c:strRef>
              <c:f>Bonus!$I$2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Bonus!$I$3:$I$14</c:f>
              <c:numCache>
                <c:formatCode>General</c:formatCode>
                <c:ptCount val="12"/>
                <c:pt idx="0">
                  <c:v>0.70700636942675155</c:v>
                </c:pt>
                <c:pt idx="1">
                  <c:v>0.65336134453781514</c:v>
                </c:pt>
                <c:pt idx="2">
                  <c:v>0.52493074792243766</c:v>
                </c:pt>
                <c:pt idx="3">
                  <c:v>0.48115942028985509</c:v>
                </c:pt>
                <c:pt idx="4">
                  <c:v>0.45853658536585368</c:v>
                </c:pt>
                <c:pt idx="5">
                  <c:v>0.38356164383561642</c:v>
                </c:pt>
                <c:pt idx="6">
                  <c:v>0.42857142857142855</c:v>
                </c:pt>
                <c:pt idx="7">
                  <c:v>0.41249999999999998</c:v>
                </c:pt>
                <c:pt idx="8">
                  <c:v>0.46666666666666667</c:v>
                </c:pt>
                <c:pt idx="9">
                  <c:v>0.52631578947368418</c:v>
                </c:pt>
                <c:pt idx="10">
                  <c:v>0.25</c:v>
                </c:pt>
                <c:pt idx="11">
                  <c:v>0.19362745098039216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44-406E-B967-0FE5D7CBB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052408"/>
        <c:axId val="563049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Bonus!$C$2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Bonus!$B$3:$B$14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333</c:v>
                      </c:pt>
                      <c:pt idx="1">
                        <c:v>933</c:v>
                      </c:pt>
                      <c:pt idx="2">
                        <c:v>379</c:v>
                      </c:pt>
                      <c:pt idx="3">
                        <c:v>166</c:v>
                      </c:pt>
                      <c:pt idx="4">
                        <c:v>94</c:v>
                      </c:pt>
                      <c:pt idx="5">
                        <c:v>56</c:v>
                      </c:pt>
                      <c:pt idx="6">
                        <c:v>57</c:v>
                      </c:pt>
                      <c:pt idx="7">
                        <c:v>33</c:v>
                      </c:pt>
                      <c:pt idx="8">
                        <c:v>28</c:v>
                      </c:pt>
                      <c:pt idx="9">
                        <c:v>20</c:v>
                      </c:pt>
                      <c:pt idx="10">
                        <c:v>7</c:v>
                      </c:pt>
                      <c:pt idx="11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944-406E-B967-0FE5D7CBBC5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Bonus!$B$3:$B$14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119</c:v>
                      </c:pt>
                      <c:pt idx="1">
                        <c:v>430</c:v>
                      </c:pt>
                      <c:pt idx="2">
                        <c:v>288</c:v>
                      </c:pt>
                      <c:pt idx="3">
                        <c:v>141</c:v>
                      </c:pt>
                      <c:pt idx="4">
                        <c:v>94</c:v>
                      </c:pt>
                      <c:pt idx="5">
                        <c:v>74</c:v>
                      </c:pt>
                      <c:pt idx="6">
                        <c:v>61</c:v>
                      </c:pt>
                      <c:pt idx="7">
                        <c:v>32</c:v>
                      </c:pt>
                      <c:pt idx="8">
                        <c:v>27</c:v>
                      </c:pt>
                      <c:pt idx="9">
                        <c:v>13</c:v>
                      </c:pt>
                      <c:pt idx="10">
                        <c:v>13</c:v>
                      </c:pt>
                      <c:pt idx="11">
                        <c:v>238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944-406E-B967-0FE5D7CBBC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Bonus!$B$3:$B$14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</c:v>
                      </c:pt>
                      <c:pt idx="1">
                        <c:v>65</c:v>
                      </c:pt>
                      <c:pt idx="2">
                        <c:v>55</c:v>
                      </c:pt>
                      <c:pt idx="3">
                        <c:v>38</c:v>
                      </c:pt>
                      <c:pt idx="4">
                        <c:v>17</c:v>
                      </c:pt>
                      <c:pt idx="5">
                        <c:v>16</c:v>
                      </c:pt>
                      <c:pt idx="6">
                        <c:v>15</c:v>
                      </c:pt>
                      <c:pt idx="7">
                        <c:v>15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944-406E-B967-0FE5D7CBBC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Bonus!$F$2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Bonus!$B$3:$B$14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471</c:v>
                      </c:pt>
                      <c:pt idx="1">
                        <c:v>1428</c:v>
                      </c:pt>
                      <c:pt idx="2">
                        <c:v>722</c:v>
                      </c:pt>
                      <c:pt idx="3">
                        <c:v>345</c:v>
                      </c:pt>
                      <c:pt idx="4">
                        <c:v>205</c:v>
                      </c:pt>
                      <c:pt idx="5">
                        <c:v>146</c:v>
                      </c:pt>
                      <c:pt idx="6">
                        <c:v>133</c:v>
                      </c:pt>
                      <c:pt idx="7">
                        <c:v>80</c:v>
                      </c:pt>
                      <c:pt idx="8">
                        <c:v>60</c:v>
                      </c:pt>
                      <c:pt idx="9">
                        <c:v>38</c:v>
                      </c:pt>
                      <c:pt idx="10">
                        <c:v>28</c:v>
                      </c:pt>
                      <c:pt idx="11">
                        <c:v>408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44-406E-B967-0FE5D7CBBC59}"/>
                  </c:ext>
                </c:extLst>
              </c15:ser>
            </c15:filteredLineSeries>
          </c:ext>
        </c:extLst>
      </c:lineChart>
      <c:catAx>
        <c:axId val="56305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49528"/>
        <c:crosses val="autoZero"/>
        <c:auto val="1"/>
        <c:lblAlgn val="ctr"/>
        <c:lblOffset val="100"/>
        <c:noMultiLvlLbl val="0"/>
      </c:catAx>
      <c:valAx>
        <c:axId val="56304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5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</xdr:row>
      <xdr:rowOff>38100</xdr:rowOff>
    </xdr:from>
    <xdr:to>
      <xdr:col>18</xdr:col>
      <xdr:colOff>533400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D3118-94FA-4B5C-B01D-3D553E966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4</xdr:row>
      <xdr:rowOff>82550</xdr:rowOff>
    </xdr:from>
    <xdr:to>
      <xdr:col>16</xdr:col>
      <xdr:colOff>482600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18A9B-CD65-42D1-AD52-5D62D4188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3</xdr:row>
      <xdr:rowOff>38100</xdr:rowOff>
    </xdr:from>
    <xdr:to>
      <xdr:col>18</xdr:col>
      <xdr:colOff>412750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2EBA6-6F56-46F8-B3AF-8A91E9EB9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847724</xdr:colOff>
      <xdr:row>17</xdr:row>
      <xdr:rowOff>107949</xdr:rowOff>
    </xdr:from>
    <xdr:to>
      <xdr:col>8</xdr:col>
      <xdr:colOff>838199</xdr:colOff>
      <xdr:row>39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51849-115C-46EE-9902-E261C902B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" refreshedDate="43693.503025115744" createdVersion="6" refreshedVersion="6" minRefreshableVersion="3" recordCount="4114" xr:uid="{164E66BD-4B9A-4BC0-81AD-E9F7D78995FE}">
  <cacheSource type="worksheet">
    <worksheetSource ref="A1:U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.369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.4259999999999999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.23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.0980000000000001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.0649999999999999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.012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.26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.653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.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.0089999999999999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.002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.0069999999999999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.0629999999999999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.453000000000000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.091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.171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.0880000000000001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.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.117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.004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.2330000000000001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.0129999999999999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.002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.0209999999999999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.3049999999999999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.4219999999999999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.8340000000000001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.1000000000000001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.3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.014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.419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.0870000000000002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.042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.07600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.08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.2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.1619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.0960000000000001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.29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.073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.0289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.0009999999999999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.0329999999999999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.5469999999999999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.135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.7330000000000001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.075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.163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.272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.109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.2390000000000001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.084000000000000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.12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.1539999999999999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.5329999999999999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.073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.0649999999999999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.0289999999999999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.151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.3140000000000001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.14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.0629999999999999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.0629999999999999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.06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.278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.052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.0740000000000001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.0249999999999999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.4670000000000001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.3080000000000001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.546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.0329999999999999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.4039999999999999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.137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.004999999999999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.129999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.046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3.0000000000000001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4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6000000000000002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0.13400000000000001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0.108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3.0000000000000001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4999999999999997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6.0000000000000001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1E-3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8.9999999999999993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0.23200000000000001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1E-3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7.0000000000000001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7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3.0000000000000001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0.155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5.0000000000000001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1000000000000002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3000000000000002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5000000000000002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0.33400000000000002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0.21099999999999999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0.35899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1E-3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4.0000000000000001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0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1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0.41899999999999998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0.105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0999999999999999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0.26200000000000001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0.58499999999999996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0.29799999999999999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0.50700000000000001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0.1630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0.152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0.253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2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0.5570000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0.11899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0.17599999999999999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7.0000000000000001E-3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8.9999999999999993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8000000000000001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3.0000000000000001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.0760000000000001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.1259999999999999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.13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.026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.1379999999999999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.0369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.0550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.0129999999999999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.129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.056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.256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.8460000000000001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.0069999999999999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.16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.0669999999999999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.0669999999999999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.911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.319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.181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.3160000000000001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.472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.526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.0469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.774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.0780000000000001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.0840000000000001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.1040000000000001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.5029999999999999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.573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.56099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.20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.012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.143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.046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.2879999999999998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.0920000000000001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.032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.048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.0669999999999999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.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.0149999999999999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.014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.331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.187000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.006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.08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.79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.0169999999999999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.1870000000000001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.0049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.375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.3159999999999998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.3029999999999999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.11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.056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.1890000000000001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.040999999999999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.0409999999999999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.11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.0469999999999999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.8519999999999999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.012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.1379999999999999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.008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.8330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.127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.0660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.0269999999999999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.079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.2310000000000001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.044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.129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.036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.018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.0660000000000001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.1299999999999999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.252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.012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.028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.1679999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.012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.1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.081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.2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.0669999999999999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.004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.02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.0209999999999999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.2330000000000001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.703000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.1160000000000001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.0660000000000001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.1479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.2729999999999999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.1659999999999999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.0860000000000001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.0389999999999999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.163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.026999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.0309999999999999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.0489999999999999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.014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.111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.242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.0129999999999999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.1020000000000001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.0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.0129999999999999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.034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.0409999999999999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.102000000000000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.2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.1419999999999999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.2529999999999999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.0669999999999999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.3069999999999999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.06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.1180000000000001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.16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.0469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.5579999999999998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.067000000000000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.12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.06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.002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.14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.262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.814999999999999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.006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.0089999999999999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.1040000000000001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.119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.08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.0669999999999999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.0389999999999999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.252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.0680000000000001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.123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.038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.417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.0529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.0309999999999999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.077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.077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.016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.014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.0109999999999999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.268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.050999999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.0289999999999999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.0209999999999999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.2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.002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.006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.004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4.0000000000000001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0.0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99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8.0000000000000002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800000000000000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29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000000000000001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0.13800000000000001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0.39400000000000002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99999999999995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3000000000000002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3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8.000000000000000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8.0000000000000002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1E-3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7.0000000000000001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000000000000003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1E-3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3.0000000000000001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3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1E-3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0.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8.0000000000000002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0.216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0.0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0.11899999999999999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0.17599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9000000000000001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199999999999999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0.32600000000000001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0.1940000000000000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2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0.219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3.0000000000000001E-3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2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7.000000000000000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99999999999999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60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00000000000002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2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999999999999999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4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4.000000000000000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1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1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0.13900000000000001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000000000000002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0.254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4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0.22900000000000001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.046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.14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.087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.0089999999999999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.15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.304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.0780000000000001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.2330000000000001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.0469999999999999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.1830000000000001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.024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.006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6.0000000000000001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3.0000000000000001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0.27400000000000002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1E-3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1E-3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0.05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5.0000000000000001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0.36599999999999999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8.9999999999999993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4.0000000000000001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1E-3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2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4.0000000000000001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4.0000000000000001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7.0000000000000001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4.0000000000000001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999999999999999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6.0000000000000001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999999999999998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000000000000002E-2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999999999999998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1E-3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000000000000002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1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4.0000000000000001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3.0000000000000001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1E-3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5999999999999999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0.0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6.000000000000000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0.21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0.0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7000000000000002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0.17399999999999999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2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1E-3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4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0.12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.4430000000000001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.191999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.605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.0580000000000001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.0009999999999999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.319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.071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.268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.4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.00499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.0049999999999999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.4139999999999999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.673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.4690000000000001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.1360000000000001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.0449999999999999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.006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1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0.01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4.0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4999999999999997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0.186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0.1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999999999999999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0.21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0.2929999999999999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0.3940000000000000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0.216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0.1489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999999999999999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0.25600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7999999999999999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0.155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0.25900000000000001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1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8.9999999999999993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999999999999997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0.2770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9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0.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0.57599999999999996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0.123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5.0000000000000001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000000000000002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0.35299999999999998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4.0000000000000001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999999999999999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0.46400000000000002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0.154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0.8239999999999999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0.308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6000000000000001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8.9999999999999993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0.0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0.78900000000000003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0.22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4.0000000000000001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0.33800000000000002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2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8.0000000000000002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0.15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999999999999997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0.10199999999999999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3.0000000000000001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8.0000000000000002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99999999999999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.4390000000000001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.2210000000000001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.32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.0940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.0549999999999999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.004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.5549999999999999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.05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.3069999999999999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.3220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.2050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.254999999999999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.1439999999999999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.1509999999999998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.0669999999999999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.58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.0229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.107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.0229999999999999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.790999999999999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.111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.0029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.0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.026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.038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.0189999999999999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.17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.0189999999999999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1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0.36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000000000000003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000000000000002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8.9999999999999993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7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.3320000000000001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.4810000000000001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.806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.1419999999999999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.0350000000000001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.0940000000000001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.444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.0389999999999999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.004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.028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.0529999999999999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.1180000000000001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.014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.075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.14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.5209999999999999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.115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.0129999999999999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.2330000000000001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.044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.0509999999999999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.038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.518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.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.151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.371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.5569999999999999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.0880000000000001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.34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.1919999999999999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.3440000000000001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.004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.0149999999999999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.0329999999999999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.0780000000000001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.3330000000000002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.00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.0169999999999999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.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.173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.008999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.1659999999999999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.204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.0129999999999999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.0429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.6709999999999998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.9410000000000001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.204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.22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.552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.3049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.05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.1819999999999999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.034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.44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.0469999999999999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0.18099999999999999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1999999999999999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3.0000000000000001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0.41499999999999998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0.0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0.183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0.24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0.11799999999999999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3.0000000000000001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399999999999999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8.0000000000000002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999999999999999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0.24299999999999999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0.40799999999999997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0.6760000000000000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0.307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0.0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0.20100000000000001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0.4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2000000000000003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3000000000000002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0.4079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0.39200000000000002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0.373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4.0000000000000001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3.00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0.0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3000000000000002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0.224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8.9999999999999993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00000000000003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8000000000000003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0.0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0.21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7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0.109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0.38300000000000001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60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0.1449999999999999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099999999999999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4.0000000000000001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999999999999999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0.17199999999999999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8999999999999996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000000000000002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0.13300000000000001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500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4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0.28000000000000003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0.38400000000000001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0.39900000000000002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8.0000000000000002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0.434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7000000000000002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000000000000001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0.113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0.38900000000000001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0.46100000000000002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0.42199999999999999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0.2849999999999999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999999999999999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8.00000000000000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0.17799999999999999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2999999999999999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0.46700000000000003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0.4590000000000000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2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0.34599999999999997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1000000000000001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6.0000000000000001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599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0.33700000000000002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0.5629999999999999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0.82799999999999996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0.14899999999999999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0.29499999999999998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999999999999999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3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0.128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0.1320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0.16800000000000001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1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000000000000003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5.0000000000000001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0.251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999999999999995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0.5859999999999999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8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1999999999999999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0.29599999999999999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0.161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0.82199999999999995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0.75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999999999999997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0.443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3.00000000000000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0.13100000000000001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2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4.0000000000000001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.35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0.34499999999999997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7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00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0.22900000000000001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0.47299999999999998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.0550000000000002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.5179999999999998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.3719999999999999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.1859999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.099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.0309999999999999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.173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.1180000000000001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.085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.0289999999999999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.3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.07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.1240000000000001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.4530000000000001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3.0000000000000001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4999999999999999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000000000000006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1E-3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7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1E-3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E-2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0.9549999999999999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0.09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4000000000000002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2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0.38600000000000001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1E-3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2999999999999999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0.628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0.29399999999999998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5999999999999999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0999999999999998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6.0000000000000001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8.0000000000000002E-3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000000000000002E-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1E-3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0.14199999999999999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999999999999999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0.14099999999999999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0.183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0.05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0.17899999999999999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0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1999999999999995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0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2999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0.05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2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0.4129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000000000000001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5.0000000000000001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5.0000000000000001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0.35499999999999998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2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1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0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2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5.0000000000000001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7000000000000001E-2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1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2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0.14399999999999999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7.000000000000000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000000000000001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4.0000000000000001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1E-3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4.0000000000000001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1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7999999999999995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5.0000000000000001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2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0.10100000000000001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70000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6.0000000000000001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8.0000000000000002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4999999999999999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5.000000000000000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9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1E-3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0.20699999999999999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0.191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7000000000000002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2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899999999999999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000000000000001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2999999999999999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0.1179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0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.0489999999999999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.05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.0669999999999999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.040999999999999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.6060000000000001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.0780000000000001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.091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.04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.222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.6989999999999998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.5329999999999999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.0129999999999999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.256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.02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.992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.0249999999999999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.0289999999999999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.0089999999999999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.042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.5430000000000001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.29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.022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.8609999999999998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.7230000000000001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.5920000000000001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.03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.1140000000000001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.8039999999999998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.12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999999999999994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9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8.9999999999999993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8000000000000001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0.03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0.50700000000000001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5.0000000000000001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0.14099999999999999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.2030000000000001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.2210000000000001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.516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.0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.0019999999999998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.377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.989000000000000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.024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.18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.9470000000000001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.1309999999999998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.042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.13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.0129999999999999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.254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.66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.1910000000000001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.0049999999999999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.1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.0860000000000001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.147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.55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.621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.044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.0609999999999999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.5489999999999999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.108000000000000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.109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.107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.236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.1110000000000002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.0169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.08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.0049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.2509999999999999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.0860000000000001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.022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.02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.4119999999999999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.095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.0469999999999999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.028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.3029999999999999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0.39600000000000002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0.26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0.65200000000000002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0.115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0.114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.1200000000000001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0.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6.0000000000000001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0.311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0999999999999999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0.40400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000000000000002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0.153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0.151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5.0000000000000001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2999999999999999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3.0000000000000001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999999999999996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000000000000004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09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999999999999997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8.0000000000000002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0.22500000000000001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4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0.108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0.19800000000000001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0.84899999999999998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0.49399999999999999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00000000000002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000000000000003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0.7039999999999999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.0229999999999999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.7770000000000001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.473000000000000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.018999999999999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.0409999999999999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.0129999999999999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.361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.3029999999999999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.2270000000000001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.8280000000000001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.11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.1579999999999999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.26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.1859999999999999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.0029999999999999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.2649999999999999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.143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.0529999999999999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.0369999999999999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.071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.05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.895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.7130000000000001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.5249999999999999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.1619999999999999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.0339999999999998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.044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.124000000000000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.2410000000000001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.1040000000000001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.1880000000000002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.3660000000000001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.3480000000000001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.091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.1359999999999999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.024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.2210000000000001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.119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.139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.097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.2609999999999999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.6739999999999999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.9649999999999999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.0920000000000001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.026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7000000000000001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4.0000000000000001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1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2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999999999999999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0.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99999999999999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1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3.0000000000000001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0.20399999999999999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4000000000000005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1000000000000003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0.3190000000000000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00000000000004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0.1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8.0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00000000000003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0999999999999999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8.9999999999999993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.012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.08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.4770000000000001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.5640000000000001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.07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.151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.024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.0840000000000001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.2509999999999999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.038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.387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.20500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.123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.88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.6159999999999997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.113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.816000000000001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.3740000000000001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.17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7.0000000000000001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1999999999999999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2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0.309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000000000000004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8.0000000000000002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3.0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0.2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.663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.014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.079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.7789999999999999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.036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.1080000000000001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.236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.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.1180000000000001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.588000000000000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.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.06499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.5720000000000001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.087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.62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.0539999999999998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.034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.0349999999999999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.0680000000000001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.39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.248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.74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.2030000000000001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.1040000000000001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.8159999999999998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.0069999999999999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.3480000000000001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.76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.8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.4510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.1769999999999996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.3240000000000001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.5030000000000001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.026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.36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.179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4.0000000000000001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999999999999993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0.13500000000000001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0.49199999999999999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0.4510000000000000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7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3.0000000000000001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999999999999999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7.0000000000000001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0.2129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000000000000002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0.13600000000000001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7.000000000000000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5000000000000001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999999999999997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0.2290000000000000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6.0000000000000001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0.10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8.0000000000000002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1E-3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0.2919999999999999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3.0000000000000001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1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2999999999999995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.0820000000000001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.002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.2210000000000001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.0069999999999999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.01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.4510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.0129999999999999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.1830000000000001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.7189999999999999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.2509999999999999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.14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.4590000000000001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.0509999999999999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.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.0169999999999999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.0109999999999999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.5529999999999999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.012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.0089999999999999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.0369999999999999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.653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.5589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.016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.03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.6990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.0469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.2529999999999999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.006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.4159999999999999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.008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.0069999999999999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.742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.1990000000000001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.429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.0029999999999999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.0489999999999999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.3220000000000001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.538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.0249999999999999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.026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.224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.1950000000000001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.609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.268999999999999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.026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.3979999999999999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.006999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.129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.2809999999999999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.3740000000000001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.15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.11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.014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0.217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.09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.0289999999999999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4.0000000000000001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0.313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0.33500000000000002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2999999999999999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1E-3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0.11700000000000001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0.20200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000000000000003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0.26100000000000001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0.0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000000000000003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9000000000000002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7.0000000000000001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7000000000000001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9000000000000001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2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0.42699999999999999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2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8.9999999999999993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00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6.0000000000000001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0.10199999999999999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0.33800000000000002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7.0000000000000001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0.2129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.1080000000000001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.0880000000000001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.004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.1850000000000001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.1399999999999999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.05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.2989999999999999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.2350000000000001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.016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.6019999999999999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.105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.028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.6539999999999999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.0189999999999999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0.59499999999999997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0.4570000000000000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6999999999999998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0.56499999999999995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0.2129999999999999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0.4590000000000000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0.65100000000000002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0.13600000000000001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0.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0.3619999999999999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0.39700000000000002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0.25800000000000001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0.155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0.236999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0.39800000000000002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0.2020000000000000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0.4759999999999999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0.153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4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0.05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999999999999997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0.61099999999999999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2999999999999999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0.111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0.38700000000000001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0.221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0.6760000000000000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0.13600000000000001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0000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0.20399999999999999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0.13900000000000001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0.48499999999999999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0.35199999999999998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0.36399999999999999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0.03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0.111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0.4139999999999999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0.109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000000000000002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1E-3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0.13300000000000001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0.49199999999999999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0.0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0.5230000000000000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1000000000000001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6000000000000003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.34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.159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.0009999999999999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.0509999999999999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.0069999999999999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.002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.667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.0149999999999999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.429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.18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.0030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.068000000000000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.000999999999999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.0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.018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.2529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.24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.379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.2090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.0740000000000001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.0029999999999999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.0149999999999999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.000999999999999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.1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.0189999999999999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.0209999999999999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.5409999999999999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.0129999999999999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.087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.3180000000000001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.335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1000000000000003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0.4289999999999999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1E-3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9000000000000002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0.10299999999999999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0.71799999999999997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999999999999999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5.0000000000000001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5.0000000000000001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1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0.2010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.7270000000000001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.0089999999999999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.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.16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.0209999999999999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.1120000000000001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.66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.446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.056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.0169999999999999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.2390000000000001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.0249999999999999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.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.094000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2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0.42799999999999999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3.0000000000000001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000000000000001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0.14099999999999999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0.39400000000000002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2999999999999999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0.0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5.0000000000000001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0.52600000000000002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0.01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0.4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.1559999999999999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.10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.95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.0329999999999999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.0309999999999999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.0029999999999999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.206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.07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.72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.236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.165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.8720000000000001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.159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.7090000000000001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.2609999999999999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.3839999999999999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.053000000000001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.881000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.4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.4970000000000001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.006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.0020000000000007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.06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.004999999999999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.1240000000000001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.9850000000000001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.2589999999999999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.988999999999999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.9860000000000002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.94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.675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.356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.566999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.179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.054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.92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.2689999999999999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.5960000000000001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.6230000000000002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.0670000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.7010000000000001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.85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.7910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.63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.7450000000000001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.5680000000000001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.7549999999999999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.0870000000000002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.0229999999999997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.268000000000001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.149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.548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999999999999997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0.21099999999999999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2000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1E-3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0.42499999999999999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4.0000000000000001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0.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1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8.0000000000000002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.8210000000000002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.1680000000000001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.3439999999999999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.237000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.4780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.157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.171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.05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.2010000000000001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.1959999999999997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.9489999999999998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.138000000000005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.129999999999999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.2149999999999999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.250999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.022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.8490000000000002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.92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.2509999999999999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.615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.8540000000000001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.012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.335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.202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.262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.262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.204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.0419999999999998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.78699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.8679999999999999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.11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.3169999999999999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.0049999999999999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.2050000000000001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.362000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.4820000000000002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.819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.2350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.0620000000000003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.0820000000000001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.192000000000000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.0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.4830000000000001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.202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.7329999999999997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.304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.53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.01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.1359999999999999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.6739999999999999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.5349999999999999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.0219999999999998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.6830000000000001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.4350000000000001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.07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.14999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.4810000000000001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.9119999999999999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.992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.2689999999999999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.052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.284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.173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.8069999999999999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.107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.526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.783999999999999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.4329999999999998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.155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.3120000000000001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.8820000000000001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.1459999999999999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.107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.1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.08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.2350000000000001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.0349999999999999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.155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.2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.14999999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.2050000000000001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.0129999999999999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.0249999999999999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.2050000000000001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.0169999999999999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.0029999999999999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.3240000000000001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.3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.133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.4610000000000001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.07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.077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.073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.0649999999999999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.004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.0489999999999999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.2570000000000001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.0089999999999999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.478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.3460000000000001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.008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.0089999999999999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6.0000000000000001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4.0000000000000001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0.105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1E-3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0.28799999999999998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2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2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000000000000001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000000000000001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6000000000000002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1E-3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0.28399999999999997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3999999999999999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1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000000000000002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0.113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00000000000001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0.30399999999999999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7.0000000000000001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8.0000000000000002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3.0000000000000001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2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7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0.28199999999999997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6000000000000003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7.0000000000000001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8.9999999999999993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.1579999999999999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.123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.026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.3859999999999999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.216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.8089999999999999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.0609999999999999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.2689999999999999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.03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.26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.0009999999999999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.3859999999999999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.0720000000000001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.242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.8929999999999998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.847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.5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.097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.146000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.1219999999999999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.0330000000000004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.8460000000000001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.1970000000000001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.811999999999999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.52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.373999999999999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.2030000000000001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.137999999999999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.51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.32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.47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.4219999999999997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.827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.0419999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.0960000000000001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.329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.0269999999999999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.1140000000000001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.1439999999999999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.9249999999999998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.5640000000000001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.0569999999999999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.012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.228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.0109999999999999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.081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.4319999999999999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.448000000000000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.085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.5740000000000001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.7449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.71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.26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.12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.32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.5329999999999999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.3710000000000004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.5289999999999999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.2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.7069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.601000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.77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.47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.0009999999999999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.0449999999999999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.072000000000000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.6879999999999999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.7509999999999994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.3440000000000001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.7229999999999999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.127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.86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.2269999999999999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.3609999999999998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.2690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.542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.155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.8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.2029999999999998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.8050000000000002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.015999999999998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.202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.831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.2040000000000002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.0780000000000003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.0580000000000001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.411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.0359999999999996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.85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.0089999999999999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.0620000000000001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.214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.0009999999999999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.2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.0409999999999999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.073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.0820000000000001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.4610000000000001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.2529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.4910000000000001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.0509999999999999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.5019999999999998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.0129999999999999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.3360000000000001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.7070000000000001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.094000000000000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.0069999999999999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.012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.0680000000000001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.0669999999999999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.0129999999999999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.0669999999999999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.2880000000000003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.0409999999999999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.079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.758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.5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.04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.2110000000000001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.087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0.3910000000000000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0.20699999999999999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7.0000000000000001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.2610000000000001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.5449999999999999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.0589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.024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.4430000000000001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.0629999999999999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.1219999999999999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.02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.0229999999999999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.2069999999999999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.107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.0109999999999999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.9420000000000002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.0580000000000001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1E-3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4.0000000000000001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6.0000000000000001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1E-3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7.0000000000000001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0.14699999999999999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0.28599999999999998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0.105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2999999999999999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3.0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3.0000000000000001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3000000000000002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0.109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4.0000000000000001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799999999999999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9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7.0000000000000001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999999999999999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2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1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1E-3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1E-3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7.0000000000000001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4.000000000000000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0.16800000000000001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0.2250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0.41399999999999998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0.253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7999999999999999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6.0000000000000001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8.000000000000000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1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6.0000000000000001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0.14799999999999999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1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5.0000000000000001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3.0000000000000001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.079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.2589999999999999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.0249999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.6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.0149999999999999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.15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.008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.8089999999999999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.0229999999999999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.1020000000000001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.0229999999999999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.008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.107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.163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.8009999999999999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.07200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.13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.03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.3580000000000001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.0469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.0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.7130000000000001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.3340000000000001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.12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.137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.1930000000000001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.0329999999999999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.65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.0009999999999999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.33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.01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.2749999999999999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.1279999999999999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.0259999999999998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.1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999999999999999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1E-3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999999999999999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2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999999999999999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000000000000004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.095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.5640000000000001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.0029999999999999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.1299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.0209999999999999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.0720000000000001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.0429999999999999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.2609999999999999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.10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.038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.1299999999999999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.0029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.07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.036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.008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.117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.1990000000000001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.0189999999999999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.028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.008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.0269999999999999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.5549999999999999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.0740000000000001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.0549999999999999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.1839999999999999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.089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.113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8.0000000000000002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3.0000000000000001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1999999999999999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8.0000000000000002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3.0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1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2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2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9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000000000000001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2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0.122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0.23599999999999999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7000000000000002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0.0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000000000000006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.2610000000000001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.014999999999999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.042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.0740000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.101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.2389999999999999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.037999999999999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.413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.905999999999999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.718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.01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.698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.145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.054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.4370000000000001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.4590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.3120000000000001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.794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.4669999999999996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.104000000000000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.2769999999999999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.147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.37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.5459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.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.0169999999999999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.0569999999999999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0.33600000000000002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1000000000000001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000000000000005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8.9999999999999993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1E-3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6.0000000000000001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9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8.9999999999999993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0.115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1E-3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0.21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0.114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0.187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1E-3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1E-3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.046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.034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.2310000000000001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.593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.10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.2509999999999999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000000000000001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0.113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0.33200000000000002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0.27600000000000002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0.628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999999999999998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0.504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0.17499999999999999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3.0000000000000001E-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8.9999999999999993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7.0000000000000001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2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099999999999999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1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0.107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1E-3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7.0000000000000001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5.0000000000000001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70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0.2640000000000000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3.0000000000000001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7.0000000000000001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0.46200000000000002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0.34399999999999997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.038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0.06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0.105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.123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.508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.3319999999999999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.01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.5389999999999999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.0069999999999999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.3140000000000001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.022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.16399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.6459999999999999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.2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.20100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.036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.0880000000000001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.18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.5249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.4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.968999999999999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.4450000000000001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.0569999999999999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.9320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.017999999999999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.0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.7030000000000001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.0429999999999999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.1830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.075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.7810000000000006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.4609999999999999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.4790000000000001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.8410000000000002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.0329999999999999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4.0000000000000001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0.29199999999999998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19999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0.21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999999999999999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0.115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0.105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7.000000000000000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7.0000000000000001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8.0000000000000002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2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0999999999999999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8.9999999999999993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0.14299999999999999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3.0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0.104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2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0.1429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9000000000000001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3.0000000000000001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0.255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000000000000001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.0529999999999999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.0469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.1779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.012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.0529999999999999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.1060000000000001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.042999999999999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.026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.165999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.018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.28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.002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.0029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.276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.077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.4159999999999999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.06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.169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.0329999999999999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.0780000000000001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.2030000000000001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.004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.0649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.10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.147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.083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.871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.0780000000000001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.2030000000000001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.1140000000000001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5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0.315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9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9000000000000002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0.19700000000000001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999999999999999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70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4.0000000000000001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0.20200000000000001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0.4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8.9999999999999993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7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0.38100000000000001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3999999999999999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0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0.108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3.000000000000000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0.23300000000000001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0.191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4.0000000000000001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2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0.38100000000000001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999999999999999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99999999999998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0.20799999999999999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999999999999999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000000000000003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0.61899999999999999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8.0000000000000002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0.17799999999999999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1E-3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8000000000000001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0.14099999999999999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0.219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0.27200000000000002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0.26800000000000002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.024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.3080000000000001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.02099999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.0089999999999999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.050999999999999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.028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.008999999999999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.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.014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.0289999999999999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.0720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0.20399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999999999999997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0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9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0.08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2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0.59599999999999997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0.16700000000000001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9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.0960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.069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.006999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.1359999999999999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.139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.002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.054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.0009999999999999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.714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.1359999999999999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.2949999999999999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.0920000000000001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.2889999999999999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.0209999999999999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.4650000000000001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.004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.2170000000000001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.104000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.7649999999999999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.0329999999999999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.57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.05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.7190000000000001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.0369999999999999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.03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.1890000000000001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.1869999999999998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.085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.012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.1279999999999999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.2050000000000001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.0780000000000001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.012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.198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.2370000000000001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.171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.57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.131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.032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.02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.0580000000000001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.0069999999999999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.21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.006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.1599999999999999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.0089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.464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.4330000000000001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.314000000000000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.6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.09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.066999999999999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.4650000000000001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.125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.0880000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.2669999999999999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.087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.105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.1000000000000001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.093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.327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.907999999999999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.0669999999999999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0.2359999999999999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2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0.0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2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0.6680000000000000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0.19600000000000001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0.113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0.12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1E-3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000000000000002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0.59799999999999998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0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1E-3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5999999999999993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0.15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5.000000000000000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1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8.0000000000000002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0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2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3.0000000000000001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0.1160000000000000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3.0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6.0000000000000001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2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0.23400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999999999999997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0.159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2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0.2280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3.0000000000000001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0.04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0.17199999999999999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5999999999999997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0.152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0.39100000000000001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3.0000000000000001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0.29599999999999999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0.42399999999999999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0.19800000000000001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1E-3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0.2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0.26600000000000001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000000000000003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0.57299999999999995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3.0000000000000001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1E-3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7.0000000000000001E-3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0.5829999999999999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0.68200000000000005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2000000000000003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.0860000000000001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9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0.157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0.2079999999999999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000000000000002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0.0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.175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.3120000000000001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.0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.3559999999999999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.129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.885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.018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.335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.0149999999999999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.272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.1120000000000001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.0680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.62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.6020000000000001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.1619999999999999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.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.123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.088000000000000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.0109999999999999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.0960000000000001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.147999999999999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.7170000000000001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.1419999999999999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.198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.008999999999999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.0720000000000001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.022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.163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0.123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0.0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0.0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0.11700000000000001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0.59099999999999997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1E-3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0.11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4.0000000000000001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0.52200000000000002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999999999999999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0.54500000000000004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000000000000002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0.4640000000000000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.1930000000000001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.258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.1970000000000001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.2629999999999999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.0009999999999999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.0209999999999999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.004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.0009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.1599999999999999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.0009999999999999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.008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.034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.095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.02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.024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.042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.0229999999999999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.079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.09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.004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.032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.008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.123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.0589999999999999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.006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.153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.272999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.028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.028999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.042999999999999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.1120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.0589999999999999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.008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.0489999999999999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.016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.107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.27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.018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.0129999999999999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.2809999999999999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.062999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.052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.0620000000000001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.0920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.0049999999999999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.03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.1220000000000001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.3129999999999999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.0169999999999999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.544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.012999999999999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.0029999999999999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.1679999999999999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.143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.026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.048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.121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.018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.002999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.3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.8610000000000002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.70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.1830000000000001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.0289999999999999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.4410000000000001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.0009999999999999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.0169999999999999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.3620000000000001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.335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.034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.15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.0449999999999999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.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.7529999999999999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.0669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.2230000000000001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.5940000000000001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.000999999999999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.0980000000000001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.16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.1080000000000001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.0009999999999999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.0620000000000001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.0149999999999999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.0169999999999999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.014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.0129999999999999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.464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.0629999999999999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.0449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.046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.3859999999999999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.0029999999999999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.022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.044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.3819999999999999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.0169999999999999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.714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.01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.1950000000000001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.0029999999999999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.044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.075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.0189999999999999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.262999999999999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.03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.0629999999999999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.014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.135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.014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.0589999999999999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.1870000000000001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.177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.0029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.0660000000000001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.0109999999999999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.0760000000000001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.0369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.04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.0229999999999999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.0069999999999999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.117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.169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.4239999999999999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.0429999999999999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.111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.038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.004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.0189999999999999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.0980000000000001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.3759999999999999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.0029999999999999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.036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.0089999999999999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.0649999999999999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.012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.036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.03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.081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.028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.085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.097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.0029999999999999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.056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.347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.052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.0980000000000001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.706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.012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.2829999999999999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.0069999999999999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.0069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.2430000000000001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.034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.0229999999999999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.2709999999999999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.21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.1339999999999999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.0209999999999999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.1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.15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.129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.2789999999999999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.42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.38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.599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.1419999999999999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.006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.278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.0529999999999999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.069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.087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.024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.0069999999999999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.0760000000000001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.038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.0629999999999999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.00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.1839999999999999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.0269999999999999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.1000000000000001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.014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.008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.69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.137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.01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.169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.012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.19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.032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.5329999999999999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.804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.2849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.1970000000000001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.022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.0469999999999999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.0229999999999999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.1439999999999999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.018999999999999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.018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.0629999999999999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.133999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.0049999999999999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.084000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.4890000000000001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.0549999999999999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.30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.048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.0049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.1439999999999999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.2210000000000001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.0609999999999999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.0129999999999999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.13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.1910000000000001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.0940000000000001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.0009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.2729999999999999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.1060000000000001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.258999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.077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.044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.0009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.7070000000000001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.1279999999999999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.3029999999999999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.0549999999999999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.5329999999999999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.1890000000000001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.052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.097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.00099999999999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.0489999999999999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.0269999999999999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.018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0.5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0.35199999999999998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000000000000003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0.36499999999999999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0.309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000000000000002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000000000000001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0.1640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00000000000001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.004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.5070000000000001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.163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.0580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.108000000000000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.0069999999999999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.02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.014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.0940000000000001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.1519999999999999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.032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.09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.0089999999999999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.0149999999999999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.1359999999999999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.288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.0289999999999999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.1279999999999999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.109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.391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.014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.002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.0920000000000001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.1830000000000001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.28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.2909999999999999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.0740000000000001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.0009999999999999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.105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.0029999999999999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.0920000000000001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.234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.363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.0349999999999999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.213000000000000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.083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.4119999999999999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.5369999999999999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.024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.026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.5580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.008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.0449999999999999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.02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.0249999999999999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.387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.008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2999999999999999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1999999999999995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0.11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0.154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0.2849999999999999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0.13300000000000001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7.000000000000000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0.214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0.20100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4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.0349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.0049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.0329999999999999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.296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.0109999999999999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.085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.0229999999999999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.1020000000000001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.01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.0620000000000001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.135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.0269999999999999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.1679999999999999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.077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.0029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.0669999999999999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.05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.04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.09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.018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.2889999999999999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.508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.1100000000000001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.002999999999999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7.000000000000000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3000000000000002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3.0000000000000001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0.59699999999999998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7000000000000001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0.89700000000000002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999999999999999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0.0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0.0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000000000000006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0.1970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1E-3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0.30299999999999999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.0129999999999999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.2170000000000001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.0960000000000001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.01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.401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.1919999999999999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.073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.4330000000000001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.0449999999999999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.1000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.054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.191999999999999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.5269999999999999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.06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.0469999999999999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.1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.0900000000000001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.008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.0129999999999999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6999999999999994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0.219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0.41499999999999998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00000000000001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0.1620000000000000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0.16400000000000001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000000000000007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0.34100000000000003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0.16300000000000001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0.17699999999999999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0.26900000000000002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6.0000000000000001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0.126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000000000000002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7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0.52800000000000002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0.0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1E-3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0.13100000000000001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999999999999999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99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0.16800000000000001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0.216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5000000000000003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0.106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0.32600000000000001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999999999999999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8.000000000000000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0.48799999999999999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0.115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0.6730000000000000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999999999999994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2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1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0.374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0.36399999999999999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3.0000000000000001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3.000000000000000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000000000000003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0.1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0.153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0.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3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0.157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0.438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0.86099999999999999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0.12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2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8.9999999999999993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0.35599999999999998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3.0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3000000000000002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4000000000000002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0.158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6.0000000000000001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1E-3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0.24299999999999999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0.3210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0.24299999999999999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4.0000000000000001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000000000000001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0.1429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0.2409999999999999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0.105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999999999999997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1E-3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0.0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0.4769999999999999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999999999999999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7999999999999999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1000000000000002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0.34799999999999998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0.3210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8000000000000004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0.378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000000000000001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2000000000000003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3999999999999999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3.0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0.16600000000000001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0.16500000000000001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1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0.378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7999999999999999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0.1010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2999999999999999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3.0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9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0.24199999999999999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999999999999999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999999999999994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8.0000000000000002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0.16700000000000001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8.000000000000000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0.69599999999999995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999999999999999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999999999999995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0.2810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00000000000000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0.25700000000000001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999999999999999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0.3689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0.4709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0.114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0.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0.313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4.0000000000000001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2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000000000000003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0.17699999999999999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1E-3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1E-3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0.37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0.17599999999999999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0.221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000000000000001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90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50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0.193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7.0000000000000001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2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999999999999999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0.26700000000000002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2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0.157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0.21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3.0000000000000001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3.000000000000000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0.128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7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0.114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0999999999999999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0.214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7.0000000000000007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10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0.0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0.2869999999999999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2EEDB-C73B-4857-B1D1-975260ABB60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0" subtotal="count" baseField="16" baseItem="1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5B5AC-0774-4F5A-A163-889B9C246BA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name="Parent Category" axis="axisPage" multipleItemSelectionAllowed="1" showAll="0">
      <items count="10">
        <item h="1" x="0"/>
        <item h="1" x="7"/>
        <item h="1" x="6"/>
        <item h="1" x="5"/>
        <item x="4"/>
        <item h="1" x="8"/>
        <item h="1" x="3"/>
        <item h="1" x="2"/>
        <item h="1"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10">
    <i>
      <x v="4"/>
    </i>
    <i>
      <x v="7"/>
    </i>
    <i>
      <x v="8"/>
    </i>
    <i>
      <x v="13"/>
    </i>
    <i>
      <x v="14"/>
    </i>
    <i>
      <x v="16"/>
    </i>
    <i>
      <x v="25"/>
    </i>
    <i>
      <x v="28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Outcome" fld="0" subtotal="count" baseField="1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420EC-5DCC-4D98-AD08-5D65429CF649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numFmtId="14" showAll="0"/>
    <pivotField showAll="0"/>
    <pivotField axis="axisRow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70" zoomScaleNormal="70" workbookViewId="0">
      <pane ySplit="1" topLeftCell="A3122" activePane="bottomLeft" state="frozen"/>
      <selection pane="bottomLeft" activeCell="G11" sqref="G11"/>
    </sheetView>
  </sheetViews>
  <sheetFormatPr defaultRowHeight="14.5" x14ac:dyDescent="0.35"/>
  <cols>
    <col min="2" max="2" width="38.453125" style="3" customWidth="1"/>
    <col min="3" max="3" width="40.26953125" style="3" customWidth="1"/>
    <col min="4" max="4" width="13.1796875" bestFit="1" customWidth="1"/>
    <col min="5" max="5" width="21.453125" bestFit="1" customWidth="1"/>
    <col min="6" max="6" width="16.453125" customWidth="1"/>
    <col min="7" max="7" width="21.26953125" customWidth="1"/>
    <col min="8" max="8" width="17.81640625" customWidth="1"/>
    <col min="9" max="9" width="18.26953125" bestFit="1" customWidth="1"/>
    <col min="10" max="10" width="19.26953125" customWidth="1"/>
    <col min="11" max="11" width="26.453125" bestFit="1" customWidth="1"/>
    <col min="12" max="12" width="17.81640625" customWidth="1"/>
    <col min="13" max="13" width="20.1796875" customWidth="1"/>
    <col min="14" max="14" width="15.453125" customWidth="1"/>
    <col min="15" max="15" width="24.54296875" customWidth="1"/>
    <col min="16" max="16" width="36.453125" customWidth="1"/>
    <col min="17" max="17" width="41.1796875" customWidth="1"/>
    <col min="18" max="18" width="26.7265625" bestFit="1" customWidth="1"/>
    <col min="19" max="19" width="15.81640625" style="14" bestFit="1" customWidth="1"/>
    <col min="20" max="20" width="13.81640625" customWidth="1"/>
    <col min="21" max="21" width="12" bestFit="1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8370</v>
      </c>
      <c r="F1" s="1" t="s">
        <v>8217</v>
      </c>
      <c r="G1" s="1" t="s">
        <v>8218</v>
      </c>
      <c r="H1" s="1" t="s">
        <v>8223</v>
      </c>
      <c r="I1" s="1" t="s">
        <v>8245</v>
      </c>
      <c r="J1" s="1" t="s">
        <v>8259</v>
      </c>
      <c r="K1" s="1" t="s">
        <v>8336</v>
      </c>
      <c r="L1" s="1" t="s">
        <v>8260</v>
      </c>
      <c r="M1" s="1" t="s">
        <v>8335</v>
      </c>
      <c r="N1" s="1" t="s">
        <v>8261</v>
      </c>
      <c r="O1" s="1" t="s">
        <v>8262</v>
      </c>
      <c r="P1" s="1" t="s">
        <v>8263</v>
      </c>
      <c r="Q1" s="1" t="s">
        <v>8264</v>
      </c>
      <c r="R1" s="1" t="s">
        <v>8306</v>
      </c>
      <c r="S1" s="13" t="s">
        <v>8307</v>
      </c>
      <c r="T1" s="1" t="s">
        <v>8308</v>
      </c>
      <c r="U1" s="1" t="s">
        <v>8309</v>
      </c>
    </row>
    <row r="2" spans="1:21" ht="43.5" x14ac:dyDescent="0.35">
      <c r="A2">
        <v>0</v>
      </c>
      <c r="B2" s="3" t="s">
        <v>2</v>
      </c>
      <c r="C2" s="3" t="s">
        <v>4111</v>
      </c>
      <c r="D2">
        <v>8500</v>
      </c>
      <c r="E2">
        <f>IF(I2="USD",D2,(IF(I2="AUD",(D2*0.68),IF(I2="GBP",(D2*1.21),(IF(I2="EUR",(D2*1.11),(IF(I2="CAD",(D2*0.75),(IF(I2="NZD",(D2*0.64),IF(I2="HKD",(D2*0.13),IF(I2="DKK",(D2*0.15),IF(I2="NOK",(D2*0.11),IF(I2="SEK",(D2*0.1),(IF(I2="MXN",(D2*0.051),IF(I2="chf",(D2*1.02),IF(I2="SGD",(D2*0.72)))))))))))))))))))</f>
        <v>8500</v>
      </c>
      <c r="F2">
        <v>11633</v>
      </c>
      <c r="G2" t="s">
        <v>8219</v>
      </c>
      <c r="H2" t="s">
        <v>8224</v>
      </c>
      <c r="I2" t="s">
        <v>8246</v>
      </c>
      <c r="J2">
        <v>1437620400</v>
      </c>
      <c r="K2" s="10">
        <f>(((J2/60)/60)/24)+DATE(1970,1,1)</f>
        <v>42208.125</v>
      </c>
      <c r="L2">
        <v>1434931811</v>
      </c>
      <c r="M2" s="10">
        <f>(((L2/60)/60)/24)+DATE(1970,1,1)</f>
        <v>42177.007071759261</v>
      </c>
      <c r="N2" t="b">
        <v>0</v>
      </c>
      <c r="O2">
        <v>182</v>
      </c>
      <c r="P2" t="b">
        <v>1</v>
      </c>
      <c r="Q2" t="s">
        <v>8265</v>
      </c>
      <c r="R2" s="5">
        <f t="shared" ref="R2:R65" si="0">ROUND((F2/D2),3)</f>
        <v>1.369</v>
      </c>
      <c r="S2" s="14">
        <f t="shared" ref="S2:S65" si="1">F2/O2</f>
        <v>63.917582417582416</v>
      </c>
      <c r="T2" t="str">
        <f>LEFT(Q2,SEARCH("/",Q2,1)-1)</f>
        <v>film &amp; video</v>
      </c>
      <c r="U2" t="str">
        <f>RIGHT(Q2,(LEN(Q2)-(SEARCH("/",Q2,1))))</f>
        <v>television</v>
      </c>
    </row>
    <row r="3" spans="1:21" ht="29" x14ac:dyDescent="0.35">
      <c r="A3">
        <v>1</v>
      </c>
      <c r="B3" s="3" t="s">
        <v>3</v>
      </c>
      <c r="C3" s="3" t="s">
        <v>4112</v>
      </c>
      <c r="D3">
        <v>10275</v>
      </c>
      <c r="E3">
        <f t="shared" ref="E3:E66" si="2">IF(I3="USD",D3,(IF(I3="AUD",(D3*0.68),IF(I3="GBP",(D3*1.21),(IF(I3="EUR",(D3*1.11),(IF(I3="CAD",(D3*0.75),(IF(I3="NZD",(D3*0.64),IF(I3="HKD",(D3*0.13),IF(I3="DKK",(D3*0.15),IF(I3="NOK",(D3*0.11),IF(I3="SEK",(D3*0.1),(IF(I3="MXN",(D3*0.051),IF(I3="chf",(D3*1.02),IF(I3="SGD",(D3*0.72)))))))))))))))))))</f>
        <v>10275</v>
      </c>
      <c r="F3">
        <v>14653</v>
      </c>
      <c r="G3" t="s">
        <v>8219</v>
      </c>
      <c r="H3" t="s">
        <v>8224</v>
      </c>
      <c r="I3" t="s">
        <v>8246</v>
      </c>
      <c r="J3">
        <v>1488464683</v>
      </c>
      <c r="K3" s="10">
        <f t="shared" ref="K3:K66" si="3">(((J3/60)/60)/24)+DATE(1970,1,1)</f>
        <v>42796.600497685184</v>
      </c>
      <c r="L3">
        <v>1485872683</v>
      </c>
      <c r="M3" s="10">
        <f t="shared" ref="M3:M66" si="4">(((L3/60)/60)/24)+DATE(1970,1,1)</f>
        <v>42766.600497685184</v>
      </c>
      <c r="N3" t="b">
        <v>0</v>
      </c>
      <c r="O3">
        <v>79</v>
      </c>
      <c r="P3" t="b">
        <v>1</v>
      </c>
      <c r="Q3" t="s">
        <v>8265</v>
      </c>
      <c r="R3" s="5">
        <f t="shared" si="0"/>
        <v>1.4259999999999999</v>
      </c>
      <c r="S3" s="14">
        <f t="shared" si="1"/>
        <v>185.48101265822785</v>
      </c>
      <c r="T3" t="str">
        <f t="shared" ref="T3:T66" si="5">LEFT(Q3,SEARCH("/",Q3,1)-1)</f>
        <v>film &amp; video</v>
      </c>
      <c r="U3" t="str">
        <f t="shared" ref="U3:U66" si="6">RIGHT(Q3,(LEN(Q3)-(SEARCH("/",Q3,1))))</f>
        <v>television</v>
      </c>
    </row>
    <row r="4" spans="1:21" ht="43.5" x14ac:dyDescent="0.35">
      <c r="A4">
        <v>2</v>
      </c>
      <c r="B4" s="3" t="s">
        <v>4</v>
      </c>
      <c r="C4" s="3" t="s">
        <v>4113</v>
      </c>
      <c r="D4">
        <v>500</v>
      </c>
      <c r="E4">
        <f t="shared" si="2"/>
        <v>605</v>
      </c>
      <c r="F4">
        <v>525</v>
      </c>
      <c r="G4" t="s">
        <v>8219</v>
      </c>
      <c r="H4" t="s">
        <v>8225</v>
      </c>
      <c r="I4" t="s">
        <v>8247</v>
      </c>
      <c r="J4">
        <v>1455555083</v>
      </c>
      <c r="K4" s="10">
        <f t="shared" si="3"/>
        <v>42415.702349537038</v>
      </c>
      <c r="L4">
        <v>1454691083</v>
      </c>
      <c r="M4" s="10">
        <f t="shared" si="4"/>
        <v>42405.702349537038</v>
      </c>
      <c r="N4" t="b">
        <v>0</v>
      </c>
      <c r="O4">
        <v>35</v>
      </c>
      <c r="P4" t="b">
        <v>1</v>
      </c>
      <c r="Q4" t="s">
        <v>8265</v>
      </c>
      <c r="R4" s="5">
        <f t="shared" si="0"/>
        <v>1.05</v>
      </c>
      <c r="S4" s="14">
        <f t="shared" si="1"/>
        <v>15</v>
      </c>
      <c r="T4" t="str">
        <f t="shared" si="5"/>
        <v>film &amp; video</v>
      </c>
      <c r="U4" t="str">
        <f t="shared" si="6"/>
        <v>television</v>
      </c>
    </row>
    <row r="5" spans="1:21" ht="29" x14ac:dyDescent="0.35">
      <c r="A5">
        <v>3</v>
      </c>
      <c r="B5" s="3" t="s">
        <v>5</v>
      </c>
      <c r="C5" s="3" t="s">
        <v>4114</v>
      </c>
      <c r="D5">
        <v>10000</v>
      </c>
      <c r="E5">
        <f t="shared" si="2"/>
        <v>10000</v>
      </c>
      <c r="F5">
        <v>10390</v>
      </c>
      <c r="G5" t="s">
        <v>8219</v>
      </c>
      <c r="H5" t="s">
        <v>8224</v>
      </c>
      <c r="I5" t="s">
        <v>8246</v>
      </c>
      <c r="J5">
        <v>1407414107</v>
      </c>
      <c r="K5" s="10">
        <f t="shared" si="3"/>
        <v>41858.515127314815</v>
      </c>
      <c r="L5">
        <v>1404822107</v>
      </c>
      <c r="M5" s="10">
        <f t="shared" si="4"/>
        <v>41828.515127314815</v>
      </c>
      <c r="N5" t="b">
        <v>0</v>
      </c>
      <c r="O5">
        <v>150</v>
      </c>
      <c r="P5" t="b">
        <v>1</v>
      </c>
      <c r="Q5" t="s">
        <v>8265</v>
      </c>
      <c r="R5" s="5">
        <f t="shared" si="0"/>
        <v>1.0389999999999999</v>
      </c>
      <c r="S5" s="14">
        <f t="shared" si="1"/>
        <v>69.266666666666666</v>
      </c>
      <c r="T5" t="str">
        <f t="shared" si="5"/>
        <v>film &amp; video</v>
      </c>
      <c r="U5" t="str">
        <f t="shared" si="6"/>
        <v>television</v>
      </c>
    </row>
    <row r="6" spans="1:21" ht="58" x14ac:dyDescent="0.35">
      <c r="A6">
        <v>4</v>
      </c>
      <c r="B6" s="3" t="s">
        <v>6</v>
      </c>
      <c r="C6" s="3" t="s">
        <v>4115</v>
      </c>
      <c r="D6">
        <v>44000</v>
      </c>
      <c r="E6">
        <f t="shared" si="2"/>
        <v>44000</v>
      </c>
      <c r="F6">
        <v>54116.28</v>
      </c>
      <c r="G6" t="s">
        <v>8219</v>
      </c>
      <c r="H6" t="s">
        <v>8224</v>
      </c>
      <c r="I6" t="s">
        <v>8246</v>
      </c>
      <c r="J6">
        <v>1450555279</v>
      </c>
      <c r="K6" s="10">
        <f t="shared" si="3"/>
        <v>42357.834247685183</v>
      </c>
      <c r="L6">
        <v>1447963279</v>
      </c>
      <c r="M6" s="10">
        <f t="shared" si="4"/>
        <v>42327.834247685183</v>
      </c>
      <c r="N6" t="b">
        <v>0</v>
      </c>
      <c r="O6">
        <v>284</v>
      </c>
      <c r="P6" t="b">
        <v>1</v>
      </c>
      <c r="Q6" t="s">
        <v>8265</v>
      </c>
      <c r="R6" s="5">
        <f t="shared" si="0"/>
        <v>1.23</v>
      </c>
      <c r="S6" s="14">
        <f t="shared" si="1"/>
        <v>190.55028169014085</v>
      </c>
      <c r="T6" t="str">
        <f t="shared" si="5"/>
        <v>film &amp; video</v>
      </c>
      <c r="U6" t="str">
        <f t="shared" si="6"/>
        <v>television</v>
      </c>
    </row>
    <row r="7" spans="1:21" ht="43.5" x14ac:dyDescent="0.35">
      <c r="A7">
        <v>5</v>
      </c>
      <c r="B7" s="3" t="s">
        <v>7</v>
      </c>
      <c r="C7" s="3" t="s">
        <v>4116</v>
      </c>
      <c r="D7">
        <v>3999</v>
      </c>
      <c r="E7">
        <f t="shared" si="2"/>
        <v>3999</v>
      </c>
      <c r="F7">
        <v>4390</v>
      </c>
      <c r="G7" t="s">
        <v>8219</v>
      </c>
      <c r="H7" t="s">
        <v>8224</v>
      </c>
      <c r="I7" t="s">
        <v>8246</v>
      </c>
      <c r="J7">
        <v>1469770500</v>
      </c>
      <c r="K7" s="10">
        <f t="shared" si="3"/>
        <v>42580.232638888891</v>
      </c>
      <c r="L7">
        <v>1468362207</v>
      </c>
      <c r="M7" s="10">
        <f t="shared" si="4"/>
        <v>42563.932951388888</v>
      </c>
      <c r="N7" t="b">
        <v>0</v>
      </c>
      <c r="O7">
        <v>47</v>
      </c>
      <c r="P7" t="b">
        <v>1</v>
      </c>
      <c r="Q7" t="s">
        <v>8265</v>
      </c>
      <c r="R7" s="5">
        <f t="shared" si="0"/>
        <v>1.0980000000000001</v>
      </c>
      <c r="S7" s="14">
        <f t="shared" si="1"/>
        <v>93.40425531914893</v>
      </c>
      <c r="T7" t="str">
        <f t="shared" si="5"/>
        <v>film &amp; video</v>
      </c>
      <c r="U7" t="str">
        <f t="shared" si="6"/>
        <v>television</v>
      </c>
    </row>
    <row r="8" spans="1:21" ht="43.5" x14ac:dyDescent="0.35">
      <c r="A8">
        <v>6</v>
      </c>
      <c r="B8" s="3" t="s">
        <v>8</v>
      </c>
      <c r="C8" s="3" t="s">
        <v>4117</v>
      </c>
      <c r="D8">
        <v>8000</v>
      </c>
      <c r="E8">
        <f t="shared" si="2"/>
        <v>8000</v>
      </c>
      <c r="F8">
        <v>8519</v>
      </c>
      <c r="G8" t="s">
        <v>8219</v>
      </c>
      <c r="H8" t="s">
        <v>8224</v>
      </c>
      <c r="I8" t="s">
        <v>8246</v>
      </c>
      <c r="J8">
        <v>1402710250</v>
      </c>
      <c r="K8" s="10">
        <f t="shared" si="3"/>
        <v>41804.072337962964</v>
      </c>
      <c r="L8">
        <v>1401846250</v>
      </c>
      <c r="M8" s="10">
        <f t="shared" si="4"/>
        <v>41794.072337962964</v>
      </c>
      <c r="N8" t="b">
        <v>0</v>
      </c>
      <c r="O8">
        <v>58</v>
      </c>
      <c r="P8" t="b">
        <v>1</v>
      </c>
      <c r="Q8" t="s">
        <v>8265</v>
      </c>
      <c r="R8" s="5">
        <f t="shared" si="0"/>
        <v>1.0649999999999999</v>
      </c>
      <c r="S8" s="14">
        <f t="shared" si="1"/>
        <v>146.87931034482759</v>
      </c>
      <c r="T8" t="str">
        <f t="shared" si="5"/>
        <v>film &amp; video</v>
      </c>
      <c r="U8" t="str">
        <f t="shared" si="6"/>
        <v>television</v>
      </c>
    </row>
    <row r="9" spans="1:21" ht="58" x14ac:dyDescent="0.35">
      <c r="A9">
        <v>7</v>
      </c>
      <c r="B9" s="3" t="s">
        <v>9</v>
      </c>
      <c r="C9" s="3" t="s">
        <v>4118</v>
      </c>
      <c r="D9">
        <v>9000</v>
      </c>
      <c r="E9">
        <f t="shared" si="2"/>
        <v>9000</v>
      </c>
      <c r="F9">
        <v>9110</v>
      </c>
      <c r="G9" t="s">
        <v>8219</v>
      </c>
      <c r="H9" t="s">
        <v>8224</v>
      </c>
      <c r="I9" t="s">
        <v>8246</v>
      </c>
      <c r="J9">
        <v>1467680867</v>
      </c>
      <c r="K9" s="10">
        <f t="shared" si="3"/>
        <v>42556.047071759262</v>
      </c>
      <c r="L9">
        <v>1464224867</v>
      </c>
      <c r="M9" s="10">
        <f t="shared" si="4"/>
        <v>42516.047071759262</v>
      </c>
      <c r="N9" t="b">
        <v>0</v>
      </c>
      <c r="O9">
        <v>57</v>
      </c>
      <c r="P9" t="b">
        <v>1</v>
      </c>
      <c r="Q9" t="s">
        <v>8265</v>
      </c>
      <c r="R9" s="5">
        <f t="shared" si="0"/>
        <v>1.012</v>
      </c>
      <c r="S9" s="14">
        <f t="shared" si="1"/>
        <v>159.82456140350877</v>
      </c>
      <c r="T9" t="str">
        <f t="shared" si="5"/>
        <v>film &amp; video</v>
      </c>
      <c r="U9" t="str">
        <f t="shared" si="6"/>
        <v>television</v>
      </c>
    </row>
    <row r="10" spans="1:21" ht="29" x14ac:dyDescent="0.35">
      <c r="A10">
        <v>8</v>
      </c>
      <c r="B10" s="3" t="s">
        <v>10</v>
      </c>
      <c r="C10" s="3" t="s">
        <v>4119</v>
      </c>
      <c r="D10">
        <v>3500</v>
      </c>
      <c r="E10">
        <f t="shared" si="2"/>
        <v>3500</v>
      </c>
      <c r="F10">
        <v>3501.52</v>
      </c>
      <c r="G10" t="s">
        <v>8219</v>
      </c>
      <c r="H10" t="s">
        <v>8224</v>
      </c>
      <c r="I10" t="s">
        <v>8246</v>
      </c>
      <c r="J10">
        <v>1460754000</v>
      </c>
      <c r="K10" s="10">
        <f t="shared" si="3"/>
        <v>42475.875</v>
      </c>
      <c r="L10">
        <v>1460155212</v>
      </c>
      <c r="M10" s="10">
        <f t="shared" si="4"/>
        <v>42468.94458333333</v>
      </c>
      <c r="N10" t="b">
        <v>0</v>
      </c>
      <c r="O10">
        <v>12</v>
      </c>
      <c r="P10" t="b">
        <v>1</v>
      </c>
      <c r="Q10" t="s">
        <v>8265</v>
      </c>
      <c r="R10" s="5">
        <f t="shared" si="0"/>
        <v>1</v>
      </c>
      <c r="S10" s="14">
        <f t="shared" si="1"/>
        <v>291.79333333333335</v>
      </c>
      <c r="T10" t="str">
        <f t="shared" si="5"/>
        <v>film &amp; video</v>
      </c>
      <c r="U10" t="str">
        <f t="shared" si="6"/>
        <v>television</v>
      </c>
    </row>
    <row r="11" spans="1:21" ht="43.5" x14ac:dyDescent="0.35">
      <c r="A11">
        <v>9</v>
      </c>
      <c r="B11" s="3" t="s">
        <v>11</v>
      </c>
      <c r="C11" s="3" t="s">
        <v>4120</v>
      </c>
      <c r="D11">
        <v>500</v>
      </c>
      <c r="E11">
        <f t="shared" si="2"/>
        <v>500</v>
      </c>
      <c r="F11">
        <v>629.99</v>
      </c>
      <c r="G11" t="s">
        <v>8219</v>
      </c>
      <c r="H11" t="s">
        <v>8224</v>
      </c>
      <c r="I11" t="s">
        <v>8246</v>
      </c>
      <c r="J11">
        <v>1460860144</v>
      </c>
      <c r="K11" s="10">
        <f t="shared" si="3"/>
        <v>42477.103518518517</v>
      </c>
      <c r="L11">
        <v>1458268144</v>
      </c>
      <c r="M11" s="10">
        <f t="shared" si="4"/>
        <v>42447.103518518517</v>
      </c>
      <c r="N11" t="b">
        <v>0</v>
      </c>
      <c r="O11">
        <v>20</v>
      </c>
      <c r="P11" t="b">
        <v>1</v>
      </c>
      <c r="Q11" t="s">
        <v>8265</v>
      </c>
      <c r="R11" s="5">
        <f t="shared" si="0"/>
        <v>1.26</v>
      </c>
      <c r="S11" s="14">
        <f t="shared" si="1"/>
        <v>31.499500000000001</v>
      </c>
      <c r="T11" t="str">
        <f t="shared" si="5"/>
        <v>film &amp; video</v>
      </c>
      <c r="U11" t="str">
        <f t="shared" si="6"/>
        <v>television</v>
      </c>
    </row>
    <row r="12" spans="1:21" ht="43.5" x14ac:dyDescent="0.35">
      <c r="A12">
        <v>10</v>
      </c>
      <c r="B12" s="3" t="s">
        <v>12</v>
      </c>
      <c r="C12" s="3" t="s">
        <v>4121</v>
      </c>
      <c r="D12">
        <v>3000</v>
      </c>
      <c r="E12">
        <f t="shared" si="2"/>
        <v>3000</v>
      </c>
      <c r="F12">
        <v>3015</v>
      </c>
      <c r="G12" t="s">
        <v>8219</v>
      </c>
      <c r="H12" t="s">
        <v>8224</v>
      </c>
      <c r="I12" t="s">
        <v>8246</v>
      </c>
      <c r="J12">
        <v>1403660279</v>
      </c>
      <c r="K12" s="10">
        <f t="shared" si="3"/>
        <v>41815.068043981482</v>
      </c>
      <c r="L12">
        <v>1400636279</v>
      </c>
      <c r="M12" s="10">
        <f t="shared" si="4"/>
        <v>41780.068043981482</v>
      </c>
      <c r="N12" t="b">
        <v>0</v>
      </c>
      <c r="O12">
        <v>19</v>
      </c>
      <c r="P12" t="b">
        <v>1</v>
      </c>
      <c r="Q12" t="s">
        <v>8265</v>
      </c>
      <c r="R12" s="5">
        <f t="shared" si="0"/>
        <v>1.0049999999999999</v>
      </c>
      <c r="S12" s="14">
        <f t="shared" si="1"/>
        <v>158.68421052631578</v>
      </c>
      <c r="T12" t="str">
        <f t="shared" si="5"/>
        <v>film &amp; video</v>
      </c>
      <c r="U12" t="str">
        <f t="shared" si="6"/>
        <v>television</v>
      </c>
    </row>
    <row r="13" spans="1:21" ht="58" x14ac:dyDescent="0.35">
      <c r="A13">
        <v>11</v>
      </c>
      <c r="B13" s="3" t="s">
        <v>13</v>
      </c>
      <c r="C13" s="3" t="s">
        <v>4122</v>
      </c>
      <c r="D13">
        <v>5000</v>
      </c>
      <c r="E13">
        <f t="shared" si="2"/>
        <v>5000</v>
      </c>
      <c r="F13">
        <v>6025</v>
      </c>
      <c r="G13" t="s">
        <v>8219</v>
      </c>
      <c r="H13" t="s">
        <v>8224</v>
      </c>
      <c r="I13" t="s">
        <v>8246</v>
      </c>
      <c r="J13">
        <v>1471834800</v>
      </c>
      <c r="K13" s="10">
        <f t="shared" si="3"/>
        <v>42604.125</v>
      </c>
      <c r="L13">
        <v>1469126462</v>
      </c>
      <c r="M13" s="10">
        <f t="shared" si="4"/>
        <v>42572.778495370367</v>
      </c>
      <c r="N13" t="b">
        <v>0</v>
      </c>
      <c r="O13">
        <v>75</v>
      </c>
      <c r="P13" t="b">
        <v>1</v>
      </c>
      <c r="Q13" t="s">
        <v>8265</v>
      </c>
      <c r="R13" s="5">
        <f t="shared" si="0"/>
        <v>1.2050000000000001</v>
      </c>
      <c r="S13" s="14">
        <f t="shared" si="1"/>
        <v>80.333333333333329</v>
      </c>
      <c r="T13" t="str">
        <f t="shared" si="5"/>
        <v>film &amp; video</v>
      </c>
      <c r="U13" t="str">
        <f t="shared" si="6"/>
        <v>television</v>
      </c>
    </row>
    <row r="14" spans="1:21" ht="58" x14ac:dyDescent="0.35">
      <c r="A14">
        <v>12</v>
      </c>
      <c r="B14" s="3" t="s">
        <v>14</v>
      </c>
      <c r="C14" s="3" t="s">
        <v>4123</v>
      </c>
      <c r="D14">
        <v>30000</v>
      </c>
      <c r="E14">
        <f t="shared" si="2"/>
        <v>30000</v>
      </c>
      <c r="F14">
        <v>49588</v>
      </c>
      <c r="G14" t="s">
        <v>8219</v>
      </c>
      <c r="H14" t="s">
        <v>8224</v>
      </c>
      <c r="I14" t="s">
        <v>8246</v>
      </c>
      <c r="J14">
        <v>1405479600</v>
      </c>
      <c r="K14" s="10">
        <f t="shared" si="3"/>
        <v>41836.125</v>
      </c>
      <c r="L14">
        <v>1401642425</v>
      </c>
      <c r="M14" s="10">
        <f t="shared" si="4"/>
        <v>41791.713252314818</v>
      </c>
      <c r="N14" t="b">
        <v>0</v>
      </c>
      <c r="O14">
        <v>827</v>
      </c>
      <c r="P14" t="b">
        <v>1</v>
      </c>
      <c r="Q14" t="s">
        <v>8265</v>
      </c>
      <c r="R14" s="5">
        <f t="shared" si="0"/>
        <v>1.653</v>
      </c>
      <c r="S14" s="14">
        <f t="shared" si="1"/>
        <v>59.961305925030231</v>
      </c>
      <c r="T14" t="str">
        <f t="shared" si="5"/>
        <v>film &amp; video</v>
      </c>
      <c r="U14" t="str">
        <f t="shared" si="6"/>
        <v>television</v>
      </c>
    </row>
    <row r="15" spans="1:21" ht="43.5" x14ac:dyDescent="0.35">
      <c r="A15">
        <v>13</v>
      </c>
      <c r="B15" s="3" t="s">
        <v>15</v>
      </c>
      <c r="C15" s="3" t="s">
        <v>4124</v>
      </c>
      <c r="D15">
        <v>3500</v>
      </c>
      <c r="E15">
        <f t="shared" si="2"/>
        <v>3500</v>
      </c>
      <c r="F15">
        <v>5599</v>
      </c>
      <c r="G15" t="s">
        <v>8219</v>
      </c>
      <c r="H15" t="s">
        <v>8224</v>
      </c>
      <c r="I15" t="s">
        <v>8246</v>
      </c>
      <c r="J15">
        <v>1466713620</v>
      </c>
      <c r="K15" s="10">
        <f t="shared" si="3"/>
        <v>42544.852083333331</v>
      </c>
      <c r="L15">
        <v>1463588109</v>
      </c>
      <c r="M15" s="10">
        <f t="shared" si="4"/>
        <v>42508.677187499998</v>
      </c>
      <c r="N15" t="b">
        <v>0</v>
      </c>
      <c r="O15">
        <v>51</v>
      </c>
      <c r="P15" t="b">
        <v>1</v>
      </c>
      <c r="Q15" t="s">
        <v>8265</v>
      </c>
      <c r="R15" s="5">
        <f t="shared" si="0"/>
        <v>1.6</v>
      </c>
      <c r="S15" s="14">
        <f t="shared" si="1"/>
        <v>109.78431372549019</v>
      </c>
      <c r="T15" t="str">
        <f t="shared" si="5"/>
        <v>film &amp; video</v>
      </c>
      <c r="U15" t="str">
        <f t="shared" si="6"/>
        <v>television</v>
      </c>
    </row>
    <row r="16" spans="1:21" ht="29" x14ac:dyDescent="0.35">
      <c r="A16">
        <v>14</v>
      </c>
      <c r="B16" s="3" t="s">
        <v>16</v>
      </c>
      <c r="C16" s="3" t="s">
        <v>4125</v>
      </c>
      <c r="D16">
        <v>6000</v>
      </c>
      <c r="E16">
        <f t="shared" si="2"/>
        <v>4080.0000000000005</v>
      </c>
      <c r="F16">
        <v>6056</v>
      </c>
      <c r="G16" t="s">
        <v>8219</v>
      </c>
      <c r="H16" t="s">
        <v>8226</v>
      </c>
      <c r="I16" t="s">
        <v>8248</v>
      </c>
      <c r="J16">
        <v>1405259940</v>
      </c>
      <c r="K16" s="10">
        <f t="shared" si="3"/>
        <v>41833.582638888889</v>
      </c>
      <c r="L16">
        <v>1403051888</v>
      </c>
      <c r="M16" s="10">
        <f t="shared" si="4"/>
        <v>41808.02648148148</v>
      </c>
      <c r="N16" t="b">
        <v>0</v>
      </c>
      <c r="O16">
        <v>41</v>
      </c>
      <c r="P16" t="b">
        <v>1</v>
      </c>
      <c r="Q16" t="s">
        <v>8265</v>
      </c>
      <c r="R16" s="5">
        <f t="shared" si="0"/>
        <v>1.0089999999999999</v>
      </c>
      <c r="S16" s="14">
        <f t="shared" si="1"/>
        <v>147.70731707317074</v>
      </c>
      <c r="T16" t="str">
        <f t="shared" si="5"/>
        <v>film &amp; video</v>
      </c>
      <c r="U16" t="str">
        <f t="shared" si="6"/>
        <v>television</v>
      </c>
    </row>
    <row r="17" spans="1:21" ht="43.5" x14ac:dyDescent="0.35">
      <c r="A17">
        <v>15</v>
      </c>
      <c r="B17" s="3" t="s">
        <v>17</v>
      </c>
      <c r="C17" s="3" t="s">
        <v>4126</v>
      </c>
      <c r="D17">
        <v>2000</v>
      </c>
      <c r="E17">
        <f t="shared" si="2"/>
        <v>2220</v>
      </c>
      <c r="F17">
        <v>2132</v>
      </c>
      <c r="G17" t="s">
        <v>8219</v>
      </c>
      <c r="H17" t="s">
        <v>8227</v>
      </c>
      <c r="I17" t="s">
        <v>8249</v>
      </c>
      <c r="J17">
        <v>1443384840</v>
      </c>
      <c r="K17" s="10">
        <f t="shared" si="3"/>
        <v>42274.843055555553</v>
      </c>
      <c r="L17">
        <v>1441790658</v>
      </c>
      <c r="M17" s="10">
        <f t="shared" si="4"/>
        <v>42256.391875000001</v>
      </c>
      <c r="N17" t="b">
        <v>0</v>
      </c>
      <c r="O17">
        <v>98</v>
      </c>
      <c r="P17" t="b">
        <v>1</v>
      </c>
      <c r="Q17" t="s">
        <v>8265</v>
      </c>
      <c r="R17" s="5">
        <f t="shared" si="0"/>
        <v>1.0660000000000001</v>
      </c>
      <c r="S17" s="14">
        <f t="shared" si="1"/>
        <v>21.755102040816325</v>
      </c>
      <c r="T17" t="str">
        <f t="shared" si="5"/>
        <v>film &amp; video</v>
      </c>
      <c r="U17" t="str">
        <f t="shared" si="6"/>
        <v>television</v>
      </c>
    </row>
    <row r="18" spans="1:21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f t="shared" si="2"/>
        <v>12000</v>
      </c>
      <c r="F18">
        <v>12029</v>
      </c>
      <c r="G18" t="s">
        <v>8219</v>
      </c>
      <c r="H18" t="s">
        <v>8224</v>
      </c>
      <c r="I18" t="s">
        <v>8246</v>
      </c>
      <c r="J18">
        <v>1402896600</v>
      </c>
      <c r="K18" s="10">
        <f t="shared" si="3"/>
        <v>41806.229166666664</v>
      </c>
      <c r="L18">
        <v>1398971211</v>
      </c>
      <c r="M18" s="10">
        <f t="shared" si="4"/>
        <v>41760.796423611115</v>
      </c>
      <c r="N18" t="b">
        <v>0</v>
      </c>
      <c r="O18">
        <v>70</v>
      </c>
      <c r="P18" t="b">
        <v>1</v>
      </c>
      <c r="Q18" t="s">
        <v>8265</v>
      </c>
      <c r="R18" s="5">
        <f t="shared" si="0"/>
        <v>1.002</v>
      </c>
      <c r="S18" s="14">
        <f t="shared" si="1"/>
        <v>171.84285714285716</v>
      </c>
      <c r="T18" t="str">
        <f t="shared" si="5"/>
        <v>film &amp; video</v>
      </c>
      <c r="U18" t="str">
        <f t="shared" si="6"/>
        <v>television</v>
      </c>
    </row>
    <row r="19" spans="1:21" ht="43.5" x14ac:dyDescent="0.35">
      <c r="A19">
        <v>17</v>
      </c>
      <c r="B19" s="3" t="s">
        <v>19</v>
      </c>
      <c r="C19" s="3" t="s">
        <v>4128</v>
      </c>
      <c r="D19">
        <v>1500</v>
      </c>
      <c r="E19">
        <f t="shared" si="2"/>
        <v>1815</v>
      </c>
      <c r="F19">
        <v>1510</v>
      </c>
      <c r="G19" t="s">
        <v>8219</v>
      </c>
      <c r="H19" t="s">
        <v>8225</v>
      </c>
      <c r="I19" t="s">
        <v>8247</v>
      </c>
      <c r="J19">
        <v>1415126022</v>
      </c>
      <c r="K19" s="10">
        <f t="shared" si="3"/>
        <v>41947.773402777777</v>
      </c>
      <c r="L19">
        <v>1412530422</v>
      </c>
      <c r="M19" s="10">
        <f t="shared" si="4"/>
        <v>41917.731736111113</v>
      </c>
      <c r="N19" t="b">
        <v>0</v>
      </c>
      <c r="O19">
        <v>36</v>
      </c>
      <c r="P19" t="b">
        <v>1</v>
      </c>
      <c r="Q19" t="s">
        <v>8265</v>
      </c>
      <c r="R19" s="5">
        <f t="shared" si="0"/>
        <v>1.0069999999999999</v>
      </c>
      <c r="S19" s="14">
        <f t="shared" si="1"/>
        <v>41.944444444444443</v>
      </c>
      <c r="T19" t="str">
        <f t="shared" si="5"/>
        <v>film &amp; video</v>
      </c>
      <c r="U19" t="str">
        <f t="shared" si="6"/>
        <v>television</v>
      </c>
    </row>
    <row r="20" spans="1:21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f t="shared" si="2"/>
        <v>30000</v>
      </c>
      <c r="F20">
        <v>31896.33</v>
      </c>
      <c r="G20" t="s">
        <v>8219</v>
      </c>
      <c r="H20" t="s">
        <v>8224</v>
      </c>
      <c r="I20" t="s">
        <v>8246</v>
      </c>
      <c r="J20">
        <v>1410958856</v>
      </c>
      <c r="K20" s="10">
        <f t="shared" si="3"/>
        <v>41899.542314814818</v>
      </c>
      <c r="L20">
        <v>1408366856</v>
      </c>
      <c r="M20" s="10">
        <f t="shared" si="4"/>
        <v>41869.542314814818</v>
      </c>
      <c r="N20" t="b">
        <v>0</v>
      </c>
      <c r="O20">
        <v>342</v>
      </c>
      <c r="P20" t="b">
        <v>1</v>
      </c>
      <c r="Q20" t="s">
        <v>8265</v>
      </c>
      <c r="R20" s="5">
        <f t="shared" si="0"/>
        <v>1.0629999999999999</v>
      </c>
      <c r="S20" s="14">
        <f t="shared" si="1"/>
        <v>93.264122807017543</v>
      </c>
      <c r="T20" t="str">
        <f t="shared" si="5"/>
        <v>film &amp; video</v>
      </c>
      <c r="U20" t="str">
        <f t="shared" si="6"/>
        <v>television</v>
      </c>
    </row>
    <row r="21" spans="1:21" ht="43.5" x14ac:dyDescent="0.35">
      <c r="A21">
        <v>19</v>
      </c>
      <c r="B21" s="3" t="s">
        <v>21</v>
      </c>
      <c r="C21" s="3" t="s">
        <v>4130</v>
      </c>
      <c r="D21">
        <v>850</v>
      </c>
      <c r="E21">
        <f t="shared" si="2"/>
        <v>850</v>
      </c>
      <c r="F21">
        <v>1235</v>
      </c>
      <c r="G21" t="s">
        <v>8219</v>
      </c>
      <c r="H21" t="s">
        <v>8224</v>
      </c>
      <c r="I21" t="s">
        <v>8246</v>
      </c>
      <c r="J21">
        <v>1437420934</v>
      </c>
      <c r="K21" s="10">
        <f t="shared" si="3"/>
        <v>42205.816365740742</v>
      </c>
      <c r="L21">
        <v>1434828934</v>
      </c>
      <c r="M21" s="10">
        <f t="shared" si="4"/>
        <v>42175.816365740742</v>
      </c>
      <c r="N21" t="b">
        <v>0</v>
      </c>
      <c r="O21">
        <v>22</v>
      </c>
      <c r="P21" t="b">
        <v>1</v>
      </c>
      <c r="Q21" t="s">
        <v>8265</v>
      </c>
      <c r="R21" s="5">
        <f t="shared" si="0"/>
        <v>1.4530000000000001</v>
      </c>
      <c r="S21" s="14">
        <f t="shared" si="1"/>
        <v>56.136363636363633</v>
      </c>
      <c r="T21" t="str">
        <f t="shared" si="5"/>
        <v>film &amp; video</v>
      </c>
      <c r="U21" t="str">
        <f t="shared" si="6"/>
        <v>television</v>
      </c>
    </row>
    <row r="22" spans="1:21" ht="43.5" x14ac:dyDescent="0.35">
      <c r="A22">
        <v>20</v>
      </c>
      <c r="B22" s="3" t="s">
        <v>22</v>
      </c>
      <c r="C22" s="3" t="s">
        <v>4131</v>
      </c>
      <c r="D22">
        <v>2000</v>
      </c>
      <c r="E22">
        <f t="shared" si="2"/>
        <v>2000</v>
      </c>
      <c r="F22">
        <v>2004</v>
      </c>
      <c r="G22" t="s">
        <v>8219</v>
      </c>
      <c r="H22" t="s">
        <v>8224</v>
      </c>
      <c r="I22" t="s">
        <v>8246</v>
      </c>
      <c r="J22">
        <v>1442167912</v>
      </c>
      <c r="K22" s="10">
        <f t="shared" si="3"/>
        <v>42260.758240740746</v>
      </c>
      <c r="L22">
        <v>1436983912</v>
      </c>
      <c r="M22" s="10">
        <f t="shared" si="4"/>
        <v>42200.758240740746</v>
      </c>
      <c r="N22" t="b">
        <v>0</v>
      </c>
      <c r="O22">
        <v>25</v>
      </c>
      <c r="P22" t="b">
        <v>1</v>
      </c>
      <c r="Q22" t="s">
        <v>8265</v>
      </c>
      <c r="R22" s="5">
        <f t="shared" si="0"/>
        <v>1.002</v>
      </c>
      <c r="S22" s="14">
        <f t="shared" si="1"/>
        <v>80.16</v>
      </c>
      <c r="T22" t="str">
        <f t="shared" si="5"/>
        <v>film &amp; video</v>
      </c>
      <c r="U22" t="str">
        <f t="shared" si="6"/>
        <v>television</v>
      </c>
    </row>
    <row r="23" spans="1:21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f t="shared" si="2"/>
        <v>18500</v>
      </c>
      <c r="F23">
        <v>20190</v>
      </c>
      <c r="G23" t="s">
        <v>8219</v>
      </c>
      <c r="H23" t="s">
        <v>8224</v>
      </c>
      <c r="I23" t="s">
        <v>8246</v>
      </c>
      <c r="J23">
        <v>1411743789</v>
      </c>
      <c r="K23" s="10">
        <f t="shared" si="3"/>
        <v>41908.627187500002</v>
      </c>
      <c r="L23">
        <v>1409151789</v>
      </c>
      <c r="M23" s="10">
        <f t="shared" si="4"/>
        <v>41878.627187500002</v>
      </c>
      <c r="N23" t="b">
        <v>0</v>
      </c>
      <c r="O23">
        <v>101</v>
      </c>
      <c r="P23" t="b">
        <v>1</v>
      </c>
      <c r="Q23" t="s">
        <v>8265</v>
      </c>
      <c r="R23" s="5">
        <f t="shared" si="0"/>
        <v>1.091</v>
      </c>
      <c r="S23" s="14">
        <f t="shared" si="1"/>
        <v>199.9009900990099</v>
      </c>
      <c r="T23" t="str">
        <f t="shared" si="5"/>
        <v>film &amp; video</v>
      </c>
      <c r="U23" t="str">
        <f t="shared" si="6"/>
        <v>television</v>
      </c>
    </row>
    <row r="24" spans="1:21" ht="29" x14ac:dyDescent="0.35">
      <c r="A24">
        <v>22</v>
      </c>
      <c r="B24" s="3" t="s">
        <v>24</v>
      </c>
      <c r="C24" s="3" t="s">
        <v>4133</v>
      </c>
      <c r="D24">
        <v>350</v>
      </c>
      <c r="E24">
        <f t="shared" si="2"/>
        <v>350</v>
      </c>
      <c r="F24">
        <v>410</v>
      </c>
      <c r="G24" t="s">
        <v>8219</v>
      </c>
      <c r="H24" t="s">
        <v>8224</v>
      </c>
      <c r="I24" t="s">
        <v>8246</v>
      </c>
      <c r="J24">
        <v>1420099140</v>
      </c>
      <c r="K24" s="10">
        <f t="shared" si="3"/>
        <v>42005.332638888889</v>
      </c>
      <c r="L24">
        <v>1418766740</v>
      </c>
      <c r="M24" s="10">
        <f t="shared" si="4"/>
        <v>41989.91134259259</v>
      </c>
      <c r="N24" t="b">
        <v>0</v>
      </c>
      <c r="O24">
        <v>8</v>
      </c>
      <c r="P24" t="b">
        <v>1</v>
      </c>
      <c r="Q24" t="s">
        <v>8265</v>
      </c>
      <c r="R24" s="5">
        <f t="shared" si="0"/>
        <v>1.171</v>
      </c>
      <c r="S24" s="14">
        <f t="shared" si="1"/>
        <v>51.25</v>
      </c>
      <c r="T24" t="str">
        <f t="shared" si="5"/>
        <v>film &amp; video</v>
      </c>
      <c r="U24" t="str">
        <f t="shared" si="6"/>
        <v>television</v>
      </c>
    </row>
    <row r="25" spans="1:21" ht="43.5" x14ac:dyDescent="0.35">
      <c r="A25">
        <v>23</v>
      </c>
      <c r="B25" s="3" t="s">
        <v>25</v>
      </c>
      <c r="C25" s="3" t="s">
        <v>4134</v>
      </c>
      <c r="D25">
        <v>2000</v>
      </c>
      <c r="E25">
        <f t="shared" si="2"/>
        <v>2000</v>
      </c>
      <c r="F25">
        <v>2370</v>
      </c>
      <c r="G25" t="s">
        <v>8219</v>
      </c>
      <c r="H25" t="s">
        <v>8224</v>
      </c>
      <c r="I25" t="s">
        <v>8246</v>
      </c>
      <c r="J25">
        <v>1430407200</v>
      </c>
      <c r="K25" s="10">
        <f t="shared" si="3"/>
        <v>42124.638888888891</v>
      </c>
      <c r="L25">
        <v>1428086501</v>
      </c>
      <c r="M25" s="10">
        <f t="shared" si="4"/>
        <v>42097.778946759259</v>
      </c>
      <c r="N25" t="b">
        <v>0</v>
      </c>
      <c r="O25">
        <v>23</v>
      </c>
      <c r="P25" t="b">
        <v>1</v>
      </c>
      <c r="Q25" t="s">
        <v>8265</v>
      </c>
      <c r="R25" s="5">
        <f t="shared" si="0"/>
        <v>1.1850000000000001</v>
      </c>
      <c r="S25" s="14">
        <f t="shared" si="1"/>
        <v>103.04347826086956</v>
      </c>
      <c r="T25" t="str">
        <f t="shared" si="5"/>
        <v>film &amp; video</v>
      </c>
      <c r="U25" t="str">
        <f t="shared" si="6"/>
        <v>television</v>
      </c>
    </row>
    <row r="26" spans="1:21" ht="29" x14ac:dyDescent="0.35">
      <c r="A26">
        <v>24</v>
      </c>
      <c r="B26" s="3" t="s">
        <v>26</v>
      </c>
      <c r="C26" s="3" t="s">
        <v>4135</v>
      </c>
      <c r="D26">
        <v>35000</v>
      </c>
      <c r="E26">
        <f t="shared" si="2"/>
        <v>35000</v>
      </c>
      <c r="F26">
        <v>38082.69</v>
      </c>
      <c r="G26" t="s">
        <v>8219</v>
      </c>
      <c r="H26" t="s">
        <v>8224</v>
      </c>
      <c r="I26" t="s">
        <v>8246</v>
      </c>
      <c r="J26">
        <v>1442345940</v>
      </c>
      <c r="K26" s="10">
        <f t="shared" si="3"/>
        <v>42262.818750000006</v>
      </c>
      <c r="L26">
        <v>1439494863</v>
      </c>
      <c r="M26" s="10">
        <f t="shared" si="4"/>
        <v>42229.820173611108</v>
      </c>
      <c r="N26" t="b">
        <v>0</v>
      </c>
      <c r="O26">
        <v>574</v>
      </c>
      <c r="P26" t="b">
        <v>1</v>
      </c>
      <c r="Q26" t="s">
        <v>8265</v>
      </c>
      <c r="R26" s="5">
        <f t="shared" si="0"/>
        <v>1.0880000000000001</v>
      </c>
      <c r="S26" s="14">
        <f t="shared" si="1"/>
        <v>66.346149825783982</v>
      </c>
      <c r="T26" t="str">
        <f t="shared" si="5"/>
        <v>film &amp; video</v>
      </c>
      <c r="U26" t="str">
        <f t="shared" si="6"/>
        <v>television</v>
      </c>
    </row>
    <row r="27" spans="1:21" ht="43.5" x14ac:dyDescent="0.35">
      <c r="A27">
        <v>25</v>
      </c>
      <c r="B27" s="3" t="s">
        <v>27</v>
      </c>
      <c r="C27" s="3" t="s">
        <v>4136</v>
      </c>
      <c r="D27">
        <v>600</v>
      </c>
      <c r="E27">
        <f t="shared" si="2"/>
        <v>600</v>
      </c>
      <c r="F27">
        <v>800</v>
      </c>
      <c r="G27" t="s">
        <v>8219</v>
      </c>
      <c r="H27" t="s">
        <v>8224</v>
      </c>
      <c r="I27" t="s">
        <v>8246</v>
      </c>
      <c r="J27">
        <v>1452299761</v>
      </c>
      <c r="K27" s="10">
        <f t="shared" si="3"/>
        <v>42378.025011574078</v>
      </c>
      <c r="L27">
        <v>1447115761</v>
      </c>
      <c r="M27" s="10">
        <f t="shared" si="4"/>
        <v>42318.025011574078</v>
      </c>
      <c r="N27" t="b">
        <v>0</v>
      </c>
      <c r="O27">
        <v>14</v>
      </c>
      <c r="P27" t="b">
        <v>1</v>
      </c>
      <c r="Q27" t="s">
        <v>8265</v>
      </c>
      <c r="R27" s="5">
        <f t="shared" si="0"/>
        <v>1.333</v>
      </c>
      <c r="S27" s="14">
        <f t="shared" si="1"/>
        <v>57.142857142857146</v>
      </c>
      <c r="T27" t="str">
        <f t="shared" si="5"/>
        <v>film &amp; video</v>
      </c>
      <c r="U27" t="str">
        <f t="shared" si="6"/>
        <v>television</v>
      </c>
    </row>
    <row r="28" spans="1:21" ht="43.5" x14ac:dyDescent="0.35">
      <c r="A28">
        <v>26</v>
      </c>
      <c r="B28" s="3" t="s">
        <v>28</v>
      </c>
      <c r="C28" s="3" t="s">
        <v>4137</v>
      </c>
      <c r="D28">
        <v>1250</v>
      </c>
      <c r="E28">
        <f t="shared" si="2"/>
        <v>1250</v>
      </c>
      <c r="F28">
        <v>1940</v>
      </c>
      <c r="G28" t="s">
        <v>8219</v>
      </c>
      <c r="H28" t="s">
        <v>8224</v>
      </c>
      <c r="I28" t="s">
        <v>8246</v>
      </c>
      <c r="J28">
        <v>1408278144</v>
      </c>
      <c r="K28" s="10">
        <f t="shared" si="3"/>
        <v>41868.515555555554</v>
      </c>
      <c r="L28">
        <v>1404822144</v>
      </c>
      <c r="M28" s="10">
        <f t="shared" si="4"/>
        <v>41828.515555555554</v>
      </c>
      <c r="N28" t="b">
        <v>0</v>
      </c>
      <c r="O28">
        <v>19</v>
      </c>
      <c r="P28" t="b">
        <v>1</v>
      </c>
      <c r="Q28" t="s">
        <v>8265</v>
      </c>
      <c r="R28" s="5">
        <f t="shared" si="0"/>
        <v>1.552</v>
      </c>
      <c r="S28" s="14">
        <f t="shared" si="1"/>
        <v>102.10526315789474</v>
      </c>
      <c r="T28" t="str">
        <f t="shared" si="5"/>
        <v>film &amp; video</v>
      </c>
      <c r="U28" t="str">
        <f t="shared" si="6"/>
        <v>television</v>
      </c>
    </row>
    <row r="29" spans="1:21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f t="shared" si="2"/>
        <v>12800</v>
      </c>
      <c r="F29">
        <v>22345</v>
      </c>
      <c r="G29" t="s">
        <v>8219</v>
      </c>
      <c r="H29" t="s">
        <v>8228</v>
      </c>
      <c r="I29" s="17" t="s">
        <v>8250</v>
      </c>
      <c r="J29">
        <v>1416113833</v>
      </c>
      <c r="K29" s="10">
        <f t="shared" si="3"/>
        <v>41959.206400462965</v>
      </c>
      <c r="L29">
        <v>1413518233</v>
      </c>
      <c r="M29" s="10">
        <f t="shared" si="4"/>
        <v>41929.164733796293</v>
      </c>
      <c r="N29" t="b">
        <v>0</v>
      </c>
      <c r="O29">
        <v>150</v>
      </c>
      <c r="P29" t="b">
        <v>1</v>
      </c>
      <c r="Q29" t="s">
        <v>8265</v>
      </c>
      <c r="R29" s="5">
        <f t="shared" si="0"/>
        <v>1.117</v>
      </c>
      <c r="S29" s="14">
        <f t="shared" si="1"/>
        <v>148.96666666666667</v>
      </c>
      <c r="T29" t="str">
        <f t="shared" si="5"/>
        <v>film &amp; video</v>
      </c>
      <c r="U29" t="str">
        <f t="shared" si="6"/>
        <v>television</v>
      </c>
    </row>
    <row r="30" spans="1:21" ht="29" x14ac:dyDescent="0.35">
      <c r="A30">
        <v>28</v>
      </c>
      <c r="B30" s="3" t="s">
        <v>30</v>
      </c>
      <c r="C30" s="3" t="s">
        <v>4139</v>
      </c>
      <c r="D30">
        <v>12000</v>
      </c>
      <c r="E30">
        <f t="shared" si="2"/>
        <v>12000</v>
      </c>
      <c r="F30">
        <v>12042</v>
      </c>
      <c r="G30" t="s">
        <v>8219</v>
      </c>
      <c r="H30" t="s">
        <v>8224</v>
      </c>
      <c r="I30" t="s">
        <v>8246</v>
      </c>
      <c r="J30">
        <v>1450307284</v>
      </c>
      <c r="K30" s="10">
        <f t="shared" si="3"/>
        <v>42354.96393518518</v>
      </c>
      <c r="L30">
        <v>1447715284</v>
      </c>
      <c r="M30" s="10">
        <f t="shared" si="4"/>
        <v>42324.96393518518</v>
      </c>
      <c r="N30" t="b">
        <v>0</v>
      </c>
      <c r="O30">
        <v>71</v>
      </c>
      <c r="P30" t="b">
        <v>1</v>
      </c>
      <c r="Q30" t="s">
        <v>8265</v>
      </c>
      <c r="R30" s="5">
        <f t="shared" si="0"/>
        <v>1.004</v>
      </c>
      <c r="S30" s="14">
        <f t="shared" si="1"/>
        <v>169.6056338028169</v>
      </c>
      <c r="T30" t="str">
        <f t="shared" si="5"/>
        <v>film &amp; video</v>
      </c>
      <c r="U30" t="str">
        <f t="shared" si="6"/>
        <v>television</v>
      </c>
    </row>
    <row r="31" spans="1:21" ht="58" x14ac:dyDescent="0.35">
      <c r="A31">
        <v>29</v>
      </c>
      <c r="B31" s="3" t="s">
        <v>31</v>
      </c>
      <c r="C31" s="3" t="s">
        <v>4140</v>
      </c>
      <c r="D31">
        <v>3000</v>
      </c>
      <c r="E31">
        <f t="shared" si="2"/>
        <v>3630</v>
      </c>
      <c r="F31">
        <v>3700</v>
      </c>
      <c r="G31" t="s">
        <v>8219</v>
      </c>
      <c r="H31" t="s">
        <v>8225</v>
      </c>
      <c r="I31" t="s">
        <v>8247</v>
      </c>
      <c r="J31">
        <v>1406045368</v>
      </c>
      <c r="K31" s="10">
        <f t="shared" si="3"/>
        <v>41842.67324074074</v>
      </c>
      <c r="L31">
        <v>1403453368</v>
      </c>
      <c r="M31" s="10">
        <f t="shared" si="4"/>
        <v>41812.67324074074</v>
      </c>
      <c r="N31" t="b">
        <v>0</v>
      </c>
      <c r="O31">
        <v>117</v>
      </c>
      <c r="P31" t="b">
        <v>1</v>
      </c>
      <c r="Q31" t="s">
        <v>8265</v>
      </c>
      <c r="R31" s="5">
        <f t="shared" si="0"/>
        <v>1.2330000000000001</v>
      </c>
      <c r="S31" s="14">
        <f t="shared" si="1"/>
        <v>31.623931623931625</v>
      </c>
      <c r="T31" t="str">
        <f t="shared" si="5"/>
        <v>film &amp; video</v>
      </c>
      <c r="U31" t="str">
        <f t="shared" si="6"/>
        <v>television</v>
      </c>
    </row>
    <row r="32" spans="1:21" ht="43.5" x14ac:dyDescent="0.35">
      <c r="A32">
        <v>30</v>
      </c>
      <c r="B32" s="3" t="s">
        <v>32</v>
      </c>
      <c r="C32" s="3" t="s">
        <v>4141</v>
      </c>
      <c r="D32">
        <v>4000</v>
      </c>
      <c r="E32">
        <f t="shared" si="2"/>
        <v>4000</v>
      </c>
      <c r="F32">
        <v>4051.99</v>
      </c>
      <c r="G32" t="s">
        <v>8219</v>
      </c>
      <c r="H32" t="s">
        <v>8224</v>
      </c>
      <c r="I32" t="s">
        <v>8246</v>
      </c>
      <c r="J32">
        <v>1408604515</v>
      </c>
      <c r="K32" s="10">
        <f t="shared" si="3"/>
        <v>41872.292997685188</v>
      </c>
      <c r="L32">
        <v>1406012515</v>
      </c>
      <c r="M32" s="10">
        <f t="shared" si="4"/>
        <v>41842.292997685188</v>
      </c>
      <c r="N32" t="b">
        <v>0</v>
      </c>
      <c r="O32">
        <v>53</v>
      </c>
      <c r="P32" t="b">
        <v>1</v>
      </c>
      <c r="Q32" t="s">
        <v>8265</v>
      </c>
      <c r="R32" s="5">
        <f t="shared" si="0"/>
        <v>1.0129999999999999</v>
      </c>
      <c r="S32" s="14">
        <f t="shared" si="1"/>
        <v>76.45264150943396</v>
      </c>
      <c r="T32" t="str">
        <f t="shared" si="5"/>
        <v>film &amp; video</v>
      </c>
      <c r="U32" t="str">
        <f t="shared" si="6"/>
        <v>television</v>
      </c>
    </row>
    <row r="33" spans="1:21" ht="43.5" x14ac:dyDescent="0.35">
      <c r="A33">
        <v>31</v>
      </c>
      <c r="B33" s="3" t="s">
        <v>33</v>
      </c>
      <c r="C33" s="3" t="s">
        <v>4142</v>
      </c>
      <c r="D33">
        <v>13</v>
      </c>
      <c r="E33">
        <f t="shared" si="2"/>
        <v>13</v>
      </c>
      <c r="F33">
        <v>13</v>
      </c>
      <c r="G33" t="s">
        <v>8219</v>
      </c>
      <c r="H33" t="s">
        <v>8224</v>
      </c>
      <c r="I33" t="s">
        <v>8246</v>
      </c>
      <c r="J33">
        <v>1453748434</v>
      </c>
      <c r="K33" s="10">
        <f t="shared" si="3"/>
        <v>42394.79206018518</v>
      </c>
      <c r="L33">
        <v>1452193234</v>
      </c>
      <c r="M33" s="10">
        <f t="shared" si="4"/>
        <v>42376.79206018518</v>
      </c>
      <c r="N33" t="b">
        <v>0</v>
      </c>
      <c r="O33">
        <v>1</v>
      </c>
      <c r="P33" t="b">
        <v>1</v>
      </c>
      <c r="Q33" t="s">
        <v>8265</v>
      </c>
      <c r="R33" s="5">
        <f t="shared" si="0"/>
        <v>1</v>
      </c>
      <c r="S33" s="14">
        <f t="shared" si="1"/>
        <v>13</v>
      </c>
      <c r="T33" t="str">
        <f t="shared" si="5"/>
        <v>film &amp; video</v>
      </c>
      <c r="U33" t="str">
        <f t="shared" si="6"/>
        <v>television</v>
      </c>
    </row>
    <row r="34" spans="1:21" ht="58" x14ac:dyDescent="0.35">
      <c r="A34">
        <v>32</v>
      </c>
      <c r="B34" s="3" t="s">
        <v>34</v>
      </c>
      <c r="C34" s="3" t="s">
        <v>4143</v>
      </c>
      <c r="D34">
        <v>28450</v>
      </c>
      <c r="E34">
        <f t="shared" si="2"/>
        <v>28450</v>
      </c>
      <c r="F34">
        <v>28520</v>
      </c>
      <c r="G34" t="s">
        <v>8219</v>
      </c>
      <c r="H34" t="s">
        <v>8224</v>
      </c>
      <c r="I34" t="s">
        <v>8246</v>
      </c>
      <c r="J34">
        <v>1463111940</v>
      </c>
      <c r="K34" s="10">
        <f t="shared" si="3"/>
        <v>42503.165972222225</v>
      </c>
      <c r="L34">
        <v>1459523017</v>
      </c>
      <c r="M34" s="10">
        <f t="shared" si="4"/>
        <v>42461.627511574072</v>
      </c>
      <c r="N34" t="b">
        <v>0</v>
      </c>
      <c r="O34">
        <v>89</v>
      </c>
      <c r="P34" t="b">
        <v>1</v>
      </c>
      <c r="Q34" t="s">
        <v>8265</v>
      </c>
      <c r="R34" s="5">
        <f t="shared" si="0"/>
        <v>1.002</v>
      </c>
      <c r="S34" s="14">
        <f t="shared" si="1"/>
        <v>320.44943820224717</v>
      </c>
      <c r="T34" t="str">
        <f t="shared" si="5"/>
        <v>film &amp; video</v>
      </c>
      <c r="U34" t="str">
        <f t="shared" si="6"/>
        <v>television</v>
      </c>
    </row>
    <row r="35" spans="1:21" ht="43.5" x14ac:dyDescent="0.35">
      <c r="A35">
        <v>33</v>
      </c>
      <c r="B35" s="3" t="s">
        <v>35</v>
      </c>
      <c r="C35" s="3" t="s">
        <v>4144</v>
      </c>
      <c r="D35">
        <v>5250</v>
      </c>
      <c r="E35">
        <f t="shared" si="2"/>
        <v>5250</v>
      </c>
      <c r="F35">
        <v>5360</v>
      </c>
      <c r="G35" t="s">
        <v>8219</v>
      </c>
      <c r="H35" t="s">
        <v>8224</v>
      </c>
      <c r="I35" t="s">
        <v>8246</v>
      </c>
      <c r="J35">
        <v>1447001501</v>
      </c>
      <c r="K35" s="10">
        <f t="shared" si="3"/>
        <v>42316.702557870376</v>
      </c>
      <c r="L35">
        <v>1444405901</v>
      </c>
      <c r="M35" s="10">
        <f t="shared" si="4"/>
        <v>42286.660891203705</v>
      </c>
      <c r="N35" t="b">
        <v>0</v>
      </c>
      <c r="O35">
        <v>64</v>
      </c>
      <c r="P35" t="b">
        <v>1</v>
      </c>
      <c r="Q35" t="s">
        <v>8265</v>
      </c>
      <c r="R35" s="5">
        <f t="shared" si="0"/>
        <v>1.0209999999999999</v>
      </c>
      <c r="S35" s="14">
        <f t="shared" si="1"/>
        <v>83.75</v>
      </c>
      <c r="T35" t="str">
        <f t="shared" si="5"/>
        <v>film &amp; video</v>
      </c>
      <c r="U35" t="str">
        <f t="shared" si="6"/>
        <v>television</v>
      </c>
    </row>
    <row r="36" spans="1:21" ht="43.5" x14ac:dyDescent="0.35">
      <c r="A36">
        <v>34</v>
      </c>
      <c r="B36" s="3" t="s">
        <v>36</v>
      </c>
      <c r="C36" s="3" t="s">
        <v>4145</v>
      </c>
      <c r="D36">
        <v>2600</v>
      </c>
      <c r="E36">
        <f t="shared" si="2"/>
        <v>2600</v>
      </c>
      <c r="F36">
        <v>3392</v>
      </c>
      <c r="G36" t="s">
        <v>8219</v>
      </c>
      <c r="H36" t="s">
        <v>8224</v>
      </c>
      <c r="I36" t="s">
        <v>8246</v>
      </c>
      <c r="J36">
        <v>1407224601</v>
      </c>
      <c r="K36" s="10">
        <f t="shared" si="3"/>
        <v>41856.321770833332</v>
      </c>
      <c r="L36">
        <v>1405928601</v>
      </c>
      <c r="M36" s="10">
        <f t="shared" si="4"/>
        <v>41841.321770833332</v>
      </c>
      <c r="N36" t="b">
        <v>0</v>
      </c>
      <c r="O36">
        <v>68</v>
      </c>
      <c r="P36" t="b">
        <v>1</v>
      </c>
      <c r="Q36" t="s">
        <v>8265</v>
      </c>
      <c r="R36" s="5">
        <f t="shared" si="0"/>
        <v>1.3049999999999999</v>
      </c>
      <c r="S36" s="14">
        <f t="shared" si="1"/>
        <v>49.882352941176471</v>
      </c>
      <c r="T36" t="str">
        <f t="shared" si="5"/>
        <v>film &amp; video</v>
      </c>
      <c r="U36" t="str">
        <f t="shared" si="6"/>
        <v>television</v>
      </c>
    </row>
    <row r="37" spans="1:21" ht="43.5" x14ac:dyDescent="0.35">
      <c r="A37">
        <v>35</v>
      </c>
      <c r="B37" s="3" t="s">
        <v>37</v>
      </c>
      <c r="C37" s="3" t="s">
        <v>4146</v>
      </c>
      <c r="D37">
        <v>1000</v>
      </c>
      <c r="E37">
        <f t="shared" si="2"/>
        <v>1000</v>
      </c>
      <c r="F37">
        <v>1665</v>
      </c>
      <c r="G37" t="s">
        <v>8219</v>
      </c>
      <c r="H37" t="s">
        <v>8224</v>
      </c>
      <c r="I37" t="s">
        <v>8246</v>
      </c>
      <c r="J37">
        <v>1430179200</v>
      </c>
      <c r="K37" s="10">
        <f t="shared" si="3"/>
        <v>42122</v>
      </c>
      <c r="L37">
        <v>1428130814</v>
      </c>
      <c r="M37" s="10">
        <f t="shared" si="4"/>
        <v>42098.291828703703</v>
      </c>
      <c r="N37" t="b">
        <v>0</v>
      </c>
      <c r="O37">
        <v>28</v>
      </c>
      <c r="P37" t="b">
        <v>1</v>
      </c>
      <c r="Q37" t="s">
        <v>8265</v>
      </c>
      <c r="R37" s="5">
        <f t="shared" si="0"/>
        <v>1.665</v>
      </c>
      <c r="S37" s="14">
        <f t="shared" si="1"/>
        <v>59.464285714285715</v>
      </c>
      <c r="T37" t="str">
        <f t="shared" si="5"/>
        <v>film &amp; video</v>
      </c>
      <c r="U37" t="str">
        <f t="shared" si="6"/>
        <v>television</v>
      </c>
    </row>
    <row r="38" spans="1:21" ht="29" x14ac:dyDescent="0.35">
      <c r="A38">
        <v>36</v>
      </c>
      <c r="B38" s="3" t="s">
        <v>38</v>
      </c>
      <c r="C38" s="3" t="s">
        <v>4147</v>
      </c>
      <c r="D38">
        <v>6000</v>
      </c>
      <c r="E38">
        <f t="shared" si="2"/>
        <v>6000</v>
      </c>
      <c r="F38">
        <v>8529</v>
      </c>
      <c r="G38" t="s">
        <v>8219</v>
      </c>
      <c r="H38" t="s">
        <v>8224</v>
      </c>
      <c r="I38" t="s">
        <v>8246</v>
      </c>
      <c r="J38">
        <v>1428128525</v>
      </c>
      <c r="K38" s="10">
        <f t="shared" si="3"/>
        <v>42098.265335648146</v>
      </c>
      <c r="L38">
        <v>1425540125</v>
      </c>
      <c r="M38" s="10">
        <f t="shared" si="4"/>
        <v>42068.307002314818</v>
      </c>
      <c r="N38" t="b">
        <v>0</v>
      </c>
      <c r="O38">
        <v>44</v>
      </c>
      <c r="P38" t="b">
        <v>1</v>
      </c>
      <c r="Q38" t="s">
        <v>8265</v>
      </c>
      <c r="R38" s="5">
        <f t="shared" si="0"/>
        <v>1.4219999999999999</v>
      </c>
      <c r="S38" s="14">
        <f t="shared" si="1"/>
        <v>193.84090909090909</v>
      </c>
      <c r="T38" t="str">
        <f t="shared" si="5"/>
        <v>film &amp; video</v>
      </c>
      <c r="U38" t="str">
        <f t="shared" si="6"/>
        <v>television</v>
      </c>
    </row>
    <row r="39" spans="1:21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f t="shared" si="2"/>
        <v>22000</v>
      </c>
      <c r="F39">
        <v>40357</v>
      </c>
      <c r="G39" t="s">
        <v>8219</v>
      </c>
      <c r="H39" t="s">
        <v>8224</v>
      </c>
      <c r="I39" t="s">
        <v>8246</v>
      </c>
      <c r="J39">
        <v>1425055079</v>
      </c>
      <c r="K39" s="10">
        <f t="shared" si="3"/>
        <v>42062.693043981482</v>
      </c>
      <c r="L39">
        <v>1422463079</v>
      </c>
      <c r="M39" s="10">
        <f t="shared" si="4"/>
        <v>42032.693043981482</v>
      </c>
      <c r="N39" t="b">
        <v>0</v>
      </c>
      <c r="O39">
        <v>253</v>
      </c>
      <c r="P39" t="b">
        <v>1</v>
      </c>
      <c r="Q39" t="s">
        <v>8265</v>
      </c>
      <c r="R39" s="5">
        <f t="shared" si="0"/>
        <v>1.8340000000000001</v>
      </c>
      <c r="S39" s="14">
        <f t="shared" si="1"/>
        <v>159.51383399209487</v>
      </c>
      <c r="T39" t="str">
        <f t="shared" si="5"/>
        <v>film &amp; video</v>
      </c>
      <c r="U39" t="str">
        <f t="shared" si="6"/>
        <v>television</v>
      </c>
    </row>
    <row r="40" spans="1:21" ht="43.5" x14ac:dyDescent="0.35">
      <c r="A40">
        <v>38</v>
      </c>
      <c r="B40" s="3" t="s">
        <v>40</v>
      </c>
      <c r="C40" s="3" t="s">
        <v>4149</v>
      </c>
      <c r="D40">
        <v>2500</v>
      </c>
      <c r="E40">
        <f t="shared" si="2"/>
        <v>2500</v>
      </c>
      <c r="F40">
        <v>2751</v>
      </c>
      <c r="G40" t="s">
        <v>8219</v>
      </c>
      <c r="H40" t="s">
        <v>8224</v>
      </c>
      <c r="I40" t="s">
        <v>8246</v>
      </c>
      <c r="J40">
        <v>1368235344</v>
      </c>
      <c r="K40" s="10">
        <f t="shared" si="3"/>
        <v>41405.057222222218</v>
      </c>
      <c r="L40">
        <v>1365643344</v>
      </c>
      <c r="M40" s="10">
        <f t="shared" si="4"/>
        <v>41375.057222222218</v>
      </c>
      <c r="N40" t="b">
        <v>0</v>
      </c>
      <c r="O40">
        <v>66</v>
      </c>
      <c r="P40" t="b">
        <v>1</v>
      </c>
      <c r="Q40" t="s">
        <v>8265</v>
      </c>
      <c r="R40" s="5">
        <f t="shared" si="0"/>
        <v>1.1000000000000001</v>
      </c>
      <c r="S40" s="14">
        <f t="shared" si="1"/>
        <v>41.68181818181818</v>
      </c>
      <c r="T40" t="str">
        <f t="shared" si="5"/>
        <v>film &amp; video</v>
      </c>
      <c r="U40" t="str">
        <f t="shared" si="6"/>
        <v>television</v>
      </c>
    </row>
    <row r="41" spans="1:21" ht="58" x14ac:dyDescent="0.35">
      <c r="A41">
        <v>39</v>
      </c>
      <c r="B41" s="3" t="s">
        <v>41</v>
      </c>
      <c r="C41" s="3" t="s">
        <v>4150</v>
      </c>
      <c r="D41">
        <v>25000</v>
      </c>
      <c r="E41">
        <f t="shared" si="2"/>
        <v>30250</v>
      </c>
      <c r="F41">
        <v>32745</v>
      </c>
      <c r="G41" t="s">
        <v>8219</v>
      </c>
      <c r="H41" t="s">
        <v>8225</v>
      </c>
      <c r="I41" t="s">
        <v>8247</v>
      </c>
      <c r="J41">
        <v>1401058740</v>
      </c>
      <c r="K41" s="10">
        <f t="shared" si="3"/>
        <v>41784.957638888889</v>
      </c>
      <c r="L41">
        <v>1398388068</v>
      </c>
      <c r="M41" s="10">
        <f t="shared" si="4"/>
        <v>41754.047083333331</v>
      </c>
      <c r="N41" t="b">
        <v>0</v>
      </c>
      <c r="O41">
        <v>217</v>
      </c>
      <c r="P41" t="b">
        <v>1</v>
      </c>
      <c r="Q41" t="s">
        <v>8265</v>
      </c>
      <c r="R41" s="5">
        <f t="shared" si="0"/>
        <v>1.31</v>
      </c>
      <c r="S41" s="14">
        <f t="shared" si="1"/>
        <v>150.89861751152074</v>
      </c>
      <c r="T41" t="str">
        <f t="shared" si="5"/>
        <v>film &amp; video</v>
      </c>
      <c r="U41" t="str">
        <f t="shared" si="6"/>
        <v>television</v>
      </c>
    </row>
    <row r="42" spans="1:21" ht="58" x14ac:dyDescent="0.35">
      <c r="A42">
        <v>40</v>
      </c>
      <c r="B42" s="3" t="s">
        <v>42</v>
      </c>
      <c r="C42" s="3" t="s">
        <v>4151</v>
      </c>
      <c r="D42">
        <v>2000</v>
      </c>
      <c r="E42">
        <f t="shared" si="2"/>
        <v>2000</v>
      </c>
      <c r="F42">
        <v>2027</v>
      </c>
      <c r="G42" t="s">
        <v>8219</v>
      </c>
      <c r="H42" t="s">
        <v>8224</v>
      </c>
      <c r="I42" t="s">
        <v>8246</v>
      </c>
      <c r="J42">
        <v>1403150400</v>
      </c>
      <c r="K42" s="10">
        <f t="shared" si="3"/>
        <v>41809.166666666664</v>
      </c>
      <c r="L42">
        <v>1401426488</v>
      </c>
      <c r="M42" s="10">
        <f t="shared" si="4"/>
        <v>41789.21398148148</v>
      </c>
      <c r="N42" t="b">
        <v>0</v>
      </c>
      <c r="O42">
        <v>16</v>
      </c>
      <c r="P42" t="b">
        <v>1</v>
      </c>
      <c r="Q42" t="s">
        <v>8265</v>
      </c>
      <c r="R42" s="5">
        <f t="shared" si="0"/>
        <v>1.014</v>
      </c>
      <c r="S42" s="14">
        <f t="shared" si="1"/>
        <v>126.6875</v>
      </c>
      <c r="T42" t="str">
        <f t="shared" si="5"/>
        <v>film &amp; video</v>
      </c>
      <c r="U42" t="str">
        <f t="shared" si="6"/>
        <v>television</v>
      </c>
    </row>
    <row r="43" spans="1:21" ht="43.5" x14ac:dyDescent="0.35">
      <c r="A43">
        <v>41</v>
      </c>
      <c r="B43" s="3" t="s">
        <v>43</v>
      </c>
      <c r="C43" s="3" t="s">
        <v>4152</v>
      </c>
      <c r="D43">
        <v>2000</v>
      </c>
      <c r="E43">
        <f t="shared" si="2"/>
        <v>2000</v>
      </c>
      <c r="F43">
        <v>2000</v>
      </c>
      <c r="G43" t="s">
        <v>8219</v>
      </c>
      <c r="H43" t="s">
        <v>8224</v>
      </c>
      <c r="I43" t="s">
        <v>8246</v>
      </c>
      <c r="J43">
        <v>1412516354</v>
      </c>
      <c r="K43" s="10">
        <f t="shared" si="3"/>
        <v>41917.568912037037</v>
      </c>
      <c r="L43">
        <v>1409924354</v>
      </c>
      <c r="M43" s="10">
        <f t="shared" si="4"/>
        <v>41887.568912037037</v>
      </c>
      <c r="N43" t="b">
        <v>0</v>
      </c>
      <c r="O43">
        <v>19</v>
      </c>
      <c r="P43" t="b">
        <v>1</v>
      </c>
      <c r="Q43" t="s">
        <v>8265</v>
      </c>
      <c r="R43" s="5">
        <f t="shared" si="0"/>
        <v>1</v>
      </c>
      <c r="S43" s="14">
        <f t="shared" si="1"/>
        <v>105.26315789473684</v>
      </c>
      <c r="T43" t="str">
        <f t="shared" si="5"/>
        <v>film &amp; video</v>
      </c>
      <c r="U43" t="str">
        <f t="shared" si="6"/>
        <v>television</v>
      </c>
    </row>
    <row r="44" spans="1:21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f t="shared" si="2"/>
        <v>14000</v>
      </c>
      <c r="F44">
        <v>19860</v>
      </c>
      <c r="G44" t="s">
        <v>8219</v>
      </c>
      <c r="H44" t="s">
        <v>8224</v>
      </c>
      <c r="I44" t="s">
        <v>8246</v>
      </c>
      <c r="J44">
        <v>1419780026</v>
      </c>
      <c r="K44" s="10">
        <f t="shared" si="3"/>
        <v>42001.639189814814</v>
      </c>
      <c r="L44">
        <v>1417188026</v>
      </c>
      <c r="M44" s="10">
        <f t="shared" si="4"/>
        <v>41971.639189814814</v>
      </c>
      <c r="N44" t="b">
        <v>0</v>
      </c>
      <c r="O44">
        <v>169</v>
      </c>
      <c r="P44" t="b">
        <v>1</v>
      </c>
      <c r="Q44" t="s">
        <v>8265</v>
      </c>
      <c r="R44" s="5">
        <f t="shared" si="0"/>
        <v>1.419</v>
      </c>
      <c r="S44" s="14">
        <f t="shared" si="1"/>
        <v>117.51479289940828</v>
      </c>
      <c r="T44" t="str">
        <f t="shared" si="5"/>
        <v>film &amp; video</v>
      </c>
      <c r="U44" t="str">
        <f t="shared" si="6"/>
        <v>television</v>
      </c>
    </row>
    <row r="45" spans="1:21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f t="shared" si="2"/>
        <v>10000</v>
      </c>
      <c r="F45">
        <v>30866</v>
      </c>
      <c r="G45" t="s">
        <v>8219</v>
      </c>
      <c r="H45" t="s">
        <v>8224</v>
      </c>
      <c r="I45" t="s">
        <v>8246</v>
      </c>
      <c r="J45">
        <v>1405209600</v>
      </c>
      <c r="K45" s="10">
        <f t="shared" si="3"/>
        <v>41833</v>
      </c>
      <c r="L45">
        <v>1402599486</v>
      </c>
      <c r="M45" s="10">
        <f t="shared" si="4"/>
        <v>41802.790347222224</v>
      </c>
      <c r="N45" t="b">
        <v>0</v>
      </c>
      <c r="O45">
        <v>263</v>
      </c>
      <c r="P45" t="b">
        <v>1</v>
      </c>
      <c r="Q45" t="s">
        <v>8265</v>
      </c>
      <c r="R45" s="5">
        <f t="shared" si="0"/>
        <v>3.0870000000000002</v>
      </c>
      <c r="S45" s="14">
        <f t="shared" si="1"/>
        <v>117.36121673003802</v>
      </c>
      <c r="T45" t="str">
        <f t="shared" si="5"/>
        <v>film &amp; video</v>
      </c>
      <c r="U45" t="str">
        <f t="shared" si="6"/>
        <v>television</v>
      </c>
    </row>
    <row r="46" spans="1:21" ht="58" x14ac:dyDescent="0.35">
      <c r="A46">
        <v>44</v>
      </c>
      <c r="B46" s="3" t="s">
        <v>46</v>
      </c>
      <c r="C46" s="3" t="s">
        <v>4155</v>
      </c>
      <c r="D46">
        <v>2000</v>
      </c>
      <c r="E46">
        <f t="shared" si="2"/>
        <v>2000</v>
      </c>
      <c r="F46">
        <v>2000</v>
      </c>
      <c r="G46" t="s">
        <v>8219</v>
      </c>
      <c r="H46" t="s">
        <v>8224</v>
      </c>
      <c r="I46" t="s">
        <v>8246</v>
      </c>
      <c r="J46">
        <v>1412648537</v>
      </c>
      <c r="K46" s="10">
        <f t="shared" si="3"/>
        <v>41919.098807870374</v>
      </c>
      <c r="L46">
        <v>1408760537</v>
      </c>
      <c r="M46" s="10">
        <f t="shared" si="4"/>
        <v>41874.098807870374</v>
      </c>
      <c r="N46" t="b">
        <v>0</v>
      </c>
      <c r="O46">
        <v>15</v>
      </c>
      <c r="P46" t="b">
        <v>1</v>
      </c>
      <c r="Q46" t="s">
        <v>8265</v>
      </c>
      <c r="R46" s="5">
        <f t="shared" si="0"/>
        <v>1</v>
      </c>
      <c r="S46" s="14">
        <f t="shared" si="1"/>
        <v>133.33333333333334</v>
      </c>
      <c r="T46" t="str">
        <f t="shared" si="5"/>
        <v>film &amp; video</v>
      </c>
      <c r="U46" t="str">
        <f t="shared" si="6"/>
        <v>television</v>
      </c>
    </row>
    <row r="47" spans="1:21" ht="43.5" x14ac:dyDescent="0.35">
      <c r="A47">
        <v>45</v>
      </c>
      <c r="B47" s="3" t="s">
        <v>47</v>
      </c>
      <c r="C47" s="3" t="s">
        <v>4156</v>
      </c>
      <c r="D47">
        <v>5000</v>
      </c>
      <c r="E47">
        <f t="shared" si="2"/>
        <v>5000</v>
      </c>
      <c r="F47">
        <v>6000</v>
      </c>
      <c r="G47" t="s">
        <v>8219</v>
      </c>
      <c r="H47" t="s">
        <v>8224</v>
      </c>
      <c r="I47" t="s">
        <v>8246</v>
      </c>
      <c r="J47">
        <v>1461769107</v>
      </c>
      <c r="K47" s="10">
        <f t="shared" si="3"/>
        <v>42487.623923611114</v>
      </c>
      <c r="L47">
        <v>1459177107</v>
      </c>
      <c r="M47" s="10">
        <f t="shared" si="4"/>
        <v>42457.623923611114</v>
      </c>
      <c r="N47" t="b">
        <v>0</v>
      </c>
      <c r="O47">
        <v>61</v>
      </c>
      <c r="P47" t="b">
        <v>1</v>
      </c>
      <c r="Q47" t="s">
        <v>8265</v>
      </c>
      <c r="R47" s="5">
        <f t="shared" si="0"/>
        <v>1.2</v>
      </c>
      <c r="S47" s="14">
        <f t="shared" si="1"/>
        <v>98.360655737704917</v>
      </c>
      <c r="T47" t="str">
        <f t="shared" si="5"/>
        <v>film &amp; video</v>
      </c>
      <c r="U47" t="str">
        <f t="shared" si="6"/>
        <v>television</v>
      </c>
    </row>
    <row r="48" spans="1:21" ht="43.5" x14ac:dyDescent="0.35">
      <c r="A48">
        <v>46</v>
      </c>
      <c r="B48" s="3" t="s">
        <v>48</v>
      </c>
      <c r="C48" s="3" t="s">
        <v>4157</v>
      </c>
      <c r="D48">
        <v>8400</v>
      </c>
      <c r="E48">
        <f t="shared" si="2"/>
        <v>5712</v>
      </c>
      <c r="F48">
        <v>8750</v>
      </c>
      <c r="G48" t="s">
        <v>8219</v>
      </c>
      <c r="H48" t="s">
        <v>8226</v>
      </c>
      <c r="I48" t="s">
        <v>8248</v>
      </c>
      <c r="J48">
        <v>1450220974</v>
      </c>
      <c r="K48" s="10">
        <f t="shared" si="3"/>
        <v>42353.964976851858</v>
      </c>
      <c r="L48">
        <v>1447628974</v>
      </c>
      <c r="M48" s="10">
        <f t="shared" si="4"/>
        <v>42323.964976851858</v>
      </c>
      <c r="N48" t="b">
        <v>0</v>
      </c>
      <c r="O48">
        <v>45</v>
      </c>
      <c r="P48" t="b">
        <v>1</v>
      </c>
      <c r="Q48" t="s">
        <v>8265</v>
      </c>
      <c r="R48" s="5">
        <f t="shared" si="0"/>
        <v>1.042</v>
      </c>
      <c r="S48" s="14">
        <f t="shared" si="1"/>
        <v>194.44444444444446</v>
      </c>
      <c r="T48" t="str">
        <f t="shared" si="5"/>
        <v>film &amp; video</v>
      </c>
      <c r="U48" t="str">
        <f t="shared" si="6"/>
        <v>television</v>
      </c>
    </row>
    <row r="49" spans="1:21" ht="58" x14ac:dyDescent="0.35">
      <c r="A49">
        <v>47</v>
      </c>
      <c r="B49" s="3" t="s">
        <v>49</v>
      </c>
      <c r="C49" s="3" t="s">
        <v>4158</v>
      </c>
      <c r="D49">
        <v>5000</v>
      </c>
      <c r="E49">
        <f t="shared" si="2"/>
        <v>5000</v>
      </c>
      <c r="F49">
        <v>5380.55</v>
      </c>
      <c r="G49" t="s">
        <v>8219</v>
      </c>
      <c r="H49" t="s">
        <v>8224</v>
      </c>
      <c r="I49" t="s">
        <v>8246</v>
      </c>
      <c r="J49">
        <v>1419021607</v>
      </c>
      <c r="K49" s="10">
        <f t="shared" si="3"/>
        <v>41992.861192129625</v>
      </c>
      <c r="L49">
        <v>1413834007</v>
      </c>
      <c r="M49" s="10">
        <f t="shared" si="4"/>
        <v>41932.819525462961</v>
      </c>
      <c r="N49" t="b">
        <v>0</v>
      </c>
      <c r="O49">
        <v>70</v>
      </c>
      <c r="P49" t="b">
        <v>1</v>
      </c>
      <c r="Q49" t="s">
        <v>8265</v>
      </c>
      <c r="R49" s="5">
        <f t="shared" si="0"/>
        <v>1.0760000000000001</v>
      </c>
      <c r="S49" s="14">
        <f t="shared" si="1"/>
        <v>76.865000000000009</v>
      </c>
      <c r="T49" t="str">
        <f t="shared" si="5"/>
        <v>film &amp; video</v>
      </c>
      <c r="U49" t="str">
        <f t="shared" si="6"/>
        <v>television</v>
      </c>
    </row>
    <row r="50" spans="1:21" ht="43.5" x14ac:dyDescent="0.35">
      <c r="A50">
        <v>48</v>
      </c>
      <c r="B50" s="3" t="s">
        <v>50</v>
      </c>
      <c r="C50" s="3" t="s">
        <v>4159</v>
      </c>
      <c r="D50">
        <v>2000</v>
      </c>
      <c r="E50">
        <f t="shared" si="2"/>
        <v>2420</v>
      </c>
      <c r="F50">
        <v>2159</v>
      </c>
      <c r="G50" t="s">
        <v>8219</v>
      </c>
      <c r="H50" t="s">
        <v>8225</v>
      </c>
      <c r="I50" t="s">
        <v>8247</v>
      </c>
      <c r="J50">
        <v>1425211200</v>
      </c>
      <c r="K50" s="10">
        <f t="shared" si="3"/>
        <v>42064.5</v>
      </c>
      <c r="L50">
        <v>1422534260</v>
      </c>
      <c r="M50" s="10">
        <f t="shared" si="4"/>
        <v>42033.516898148147</v>
      </c>
      <c r="N50" t="b">
        <v>0</v>
      </c>
      <c r="O50">
        <v>38</v>
      </c>
      <c r="P50" t="b">
        <v>1</v>
      </c>
      <c r="Q50" t="s">
        <v>8265</v>
      </c>
      <c r="R50" s="5">
        <f t="shared" si="0"/>
        <v>1.08</v>
      </c>
      <c r="S50" s="14">
        <f t="shared" si="1"/>
        <v>56.815789473684212</v>
      </c>
      <c r="T50" t="str">
        <f t="shared" si="5"/>
        <v>film &amp; video</v>
      </c>
      <c r="U50" t="str">
        <f t="shared" si="6"/>
        <v>television</v>
      </c>
    </row>
    <row r="51" spans="1:21" x14ac:dyDescent="0.35">
      <c r="A51">
        <v>49</v>
      </c>
      <c r="B51" s="3" t="s">
        <v>51</v>
      </c>
      <c r="C51" s="3" t="s">
        <v>4160</v>
      </c>
      <c r="D51">
        <v>12000</v>
      </c>
      <c r="E51">
        <f t="shared" si="2"/>
        <v>12000</v>
      </c>
      <c r="F51">
        <v>12000</v>
      </c>
      <c r="G51" t="s">
        <v>8219</v>
      </c>
      <c r="H51" t="s">
        <v>8224</v>
      </c>
      <c r="I51" t="s">
        <v>8246</v>
      </c>
      <c r="J51">
        <v>1445660045</v>
      </c>
      <c r="K51" s="10">
        <f t="shared" si="3"/>
        <v>42301.176446759258</v>
      </c>
      <c r="L51">
        <v>1443068045</v>
      </c>
      <c r="M51" s="10">
        <f t="shared" si="4"/>
        <v>42271.176446759258</v>
      </c>
      <c r="N51" t="b">
        <v>0</v>
      </c>
      <c r="O51">
        <v>87</v>
      </c>
      <c r="P51" t="b">
        <v>1</v>
      </c>
      <c r="Q51" t="s">
        <v>8265</v>
      </c>
      <c r="R51" s="5">
        <f t="shared" si="0"/>
        <v>1</v>
      </c>
      <c r="S51" s="14">
        <f t="shared" si="1"/>
        <v>137.93103448275863</v>
      </c>
      <c r="T51" t="str">
        <f t="shared" si="5"/>
        <v>film &amp; video</v>
      </c>
      <c r="U51" t="str">
        <f t="shared" si="6"/>
        <v>television</v>
      </c>
    </row>
    <row r="52" spans="1:21" ht="43.5" x14ac:dyDescent="0.35">
      <c r="A52">
        <v>50</v>
      </c>
      <c r="B52" s="3" t="s">
        <v>52</v>
      </c>
      <c r="C52" s="3" t="s">
        <v>4161</v>
      </c>
      <c r="D52">
        <v>600</v>
      </c>
      <c r="E52">
        <f t="shared" si="2"/>
        <v>726</v>
      </c>
      <c r="F52">
        <v>600</v>
      </c>
      <c r="G52" t="s">
        <v>8219</v>
      </c>
      <c r="H52" t="s">
        <v>8225</v>
      </c>
      <c r="I52" t="s">
        <v>8247</v>
      </c>
      <c r="J52">
        <v>1422637200</v>
      </c>
      <c r="K52" s="10">
        <f t="shared" si="3"/>
        <v>42034.708333333328</v>
      </c>
      <c r="L52">
        <v>1419271458</v>
      </c>
      <c r="M52" s="10">
        <f t="shared" si="4"/>
        <v>41995.752986111111</v>
      </c>
      <c r="N52" t="b">
        <v>0</v>
      </c>
      <c r="O52">
        <v>22</v>
      </c>
      <c r="P52" t="b">
        <v>1</v>
      </c>
      <c r="Q52" t="s">
        <v>8265</v>
      </c>
      <c r="R52" s="5">
        <f t="shared" si="0"/>
        <v>1</v>
      </c>
      <c r="S52" s="14">
        <f t="shared" si="1"/>
        <v>27.272727272727273</v>
      </c>
      <c r="T52" t="str">
        <f t="shared" si="5"/>
        <v>film &amp; video</v>
      </c>
      <c r="U52" t="str">
        <f t="shared" si="6"/>
        <v>television</v>
      </c>
    </row>
    <row r="53" spans="1:21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f t="shared" si="2"/>
        <v>11000</v>
      </c>
      <c r="F53">
        <v>14082</v>
      </c>
      <c r="G53" t="s">
        <v>8219</v>
      </c>
      <c r="H53" t="s">
        <v>8224</v>
      </c>
      <c r="I53" t="s">
        <v>8246</v>
      </c>
      <c r="J53">
        <v>1439245037</v>
      </c>
      <c r="K53" s="10">
        <f t="shared" si="3"/>
        <v>42226.928668981483</v>
      </c>
      <c r="L53">
        <v>1436653037</v>
      </c>
      <c r="M53" s="10">
        <f t="shared" si="4"/>
        <v>42196.928668981483</v>
      </c>
      <c r="N53" t="b">
        <v>0</v>
      </c>
      <c r="O53">
        <v>119</v>
      </c>
      <c r="P53" t="b">
        <v>1</v>
      </c>
      <c r="Q53" t="s">
        <v>8265</v>
      </c>
      <c r="R53" s="5">
        <f t="shared" si="0"/>
        <v>1.28</v>
      </c>
      <c r="S53" s="14">
        <f t="shared" si="1"/>
        <v>118.33613445378151</v>
      </c>
      <c r="T53" t="str">
        <f t="shared" si="5"/>
        <v>film &amp; video</v>
      </c>
      <c r="U53" t="str">
        <f t="shared" si="6"/>
        <v>television</v>
      </c>
    </row>
    <row r="54" spans="1:21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f t="shared" si="2"/>
        <v>10000</v>
      </c>
      <c r="F54">
        <v>11621</v>
      </c>
      <c r="G54" t="s">
        <v>8219</v>
      </c>
      <c r="H54" t="s">
        <v>8224</v>
      </c>
      <c r="I54" t="s">
        <v>8246</v>
      </c>
      <c r="J54">
        <v>1405615846</v>
      </c>
      <c r="K54" s="10">
        <f t="shared" si="3"/>
        <v>41837.701921296299</v>
      </c>
      <c r="L54">
        <v>1403023846</v>
      </c>
      <c r="M54" s="10">
        <f t="shared" si="4"/>
        <v>41807.701921296299</v>
      </c>
      <c r="N54" t="b">
        <v>0</v>
      </c>
      <c r="O54">
        <v>52</v>
      </c>
      <c r="P54" t="b">
        <v>1</v>
      </c>
      <c r="Q54" t="s">
        <v>8265</v>
      </c>
      <c r="R54" s="5">
        <f t="shared" si="0"/>
        <v>1.1619999999999999</v>
      </c>
      <c r="S54" s="14">
        <f t="shared" si="1"/>
        <v>223.48076923076923</v>
      </c>
      <c r="T54" t="str">
        <f t="shared" si="5"/>
        <v>film &amp; video</v>
      </c>
      <c r="U54" t="str">
        <f t="shared" si="6"/>
        <v>television</v>
      </c>
    </row>
    <row r="55" spans="1:21" ht="29" x14ac:dyDescent="0.35">
      <c r="A55">
        <v>53</v>
      </c>
      <c r="B55" s="3" t="s">
        <v>55</v>
      </c>
      <c r="C55" s="3" t="s">
        <v>4164</v>
      </c>
      <c r="D55">
        <v>3000</v>
      </c>
      <c r="E55">
        <f t="shared" si="2"/>
        <v>3000</v>
      </c>
      <c r="F55">
        <v>3289</v>
      </c>
      <c r="G55" t="s">
        <v>8219</v>
      </c>
      <c r="H55" t="s">
        <v>8224</v>
      </c>
      <c r="I55" t="s">
        <v>8246</v>
      </c>
      <c r="J55">
        <v>1396648800</v>
      </c>
      <c r="K55" s="10">
        <f t="shared" si="3"/>
        <v>41733.916666666664</v>
      </c>
      <c r="L55">
        <v>1395407445</v>
      </c>
      <c r="M55" s="10">
        <f t="shared" si="4"/>
        <v>41719.549131944441</v>
      </c>
      <c r="N55" t="b">
        <v>0</v>
      </c>
      <c r="O55">
        <v>117</v>
      </c>
      <c r="P55" t="b">
        <v>1</v>
      </c>
      <c r="Q55" t="s">
        <v>8265</v>
      </c>
      <c r="R55" s="5">
        <f t="shared" si="0"/>
        <v>1.0960000000000001</v>
      </c>
      <c r="S55" s="14">
        <f t="shared" si="1"/>
        <v>28.111111111111111</v>
      </c>
      <c r="T55" t="str">
        <f t="shared" si="5"/>
        <v>film &amp; video</v>
      </c>
      <c r="U55" t="str">
        <f t="shared" si="6"/>
        <v>television</v>
      </c>
    </row>
    <row r="56" spans="1:21" ht="58" x14ac:dyDescent="0.35">
      <c r="A56">
        <v>54</v>
      </c>
      <c r="B56" s="3" t="s">
        <v>56</v>
      </c>
      <c r="C56" s="3" t="s">
        <v>4165</v>
      </c>
      <c r="D56">
        <v>10000</v>
      </c>
      <c r="E56">
        <f t="shared" si="2"/>
        <v>10000</v>
      </c>
      <c r="F56">
        <v>10100</v>
      </c>
      <c r="G56" t="s">
        <v>8219</v>
      </c>
      <c r="H56" t="s">
        <v>8224</v>
      </c>
      <c r="I56" t="s">
        <v>8246</v>
      </c>
      <c r="J56">
        <v>1451063221</v>
      </c>
      <c r="K56" s="10">
        <f t="shared" si="3"/>
        <v>42363.713206018518</v>
      </c>
      <c r="L56">
        <v>1448471221</v>
      </c>
      <c r="M56" s="10">
        <f t="shared" si="4"/>
        <v>42333.713206018518</v>
      </c>
      <c r="N56" t="b">
        <v>0</v>
      </c>
      <c r="O56">
        <v>52</v>
      </c>
      <c r="P56" t="b">
        <v>1</v>
      </c>
      <c r="Q56" t="s">
        <v>8265</v>
      </c>
      <c r="R56" s="5">
        <f t="shared" si="0"/>
        <v>1.01</v>
      </c>
      <c r="S56" s="14">
        <f t="shared" si="1"/>
        <v>194.23076923076923</v>
      </c>
      <c r="T56" t="str">
        <f t="shared" si="5"/>
        <v>film &amp; video</v>
      </c>
      <c r="U56" t="str">
        <f t="shared" si="6"/>
        <v>television</v>
      </c>
    </row>
    <row r="57" spans="1:21" ht="43.5" x14ac:dyDescent="0.35">
      <c r="A57">
        <v>55</v>
      </c>
      <c r="B57" s="3" t="s">
        <v>57</v>
      </c>
      <c r="C57" s="3" t="s">
        <v>4166</v>
      </c>
      <c r="D57">
        <v>8600</v>
      </c>
      <c r="E57">
        <f t="shared" si="2"/>
        <v>8600</v>
      </c>
      <c r="F57">
        <v>11090</v>
      </c>
      <c r="G57" t="s">
        <v>8219</v>
      </c>
      <c r="H57" t="s">
        <v>8224</v>
      </c>
      <c r="I57" t="s">
        <v>8246</v>
      </c>
      <c r="J57">
        <v>1464390916</v>
      </c>
      <c r="K57" s="10">
        <f t="shared" si="3"/>
        <v>42517.968935185185</v>
      </c>
      <c r="L57">
        <v>1462576516</v>
      </c>
      <c r="M57" s="10">
        <f t="shared" si="4"/>
        <v>42496.968935185185</v>
      </c>
      <c r="N57" t="b">
        <v>0</v>
      </c>
      <c r="O57">
        <v>86</v>
      </c>
      <c r="P57" t="b">
        <v>1</v>
      </c>
      <c r="Q57" t="s">
        <v>8265</v>
      </c>
      <c r="R57" s="5">
        <f t="shared" si="0"/>
        <v>1.29</v>
      </c>
      <c r="S57" s="14">
        <f t="shared" si="1"/>
        <v>128.95348837209303</v>
      </c>
      <c r="T57" t="str">
        <f t="shared" si="5"/>
        <v>film &amp; video</v>
      </c>
      <c r="U57" t="str">
        <f t="shared" si="6"/>
        <v>television</v>
      </c>
    </row>
    <row r="58" spans="1:21" ht="29" x14ac:dyDescent="0.35">
      <c r="A58">
        <v>56</v>
      </c>
      <c r="B58" s="3" t="s">
        <v>58</v>
      </c>
      <c r="C58" s="3" t="s">
        <v>4167</v>
      </c>
      <c r="D58">
        <v>8000</v>
      </c>
      <c r="E58">
        <f t="shared" si="2"/>
        <v>9680</v>
      </c>
      <c r="F58">
        <v>8581</v>
      </c>
      <c r="G58" t="s">
        <v>8219</v>
      </c>
      <c r="H58" t="s">
        <v>8225</v>
      </c>
      <c r="I58" t="s">
        <v>8247</v>
      </c>
      <c r="J58">
        <v>1433779200</v>
      </c>
      <c r="K58" s="10">
        <f t="shared" si="3"/>
        <v>42163.666666666672</v>
      </c>
      <c r="L58">
        <v>1432559424</v>
      </c>
      <c r="M58" s="10">
        <f t="shared" si="4"/>
        <v>42149.548888888887</v>
      </c>
      <c r="N58" t="b">
        <v>0</v>
      </c>
      <c r="O58">
        <v>174</v>
      </c>
      <c r="P58" t="b">
        <v>1</v>
      </c>
      <c r="Q58" t="s">
        <v>8265</v>
      </c>
      <c r="R58" s="5">
        <f t="shared" si="0"/>
        <v>1.073</v>
      </c>
      <c r="S58" s="14">
        <f t="shared" si="1"/>
        <v>49.316091954022987</v>
      </c>
      <c r="T58" t="str">
        <f t="shared" si="5"/>
        <v>film &amp; video</v>
      </c>
      <c r="U58" t="str">
        <f t="shared" si="6"/>
        <v>television</v>
      </c>
    </row>
    <row r="59" spans="1:21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f t="shared" si="2"/>
        <v>15000</v>
      </c>
      <c r="F59">
        <v>15285</v>
      </c>
      <c r="G59" t="s">
        <v>8219</v>
      </c>
      <c r="H59" t="s">
        <v>8224</v>
      </c>
      <c r="I59" t="s">
        <v>8246</v>
      </c>
      <c r="J59">
        <v>1429991962</v>
      </c>
      <c r="K59" s="10">
        <f t="shared" si="3"/>
        <v>42119.83289351852</v>
      </c>
      <c r="L59">
        <v>1427399962</v>
      </c>
      <c r="M59" s="10">
        <f t="shared" si="4"/>
        <v>42089.83289351852</v>
      </c>
      <c r="N59" t="b">
        <v>0</v>
      </c>
      <c r="O59">
        <v>69</v>
      </c>
      <c r="P59" t="b">
        <v>1</v>
      </c>
      <c r="Q59" t="s">
        <v>8265</v>
      </c>
      <c r="R59" s="5">
        <f t="shared" si="0"/>
        <v>1.0189999999999999</v>
      </c>
      <c r="S59" s="14">
        <f t="shared" si="1"/>
        <v>221.52173913043478</v>
      </c>
      <c r="T59" t="str">
        <f t="shared" si="5"/>
        <v>film &amp; video</v>
      </c>
      <c r="U59" t="str">
        <f t="shared" si="6"/>
        <v>television</v>
      </c>
    </row>
    <row r="60" spans="1:21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f t="shared" si="2"/>
        <v>10000</v>
      </c>
      <c r="F60">
        <v>10291</v>
      </c>
      <c r="G60" t="s">
        <v>8219</v>
      </c>
      <c r="H60" t="s">
        <v>8224</v>
      </c>
      <c r="I60" t="s">
        <v>8246</v>
      </c>
      <c r="J60">
        <v>1416423172</v>
      </c>
      <c r="K60" s="10">
        <f t="shared" si="3"/>
        <v>41962.786712962959</v>
      </c>
      <c r="L60">
        <v>1413827572</v>
      </c>
      <c r="M60" s="10">
        <f t="shared" si="4"/>
        <v>41932.745046296295</v>
      </c>
      <c r="N60" t="b">
        <v>0</v>
      </c>
      <c r="O60">
        <v>75</v>
      </c>
      <c r="P60" t="b">
        <v>1</v>
      </c>
      <c r="Q60" t="s">
        <v>8265</v>
      </c>
      <c r="R60" s="5">
        <f t="shared" si="0"/>
        <v>1.0289999999999999</v>
      </c>
      <c r="S60" s="14">
        <f t="shared" si="1"/>
        <v>137.21333333333334</v>
      </c>
      <c r="T60" t="str">
        <f t="shared" si="5"/>
        <v>film &amp; video</v>
      </c>
      <c r="U60" t="str">
        <f t="shared" si="6"/>
        <v>television</v>
      </c>
    </row>
    <row r="61" spans="1:21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f t="shared" si="2"/>
        <v>20000</v>
      </c>
      <c r="F61">
        <v>20025.14</v>
      </c>
      <c r="G61" t="s">
        <v>8219</v>
      </c>
      <c r="H61" t="s">
        <v>8224</v>
      </c>
      <c r="I61" t="s">
        <v>8246</v>
      </c>
      <c r="J61">
        <v>1442264400</v>
      </c>
      <c r="K61" s="10">
        <f t="shared" si="3"/>
        <v>42261.875</v>
      </c>
      <c r="L61">
        <v>1439530776</v>
      </c>
      <c r="M61" s="10">
        <f t="shared" si="4"/>
        <v>42230.23583333334</v>
      </c>
      <c r="N61" t="b">
        <v>0</v>
      </c>
      <c r="O61">
        <v>33</v>
      </c>
      <c r="P61" t="b">
        <v>1</v>
      </c>
      <c r="Q61" t="s">
        <v>8265</v>
      </c>
      <c r="R61" s="5">
        <f t="shared" si="0"/>
        <v>1.0009999999999999</v>
      </c>
      <c r="S61" s="14">
        <f t="shared" si="1"/>
        <v>606.82242424242418</v>
      </c>
      <c r="T61" t="str">
        <f t="shared" si="5"/>
        <v>film &amp; video</v>
      </c>
      <c r="U61" t="str">
        <f t="shared" si="6"/>
        <v>television</v>
      </c>
    </row>
    <row r="62" spans="1:21" ht="43.5" x14ac:dyDescent="0.35">
      <c r="A62">
        <v>60</v>
      </c>
      <c r="B62" s="3" t="s">
        <v>62</v>
      </c>
      <c r="C62" s="3" t="s">
        <v>4171</v>
      </c>
      <c r="D62">
        <v>4500</v>
      </c>
      <c r="E62">
        <f t="shared" si="2"/>
        <v>5445</v>
      </c>
      <c r="F62">
        <v>4648.33</v>
      </c>
      <c r="G62" t="s">
        <v>8219</v>
      </c>
      <c r="H62" t="s">
        <v>8225</v>
      </c>
      <c r="I62" t="s">
        <v>8247</v>
      </c>
      <c r="J62">
        <v>1395532800</v>
      </c>
      <c r="K62" s="10">
        <f t="shared" si="3"/>
        <v>41721</v>
      </c>
      <c r="L62">
        <v>1393882717</v>
      </c>
      <c r="M62" s="10">
        <f t="shared" si="4"/>
        <v>41701.901817129627</v>
      </c>
      <c r="N62" t="b">
        <v>0</v>
      </c>
      <c r="O62">
        <v>108</v>
      </c>
      <c r="P62" t="b">
        <v>1</v>
      </c>
      <c r="Q62" t="s">
        <v>8266</v>
      </c>
      <c r="R62" s="5">
        <f t="shared" si="0"/>
        <v>1.0329999999999999</v>
      </c>
      <c r="S62" s="14">
        <f t="shared" si="1"/>
        <v>43.040092592592593</v>
      </c>
      <c r="T62" t="str">
        <f t="shared" si="5"/>
        <v>film &amp; video</v>
      </c>
      <c r="U62" t="str">
        <f t="shared" si="6"/>
        <v>shorts</v>
      </c>
    </row>
    <row r="63" spans="1:21" ht="43.5" x14ac:dyDescent="0.35">
      <c r="A63">
        <v>61</v>
      </c>
      <c r="B63" s="3" t="s">
        <v>63</v>
      </c>
      <c r="C63" s="3" t="s">
        <v>4172</v>
      </c>
      <c r="D63">
        <v>5000</v>
      </c>
      <c r="E63">
        <f t="shared" si="2"/>
        <v>5000</v>
      </c>
      <c r="F63">
        <v>7415</v>
      </c>
      <c r="G63" t="s">
        <v>8219</v>
      </c>
      <c r="H63" t="s">
        <v>8224</v>
      </c>
      <c r="I63" t="s">
        <v>8246</v>
      </c>
      <c r="J63">
        <v>1370547157</v>
      </c>
      <c r="K63" s="10">
        <f t="shared" si="3"/>
        <v>41431.814317129632</v>
      </c>
      <c r="L63">
        <v>1368646357</v>
      </c>
      <c r="M63" s="10">
        <f t="shared" si="4"/>
        <v>41409.814317129632</v>
      </c>
      <c r="N63" t="b">
        <v>0</v>
      </c>
      <c r="O63">
        <v>23</v>
      </c>
      <c r="P63" t="b">
        <v>1</v>
      </c>
      <c r="Q63" t="s">
        <v>8266</v>
      </c>
      <c r="R63" s="5">
        <f t="shared" si="0"/>
        <v>1.4830000000000001</v>
      </c>
      <c r="S63" s="14">
        <f t="shared" si="1"/>
        <v>322.39130434782606</v>
      </c>
      <c r="T63" t="str">
        <f t="shared" si="5"/>
        <v>film &amp; video</v>
      </c>
      <c r="U63" t="str">
        <f t="shared" si="6"/>
        <v>shorts</v>
      </c>
    </row>
    <row r="64" spans="1:21" ht="43.5" x14ac:dyDescent="0.35">
      <c r="A64">
        <v>62</v>
      </c>
      <c r="B64" s="3" t="s">
        <v>64</v>
      </c>
      <c r="C64" s="3" t="s">
        <v>4173</v>
      </c>
      <c r="D64">
        <v>3000</v>
      </c>
      <c r="E64">
        <f t="shared" si="2"/>
        <v>3000</v>
      </c>
      <c r="F64">
        <v>4642</v>
      </c>
      <c r="G64" t="s">
        <v>8219</v>
      </c>
      <c r="H64" t="s">
        <v>8224</v>
      </c>
      <c r="I64" t="s">
        <v>8246</v>
      </c>
      <c r="J64">
        <v>1362337878</v>
      </c>
      <c r="K64" s="10">
        <f t="shared" si="3"/>
        <v>41336.799513888887</v>
      </c>
      <c r="L64">
        <v>1360177878</v>
      </c>
      <c r="M64" s="10">
        <f t="shared" si="4"/>
        <v>41311.799513888887</v>
      </c>
      <c r="N64" t="b">
        <v>0</v>
      </c>
      <c r="O64">
        <v>48</v>
      </c>
      <c r="P64" t="b">
        <v>1</v>
      </c>
      <c r="Q64" t="s">
        <v>8266</v>
      </c>
      <c r="R64" s="5">
        <f t="shared" si="0"/>
        <v>1.5469999999999999</v>
      </c>
      <c r="S64" s="14">
        <f t="shared" si="1"/>
        <v>96.708333333333329</v>
      </c>
      <c r="T64" t="str">
        <f t="shared" si="5"/>
        <v>film &amp; video</v>
      </c>
      <c r="U64" t="str">
        <f t="shared" si="6"/>
        <v>shorts</v>
      </c>
    </row>
    <row r="65" spans="1:21" ht="43.5" x14ac:dyDescent="0.35">
      <c r="A65">
        <v>63</v>
      </c>
      <c r="B65" s="3" t="s">
        <v>65</v>
      </c>
      <c r="C65" s="3" t="s">
        <v>4174</v>
      </c>
      <c r="D65">
        <v>2000</v>
      </c>
      <c r="E65">
        <f t="shared" si="2"/>
        <v>2000</v>
      </c>
      <c r="F65">
        <v>2270.37</v>
      </c>
      <c r="G65" t="s">
        <v>8219</v>
      </c>
      <c r="H65" t="s">
        <v>8224</v>
      </c>
      <c r="I65" t="s">
        <v>8246</v>
      </c>
      <c r="J65">
        <v>1388206740</v>
      </c>
      <c r="K65" s="10">
        <f t="shared" si="3"/>
        <v>41636.207638888889</v>
      </c>
      <c r="L65">
        <v>1386194013</v>
      </c>
      <c r="M65" s="10">
        <f t="shared" si="4"/>
        <v>41612.912187499998</v>
      </c>
      <c r="N65" t="b">
        <v>0</v>
      </c>
      <c r="O65">
        <v>64</v>
      </c>
      <c r="P65" t="b">
        <v>1</v>
      </c>
      <c r="Q65" t="s">
        <v>8266</v>
      </c>
      <c r="R65" s="5">
        <f t="shared" si="0"/>
        <v>1.135</v>
      </c>
      <c r="S65" s="14">
        <f t="shared" si="1"/>
        <v>35.474531249999998</v>
      </c>
      <c r="T65" t="str">
        <f t="shared" si="5"/>
        <v>film &amp; video</v>
      </c>
      <c r="U65" t="str">
        <f t="shared" si="6"/>
        <v>shorts</v>
      </c>
    </row>
    <row r="66" spans="1:21" ht="58" x14ac:dyDescent="0.35">
      <c r="A66">
        <v>64</v>
      </c>
      <c r="B66" s="3" t="s">
        <v>66</v>
      </c>
      <c r="C66" s="3" t="s">
        <v>4175</v>
      </c>
      <c r="D66">
        <v>1200</v>
      </c>
      <c r="E66">
        <f t="shared" si="2"/>
        <v>1200</v>
      </c>
      <c r="F66">
        <v>2080</v>
      </c>
      <c r="G66" t="s">
        <v>8219</v>
      </c>
      <c r="H66" t="s">
        <v>8224</v>
      </c>
      <c r="I66" t="s">
        <v>8246</v>
      </c>
      <c r="J66">
        <v>1373243181</v>
      </c>
      <c r="K66" s="10">
        <f t="shared" si="3"/>
        <v>41463.01829861111</v>
      </c>
      <c r="L66">
        <v>1370651181</v>
      </c>
      <c r="M66" s="10">
        <f t="shared" si="4"/>
        <v>41433.01829861111</v>
      </c>
      <c r="N66" t="b">
        <v>0</v>
      </c>
      <c r="O66">
        <v>24</v>
      </c>
      <c r="P66" t="b">
        <v>1</v>
      </c>
      <c r="Q66" t="s">
        <v>8266</v>
      </c>
      <c r="R66" s="5">
        <f t="shared" ref="R66:R129" si="7">ROUND((F66/D66),3)</f>
        <v>1.7330000000000001</v>
      </c>
      <c r="S66" s="14">
        <f t="shared" ref="S66:S129" si="8">F66/O66</f>
        <v>86.666666666666671</v>
      </c>
      <c r="T66" t="str">
        <f t="shared" si="5"/>
        <v>film &amp; video</v>
      </c>
      <c r="U66" t="str">
        <f t="shared" si="6"/>
        <v>shorts</v>
      </c>
    </row>
    <row r="67" spans="1:21" ht="43.5" x14ac:dyDescent="0.35">
      <c r="A67">
        <v>65</v>
      </c>
      <c r="B67" s="3" t="s">
        <v>67</v>
      </c>
      <c r="C67" s="3" t="s">
        <v>4176</v>
      </c>
      <c r="D67">
        <v>7000</v>
      </c>
      <c r="E67">
        <f t="shared" ref="E67:E130" si="9">IF(I67="USD",D67,(IF(I67="AUD",(D67*0.68),IF(I67="GBP",(D67*1.21),(IF(I67="EUR",(D67*1.11),(IF(I67="CAD",(D67*0.75),(IF(I67="NZD",(D67*0.64),IF(I67="HKD",(D67*0.13),IF(I67="DKK",(D67*0.15),IF(I67="NOK",(D67*0.11),IF(I67="SEK",(D67*0.1),(IF(I67="MXN",(D67*0.051),IF(I67="chf",(D67*1.02),IF(I67="SGD",(D67*0.72)))))))))))))))))))</f>
        <v>5250</v>
      </c>
      <c r="F67">
        <v>7527</v>
      </c>
      <c r="G67" t="s">
        <v>8219</v>
      </c>
      <c r="H67" t="s">
        <v>8229</v>
      </c>
      <c r="I67" t="s">
        <v>8251</v>
      </c>
      <c r="J67">
        <v>1407736740</v>
      </c>
      <c r="K67" s="10">
        <f t="shared" ref="K67:K130" si="10">(((J67/60)/60)/24)+DATE(1970,1,1)</f>
        <v>41862.249305555553</v>
      </c>
      <c r="L67">
        <v>1405453354</v>
      </c>
      <c r="M67" s="10">
        <f t="shared" ref="M67:M130" si="11">(((L67/60)/60)/24)+DATE(1970,1,1)</f>
        <v>41835.821226851855</v>
      </c>
      <c r="N67" t="b">
        <v>0</v>
      </c>
      <c r="O67">
        <v>57</v>
      </c>
      <c r="P67" t="b">
        <v>1</v>
      </c>
      <c r="Q67" t="s">
        <v>8266</v>
      </c>
      <c r="R67" s="5">
        <f t="shared" si="7"/>
        <v>1.075</v>
      </c>
      <c r="S67" s="14">
        <f t="shared" si="8"/>
        <v>132.05263157894737</v>
      </c>
      <c r="T67" t="str">
        <f t="shared" ref="T67:T130" si="12">LEFT(Q67,SEARCH("/",Q67,1)-1)</f>
        <v>film &amp; video</v>
      </c>
      <c r="U67" t="str">
        <f t="shared" ref="U67:U130" si="13">RIGHT(Q67,(LEN(Q67)-(SEARCH("/",Q67,1))))</f>
        <v>shorts</v>
      </c>
    </row>
    <row r="68" spans="1:21" ht="29" x14ac:dyDescent="0.35">
      <c r="A68">
        <v>66</v>
      </c>
      <c r="B68" s="3" t="s">
        <v>68</v>
      </c>
      <c r="C68" s="3" t="s">
        <v>4177</v>
      </c>
      <c r="D68">
        <v>2000</v>
      </c>
      <c r="E68">
        <f t="shared" si="9"/>
        <v>2000</v>
      </c>
      <c r="F68">
        <v>2372</v>
      </c>
      <c r="G68" t="s">
        <v>8219</v>
      </c>
      <c r="H68" t="s">
        <v>8224</v>
      </c>
      <c r="I68" t="s">
        <v>8246</v>
      </c>
      <c r="J68">
        <v>1468873420</v>
      </c>
      <c r="K68" s="10">
        <f t="shared" si="10"/>
        <v>42569.849768518514</v>
      </c>
      <c r="L68">
        <v>1466281420</v>
      </c>
      <c r="M68" s="10">
        <f t="shared" si="11"/>
        <v>42539.849768518514</v>
      </c>
      <c r="N68" t="b">
        <v>0</v>
      </c>
      <c r="O68">
        <v>26</v>
      </c>
      <c r="P68" t="b">
        <v>1</v>
      </c>
      <c r="Q68" t="s">
        <v>8266</v>
      </c>
      <c r="R68" s="5">
        <f t="shared" si="7"/>
        <v>1.1859999999999999</v>
      </c>
      <c r="S68" s="14">
        <f t="shared" si="8"/>
        <v>91.230769230769226</v>
      </c>
      <c r="T68" t="str">
        <f t="shared" si="12"/>
        <v>film &amp; video</v>
      </c>
      <c r="U68" t="str">
        <f t="shared" si="13"/>
        <v>shorts</v>
      </c>
    </row>
    <row r="69" spans="1:21" ht="43.5" x14ac:dyDescent="0.35">
      <c r="A69">
        <v>67</v>
      </c>
      <c r="B69" s="3" t="s">
        <v>69</v>
      </c>
      <c r="C69" s="3" t="s">
        <v>4178</v>
      </c>
      <c r="D69">
        <v>2000</v>
      </c>
      <c r="E69">
        <f t="shared" si="9"/>
        <v>2000</v>
      </c>
      <c r="F69">
        <v>2325</v>
      </c>
      <c r="G69" t="s">
        <v>8219</v>
      </c>
      <c r="H69" t="s">
        <v>8224</v>
      </c>
      <c r="I69" t="s">
        <v>8246</v>
      </c>
      <c r="J69">
        <v>1342360804</v>
      </c>
      <c r="K69" s="10">
        <f t="shared" si="10"/>
        <v>41105.583379629628</v>
      </c>
      <c r="L69">
        <v>1339768804</v>
      </c>
      <c r="M69" s="10">
        <f t="shared" si="11"/>
        <v>41075.583379629628</v>
      </c>
      <c r="N69" t="b">
        <v>0</v>
      </c>
      <c r="O69">
        <v>20</v>
      </c>
      <c r="P69" t="b">
        <v>1</v>
      </c>
      <c r="Q69" t="s">
        <v>8266</v>
      </c>
      <c r="R69" s="5">
        <f t="shared" si="7"/>
        <v>1.163</v>
      </c>
      <c r="S69" s="14">
        <f t="shared" si="8"/>
        <v>116.25</v>
      </c>
      <c r="T69" t="str">
        <f t="shared" si="12"/>
        <v>film &amp; video</v>
      </c>
      <c r="U69" t="str">
        <f t="shared" si="13"/>
        <v>shorts</v>
      </c>
    </row>
    <row r="70" spans="1:21" ht="58" x14ac:dyDescent="0.35">
      <c r="A70">
        <v>68</v>
      </c>
      <c r="B70" s="3" t="s">
        <v>70</v>
      </c>
      <c r="C70" s="3" t="s">
        <v>4179</v>
      </c>
      <c r="D70">
        <v>600</v>
      </c>
      <c r="E70">
        <f t="shared" si="9"/>
        <v>726</v>
      </c>
      <c r="F70">
        <v>763</v>
      </c>
      <c r="G70" t="s">
        <v>8219</v>
      </c>
      <c r="H70" t="s">
        <v>8225</v>
      </c>
      <c r="I70" t="s">
        <v>8247</v>
      </c>
      <c r="J70">
        <v>1393162791</v>
      </c>
      <c r="K70" s="10">
        <f t="shared" si="10"/>
        <v>41693.569340277776</v>
      </c>
      <c r="L70">
        <v>1390570791</v>
      </c>
      <c r="M70" s="10">
        <f t="shared" si="11"/>
        <v>41663.569340277776</v>
      </c>
      <c r="N70" t="b">
        <v>0</v>
      </c>
      <c r="O70">
        <v>36</v>
      </c>
      <c r="P70" t="b">
        <v>1</v>
      </c>
      <c r="Q70" t="s">
        <v>8266</v>
      </c>
      <c r="R70" s="5">
        <f t="shared" si="7"/>
        <v>1.272</v>
      </c>
      <c r="S70" s="14">
        <f t="shared" si="8"/>
        <v>21.194444444444443</v>
      </c>
      <c r="T70" t="str">
        <f t="shared" si="12"/>
        <v>film &amp; video</v>
      </c>
      <c r="U70" t="str">
        <f t="shared" si="13"/>
        <v>shorts</v>
      </c>
    </row>
    <row r="71" spans="1:21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f t="shared" si="9"/>
        <v>10000</v>
      </c>
      <c r="F71">
        <v>11094.23</v>
      </c>
      <c r="G71" t="s">
        <v>8219</v>
      </c>
      <c r="H71" t="s">
        <v>8224</v>
      </c>
      <c r="I71" t="s">
        <v>8246</v>
      </c>
      <c r="J71">
        <v>1317538740</v>
      </c>
      <c r="K71" s="10">
        <f t="shared" si="10"/>
        <v>40818.290972222225</v>
      </c>
      <c r="L71">
        <v>1314765025</v>
      </c>
      <c r="M71" s="10">
        <f t="shared" si="11"/>
        <v>40786.187789351854</v>
      </c>
      <c r="N71" t="b">
        <v>0</v>
      </c>
      <c r="O71">
        <v>178</v>
      </c>
      <c r="P71" t="b">
        <v>1</v>
      </c>
      <c r="Q71" t="s">
        <v>8266</v>
      </c>
      <c r="R71" s="5">
        <f t="shared" si="7"/>
        <v>1.109</v>
      </c>
      <c r="S71" s="14">
        <f t="shared" si="8"/>
        <v>62.327134831460668</v>
      </c>
      <c r="T71" t="str">
        <f t="shared" si="12"/>
        <v>film &amp; video</v>
      </c>
      <c r="U71" t="str">
        <f t="shared" si="13"/>
        <v>shorts</v>
      </c>
    </row>
    <row r="72" spans="1:21" ht="43.5" x14ac:dyDescent="0.35">
      <c r="A72">
        <v>70</v>
      </c>
      <c r="B72" s="3" t="s">
        <v>72</v>
      </c>
      <c r="C72" s="3" t="s">
        <v>4181</v>
      </c>
      <c r="D72">
        <v>500</v>
      </c>
      <c r="E72">
        <f t="shared" si="9"/>
        <v>500</v>
      </c>
      <c r="F72">
        <v>636</v>
      </c>
      <c r="G72" t="s">
        <v>8219</v>
      </c>
      <c r="H72" t="s">
        <v>8224</v>
      </c>
      <c r="I72" t="s">
        <v>8246</v>
      </c>
      <c r="J72">
        <v>1315171845</v>
      </c>
      <c r="K72" s="10">
        <f t="shared" si="10"/>
        <v>40790.896354166667</v>
      </c>
      <c r="L72">
        <v>1309987845</v>
      </c>
      <c r="M72" s="10">
        <f t="shared" si="11"/>
        <v>40730.896354166667</v>
      </c>
      <c r="N72" t="b">
        <v>0</v>
      </c>
      <c r="O72">
        <v>17</v>
      </c>
      <c r="P72" t="b">
        <v>1</v>
      </c>
      <c r="Q72" t="s">
        <v>8266</v>
      </c>
      <c r="R72" s="5">
        <f t="shared" si="7"/>
        <v>1.272</v>
      </c>
      <c r="S72" s="14">
        <f t="shared" si="8"/>
        <v>37.411764705882355</v>
      </c>
      <c r="T72" t="str">
        <f t="shared" si="12"/>
        <v>film &amp; video</v>
      </c>
      <c r="U72" t="str">
        <f t="shared" si="13"/>
        <v>shorts</v>
      </c>
    </row>
    <row r="73" spans="1:21" ht="43.5" x14ac:dyDescent="0.35">
      <c r="A73">
        <v>71</v>
      </c>
      <c r="B73" s="3" t="s">
        <v>73</v>
      </c>
      <c r="C73" s="3" t="s">
        <v>4182</v>
      </c>
      <c r="D73">
        <v>1800</v>
      </c>
      <c r="E73">
        <f t="shared" si="9"/>
        <v>1800</v>
      </c>
      <c r="F73">
        <v>2231</v>
      </c>
      <c r="G73" t="s">
        <v>8219</v>
      </c>
      <c r="H73" t="s">
        <v>8224</v>
      </c>
      <c r="I73" t="s">
        <v>8246</v>
      </c>
      <c r="J73">
        <v>1338186657</v>
      </c>
      <c r="K73" s="10">
        <f t="shared" si="10"/>
        <v>41057.271493055552</v>
      </c>
      <c r="L73">
        <v>1333002657</v>
      </c>
      <c r="M73" s="10">
        <f t="shared" si="11"/>
        <v>40997.271493055552</v>
      </c>
      <c r="N73" t="b">
        <v>0</v>
      </c>
      <c r="O73">
        <v>32</v>
      </c>
      <c r="P73" t="b">
        <v>1</v>
      </c>
      <c r="Q73" t="s">
        <v>8266</v>
      </c>
      <c r="R73" s="5">
        <f t="shared" si="7"/>
        <v>1.2390000000000001</v>
      </c>
      <c r="S73" s="14">
        <f t="shared" si="8"/>
        <v>69.71875</v>
      </c>
      <c r="T73" t="str">
        <f t="shared" si="12"/>
        <v>film &amp; video</v>
      </c>
      <c r="U73" t="str">
        <f t="shared" si="13"/>
        <v>shorts</v>
      </c>
    </row>
    <row r="74" spans="1:21" ht="43.5" x14ac:dyDescent="0.35">
      <c r="A74">
        <v>72</v>
      </c>
      <c r="B74" s="3" t="s">
        <v>74</v>
      </c>
      <c r="C74" s="3" t="s">
        <v>4183</v>
      </c>
      <c r="D74">
        <v>2200</v>
      </c>
      <c r="E74">
        <f t="shared" si="9"/>
        <v>2200</v>
      </c>
      <c r="F74">
        <v>2385</v>
      </c>
      <c r="G74" t="s">
        <v>8219</v>
      </c>
      <c r="H74" t="s">
        <v>8224</v>
      </c>
      <c r="I74" t="s">
        <v>8246</v>
      </c>
      <c r="J74">
        <v>1352937600</v>
      </c>
      <c r="K74" s="10">
        <f t="shared" si="10"/>
        <v>41228</v>
      </c>
      <c r="L74">
        <v>1351210481</v>
      </c>
      <c r="M74" s="10">
        <f t="shared" si="11"/>
        <v>41208.010196759256</v>
      </c>
      <c r="N74" t="b">
        <v>0</v>
      </c>
      <c r="O74">
        <v>41</v>
      </c>
      <c r="P74" t="b">
        <v>1</v>
      </c>
      <c r="Q74" t="s">
        <v>8266</v>
      </c>
      <c r="R74" s="5">
        <f t="shared" si="7"/>
        <v>1.0840000000000001</v>
      </c>
      <c r="S74" s="14">
        <f t="shared" si="8"/>
        <v>58.170731707317074</v>
      </c>
      <c r="T74" t="str">
        <f t="shared" si="12"/>
        <v>film &amp; video</v>
      </c>
      <c r="U74" t="str">
        <f t="shared" si="13"/>
        <v>shorts</v>
      </c>
    </row>
    <row r="75" spans="1:21" ht="43.5" x14ac:dyDescent="0.35">
      <c r="A75">
        <v>73</v>
      </c>
      <c r="B75" s="3" t="s">
        <v>75</v>
      </c>
      <c r="C75" s="3" t="s">
        <v>4184</v>
      </c>
      <c r="D75">
        <v>900</v>
      </c>
      <c r="E75">
        <f t="shared" si="9"/>
        <v>900</v>
      </c>
      <c r="F75">
        <v>900</v>
      </c>
      <c r="G75" t="s">
        <v>8219</v>
      </c>
      <c r="H75" t="s">
        <v>8224</v>
      </c>
      <c r="I75" t="s">
        <v>8246</v>
      </c>
      <c r="J75">
        <v>1304395140</v>
      </c>
      <c r="K75" s="10">
        <f t="shared" si="10"/>
        <v>40666.165972222225</v>
      </c>
      <c r="L75">
        <v>1297620584</v>
      </c>
      <c r="M75" s="10">
        <f t="shared" si="11"/>
        <v>40587.75675925926</v>
      </c>
      <c r="N75" t="b">
        <v>0</v>
      </c>
      <c r="O75">
        <v>18</v>
      </c>
      <c r="P75" t="b">
        <v>1</v>
      </c>
      <c r="Q75" t="s">
        <v>8266</v>
      </c>
      <c r="R75" s="5">
        <f t="shared" si="7"/>
        <v>1</v>
      </c>
      <c r="S75" s="14">
        <f t="shared" si="8"/>
        <v>50</v>
      </c>
      <c r="T75" t="str">
        <f t="shared" si="12"/>
        <v>film &amp; video</v>
      </c>
      <c r="U75" t="str">
        <f t="shared" si="13"/>
        <v>shorts</v>
      </c>
    </row>
    <row r="76" spans="1:21" ht="43.5" x14ac:dyDescent="0.35">
      <c r="A76">
        <v>74</v>
      </c>
      <c r="B76" s="3" t="s">
        <v>76</v>
      </c>
      <c r="C76" s="3" t="s">
        <v>4185</v>
      </c>
      <c r="D76">
        <v>500</v>
      </c>
      <c r="E76">
        <f t="shared" si="9"/>
        <v>555</v>
      </c>
      <c r="F76">
        <v>564.66</v>
      </c>
      <c r="G76" t="s">
        <v>8219</v>
      </c>
      <c r="H76" t="s">
        <v>8230</v>
      </c>
      <c r="I76" t="s">
        <v>8249</v>
      </c>
      <c r="J76">
        <v>1453376495</v>
      </c>
      <c r="K76" s="10">
        <f t="shared" si="10"/>
        <v>42390.487210648149</v>
      </c>
      <c r="L76">
        <v>1450784495</v>
      </c>
      <c r="M76" s="10">
        <f t="shared" si="11"/>
        <v>42360.487210648149</v>
      </c>
      <c r="N76" t="b">
        <v>0</v>
      </c>
      <c r="O76">
        <v>29</v>
      </c>
      <c r="P76" t="b">
        <v>1</v>
      </c>
      <c r="Q76" t="s">
        <v>8266</v>
      </c>
      <c r="R76" s="5">
        <f t="shared" si="7"/>
        <v>1.129</v>
      </c>
      <c r="S76" s="14">
        <f t="shared" si="8"/>
        <v>19.471034482758618</v>
      </c>
      <c r="T76" t="str">
        <f t="shared" si="12"/>
        <v>film &amp; video</v>
      </c>
      <c r="U76" t="str">
        <f t="shared" si="13"/>
        <v>shorts</v>
      </c>
    </row>
    <row r="77" spans="1:21" ht="43.5" x14ac:dyDescent="0.35">
      <c r="A77">
        <v>75</v>
      </c>
      <c r="B77" s="3" t="s">
        <v>77</v>
      </c>
      <c r="C77" s="3" t="s">
        <v>4186</v>
      </c>
      <c r="D77">
        <v>3500</v>
      </c>
      <c r="E77">
        <f t="shared" si="9"/>
        <v>3500</v>
      </c>
      <c r="F77">
        <v>4040</v>
      </c>
      <c r="G77" t="s">
        <v>8219</v>
      </c>
      <c r="H77" t="s">
        <v>8224</v>
      </c>
      <c r="I77" t="s">
        <v>8246</v>
      </c>
      <c r="J77">
        <v>1366693272</v>
      </c>
      <c r="K77" s="10">
        <f t="shared" si="10"/>
        <v>41387.209166666667</v>
      </c>
      <c r="L77">
        <v>1364101272</v>
      </c>
      <c r="M77" s="10">
        <f t="shared" si="11"/>
        <v>41357.209166666667</v>
      </c>
      <c r="N77" t="b">
        <v>0</v>
      </c>
      <c r="O77">
        <v>47</v>
      </c>
      <c r="P77" t="b">
        <v>1</v>
      </c>
      <c r="Q77" t="s">
        <v>8266</v>
      </c>
      <c r="R77" s="5">
        <f t="shared" si="7"/>
        <v>1.1539999999999999</v>
      </c>
      <c r="S77" s="14">
        <f t="shared" si="8"/>
        <v>85.957446808510639</v>
      </c>
      <c r="T77" t="str">
        <f t="shared" si="12"/>
        <v>film &amp; video</v>
      </c>
      <c r="U77" t="str">
        <f t="shared" si="13"/>
        <v>shorts</v>
      </c>
    </row>
    <row r="78" spans="1:21" ht="43.5" x14ac:dyDescent="0.35">
      <c r="A78">
        <v>76</v>
      </c>
      <c r="B78" s="3" t="s">
        <v>78</v>
      </c>
      <c r="C78" s="3" t="s">
        <v>4187</v>
      </c>
      <c r="D78">
        <v>300</v>
      </c>
      <c r="E78">
        <f t="shared" si="9"/>
        <v>300</v>
      </c>
      <c r="F78">
        <v>460</v>
      </c>
      <c r="G78" t="s">
        <v>8219</v>
      </c>
      <c r="H78" t="s">
        <v>8224</v>
      </c>
      <c r="I78" t="s">
        <v>8246</v>
      </c>
      <c r="J78">
        <v>1325007358</v>
      </c>
      <c r="K78" s="10">
        <f t="shared" si="10"/>
        <v>40904.733310185184</v>
      </c>
      <c r="L78">
        <v>1319819758</v>
      </c>
      <c r="M78" s="10">
        <f t="shared" si="11"/>
        <v>40844.691643518519</v>
      </c>
      <c r="N78" t="b">
        <v>0</v>
      </c>
      <c r="O78">
        <v>15</v>
      </c>
      <c r="P78" t="b">
        <v>1</v>
      </c>
      <c r="Q78" t="s">
        <v>8266</v>
      </c>
      <c r="R78" s="5">
        <f t="shared" si="7"/>
        <v>1.5329999999999999</v>
      </c>
      <c r="S78" s="14">
        <f t="shared" si="8"/>
        <v>30.666666666666668</v>
      </c>
      <c r="T78" t="str">
        <f t="shared" si="12"/>
        <v>film &amp; video</v>
      </c>
      <c r="U78" t="str">
        <f t="shared" si="13"/>
        <v>shorts</v>
      </c>
    </row>
    <row r="79" spans="1:21" ht="43.5" x14ac:dyDescent="0.35">
      <c r="A79">
        <v>77</v>
      </c>
      <c r="B79" s="3" t="s">
        <v>79</v>
      </c>
      <c r="C79" s="3" t="s">
        <v>4188</v>
      </c>
      <c r="D79">
        <v>400</v>
      </c>
      <c r="E79">
        <f t="shared" si="9"/>
        <v>400</v>
      </c>
      <c r="F79">
        <v>1570</v>
      </c>
      <c r="G79" t="s">
        <v>8219</v>
      </c>
      <c r="H79" t="s">
        <v>8224</v>
      </c>
      <c r="I79" t="s">
        <v>8246</v>
      </c>
      <c r="J79">
        <v>1337569140</v>
      </c>
      <c r="K79" s="10">
        <f t="shared" si="10"/>
        <v>41050.124305555553</v>
      </c>
      <c r="L79">
        <v>1332991717</v>
      </c>
      <c r="M79" s="10">
        <f t="shared" si="11"/>
        <v>40997.144872685189</v>
      </c>
      <c r="N79" t="b">
        <v>0</v>
      </c>
      <c r="O79">
        <v>26</v>
      </c>
      <c r="P79" t="b">
        <v>1</v>
      </c>
      <c r="Q79" t="s">
        <v>8266</v>
      </c>
      <c r="R79" s="5">
        <f t="shared" si="7"/>
        <v>3.9249999999999998</v>
      </c>
      <c r="S79" s="14">
        <f t="shared" si="8"/>
        <v>60.384615384615387</v>
      </c>
      <c r="T79" t="str">
        <f t="shared" si="12"/>
        <v>film &amp; video</v>
      </c>
      <c r="U79" t="str">
        <f t="shared" si="13"/>
        <v>shorts</v>
      </c>
    </row>
    <row r="80" spans="1:21" ht="87" x14ac:dyDescent="0.35">
      <c r="A80">
        <v>78</v>
      </c>
      <c r="B80" s="3" t="s">
        <v>80</v>
      </c>
      <c r="C80" s="3" t="s">
        <v>4189</v>
      </c>
      <c r="D80">
        <v>50</v>
      </c>
      <c r="E80">
        <f t="shared" si="9"/>
        <v>55.500000000000007</v>
      </c>
      <c r="F80">
        <v>1351</v>
      </c>
      <c r="G80" t="s">
        <v>8219</v>
      </c>
      <c r="H80" t="s">
        <v>8230</v>
      </c>
      <c r="I80" t="s">
        <v>8249</v>
      </c>
      <c r="J80">
        <v>1472751121</v>
      </c>
      <c r="K80" s="10">
        <f t="shared" si="10"/>
        <v>42614.730567129634</v>
      </c>
      <c r="L80">
        <v>1471887121</v>
      </c>
      <c r="M80" s="10">
        <f t="shared" si="11"/>
        <v>42604.730567129634</v>
      </c>
      <c r="N80" t="b">
        <v>0</v>
      </c>
      <c r="O80">
        <v>35</v>
      </c>
      <c r="P80" t="b">
        <v>1</v>
      </c>
      <c r="Q80" t="s">
        <v>8266</v>
      </c>
      <c r="R80" s="5">
        <f t="shared" si="7"/>
        <v>27.02</v>
      </c>
      <c r="S80" s="14">
        <f t="shared" si="8"/>
        <v>38.6</v>
      </c>
      <c r="T80" t="str">
        <f t="shared" si="12"/>
        <v>film &amp; video</v>
      </c>
      <c r="U80" t="str">
        <f t="shared" si="13"/>
        <v>shorts</v>
      </c>
    </row>
    <row r="81" spans="1:21" ht="43.5" x14ac:dyDescent="0.35">
      <c r="A81">
        <v>79</v>
      </c>
      <c r="B81" s="3" t="s">
        <v>81</v>
      </c>
      <c r="C81" s="3" t="s">
        <v>4190</v>
      </c>
      <c r="D81">
        <v>1300</v>
      </c>
      <c r="E81">
        <f t="shared" si="9"/>
        <v>1573</v>
      </c>
      <c r="F81">
        <v>1651</v>
      </c>
      <c r="G81" t="s">
        <v>8219</v>
      </c>
      <c r="H81" t="s">
        <v>8225</v>
      </c>
      <c r="I81" t="s">
        <v>8247</v>
      </c>
      <c r="J81">
        <v>1398451093</v>
      </c>
      <c r="K81" s="10">
        <f t="shared" si="10"/>
        <v>41754.776539351849</v>
      </c>
      <c r="L81">
        <v>1395859093</v>
      </c>
      <c r="M81" s="10">
        <f t="shared" si="11"/>
        <v>41724.776539351849</v>
      </c>
      <c r="N81" t="b">
        <v>0</v>
      </c>
      <c r="O81">
        <v>41</v>
      </c>
      <c r="P81" t="b">
        <v>1</v>
      </c>
      <c r="Q81" t="s">
        <v>8266</v>
      </c>
      <c r="R81" s="5">
        <f t="shared" si="7"/>
        <v>1.27</v>
      </c>
      <c r="S81" s="14">
        <f t="shared" si="8"/>
        <v>40.268292682926827</v>
      </c>
      <c r="T81" t="str">
        <f t="shared" si="12"/>
        <v>film &amp; video</v>
      </c>
      <c r="U81" t="str">
        <f t="shared" si="13"/>
        <v>shorts</v>
      </c>
    </row>
    <row r="82" spans="1:21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f t="shared" si="9"/>
        <v>12000</v>
      </c>
      <c r="F82">
        <v>12870</v>
      </c>
      <c r="G82" t="s">
        <v>8219</v>
      </c>
      <c r="H82" t="s">
        <v>8224</v>
      </c>
      <c r="I82" t="s">
        <v>8246</v>
      </c>
      <c r="J82">
        <v>1386640856</v>
      </c>
      <c r="K82" s="10">
        <f t="shared" si="10"/>
        <v>41618.083981481483</v>
      </c>
      <c r="L82">
        <v>1383616856</v>
      </c>
      <c r="M82" s="10">
        <f t="shared" si="11"/>
        <v>41583.083981481483</v>
      </c>
      <c r="N82" t="b">
        <v>0</v>
      </c>
      <c r="O82">
        <v>47</v>
      </c>
      <c r="P82" t="b">
        <v>1</v>
      </c>
      <c r="Q82" t="s">
        <v>8266</v>
      </c>
      <c r="R82" s="5">
        <f t="shared" si="7"/>
        <v>1.073</v>
      </c>
      <c r="S82" s="14">
        <f t="shared" si="8"/>
        <v>273.82978723404256</v>
      </c>
      <c r="T82" t="str">
        <f t="shared" si="12"/>
        <v>film &amp; video</v>
      </c>
      <c r="U82" t="str">
        <f t="shared" si="13"/>
        <v>shorts</v>
      </c>
    </row>
    <row r="83" spans="1:21" ht="43.5" x14ac:dyDescent="0.35">
      <c r="A83">
        <v>81</v>
      </c>
      <c r="B83" s="3" t="s">
        <v>83</v>
      </c>
      <c r="C83" s="3" t="s">
        <v>4192</v>
      </c>
      <c r="D83">
        <v>750</v>
      </c>
      <c r="E83">
        <f t="shared" si="9"/>
        <v>750</v>
      </c>
      <c r="F83">
        <v>1485</v>
      </c>
      <c r="G83" t="s">
        <v>8219</v>
      </c>
      <c r="H83" t="s">
        <v>8224</v>
      </c>
      <c r="I83" t="s">
        <v>8246</v>
      </c>
      <c r="J83">
        <v>1342234920</v>
      </c>
      <c r="K83" s="10">
        <f t="shared" si="10"/>
        <v>41104.126388888886</v>
      </c>
      <c r="L83">
        <v>1341892127</v>
      </c>
      <c r="M83" s="10">
        <f t="shared" si="11"/>
        <v>41100.158877314818</v>
      </c>
      <c r="N83" t="b">
        <v>0</v>
      </c>
      <c r="O83">
        <v>28</v>
      </c>
      <c r="P83" t="b">
        <v>1</v>
      </c>
      <c r="Q83" t="s">
        <v>8266</v>
      </c>
      <c r="R83" s="5">
        <f t="shared" si="7"/>
        <v>1.98</v>
      </c>
      <c r="S83" s="14">
        <f t="shared" si="8"/>
        <v>53.035714285714285</v>
      </c>
      <c r="T83" t="str">
        <f t="shared" si="12"/>
        <v>film &amp; video</v>
      </c>
      <c r="U83" t="str">
        <f t="shared" si="13"/>
        <v>shorts</v>
      </c>
    </row>
    <row r="84" spans="1:21" ht="43.5" x14ac:dyDescent="0.35">
      <c r="A84">
        <v>82</v>
      </c>
      <c r="B84" s="3" t="s">
        <v>84</v>
      </c>
      <c r="C84" s="3" t="s">
        <v>4193</v>
      </c>
      <c r="D84">
        <v>4000</v>
      </c>
      <c r="E84">
        <f t="shared" si="9"/>
        <v>4000</v>
      </c>
      <c r="F84">
        <v>4000.5</v>
      </c>
      <c r="G84" t="s">
        <v>8219</v>
      </c>
      <c r="H84" t="s">
        <v>8224</v>
      </c>
      <c r="I84" t="s">
        <v>8246</v>
      </c>
      <c r="J84">
        <v>1318189261</v>
      </c>
      <c r="K84" s="10">
        <f t="shared" si="10"/>
        <v>40825.820150462961</v>
      </c>
      <c r="L84">
        <v>1315597261</v>
      </c>
      <c r="M84" s="10">
        <f t="shared" si="11"/>
        <v>40795.820150462961</v>
      </c>
      <c r="N84" t="b">
        <v>0</v>
      </c>
      <c r="O84">
        <v>100</v>
      </c>
      <c r="P84" t="b">
        <v>1</v>
      </c>
      <c r="Q84" t="s">
        <v>8266</v>
      </c>
      <c r="R84" s="5">
        <f t="shared" si="7"/>
        <v>1</v>
      </c>
      <c r="S84" s="14">
        <f t="shared" si="8"/>
        <v>40.005000000000003</v>
      </c>
      <c r="T84" t="str">
        <f t="shared" si="12"/>
        <v>film &amp; video</v>
      </c>
      <c r="U84" t="str">
        <f t="shared" si="13"/>
        <v>shorts</v>
      </c>
    </row>
    <row r="85" spans="1:21" ht="43.5" x14ac:dyDescent="0.35">
      <c r="A85">
        <v>83</v>
      </c>
      <c r="B85" s="3" t="s">
        <v>85</v>
      </c>
      <c r="C85" s="3" t="s">
        <v>4194</v>
      </c>
      <c r="D85">
        <v>200</v>
      </c>
      <c r="E85">
        <f t="shared" si="9"/>
        <v>242</v>
      </c>
      <c r="F85">
        <v>205</v>
      </c>
      <c r="G85" t="s">
        <v>8219</v>
      </c>
      <c r="H85" t="s">
        <v>8225</v>
      </c>
      <c r="I85" t="s">
        <v>8247</v>
      </c>
      <c r="J85">
        <v>1424604600</v>
      </c>
      <c r="K85" s="10">
        <f t="shared" si="10"/>
        <v>42057.479166666672</v>
      </c>
      <c r="L85">
        <v>1423320389</v>
      </c>
      <c r="M85" s="10">
        <f t="shared" si="11"/>
        <v>42042.615613425922</v>
      </c>
      <c r="N85" t="b">
        <v>0</v>
      </c>
      <c r="O85">
        <v>13</v>
      </c>
      <c r="P85" t="b">
        <v>1</v>
      </c>
      <c r="Q85" t="s">
        <v>8266</v>
      </c>
      <c r="R85" s="5">
        <f t="shared" si="7"/>
        <v>1.0249999999999999</v>
      </c>
      <c r="S85" s="14">
        <f t="shared" si="8"/>
        <v>15.76923076923077</v>
      </c>
      <c r="T85" t="str">
        <f t="shared" si="12"/>
        <v>film &amp; video</v>
      </c>
      <c r="U85" t="str">
        <f t="shared" si="13"/>
        <v>shorts</v>
      </c>
    </row>
    <row r="86" spans="1:21" ht="43.5" x14ac:dyDescent="0.35">
      <c r="A86">
        <v>84</v>
      </c>
      <c r="B86" s="3" t="s">
        <v>86</v>
      </c>
      <c r="C86" s="3" t="s">
        <v>4195</v>
      </c>
      <c r="D86">
        <v>500</v>
      </c>
      <c r="E86">
        <f t="shared" si="9"/>
        <v>500</v>
      </c>
      <c r="F86">
        <v>500</v>
      </c>
      <c r="G86" t="s">
        <v>8219</v>
      </c>
      <c r="H86" t="s">
        <v>8224</v>
      </c>
      <c r="I86" t="s">
        <v>8246</v>
      </c>
      <c r="J86">
        <v>1305483086</v>
      </c>
      <c r="K86" s="10">
        <f t="shared" si="10"/>
        <v>40678.757939814815</v>
      </c>
      <c r="L86">
        <v>1302891086</v>
      </c>
      <c r="M86" s="10">
        <f t="shared" si="11"/>
        <v>40648.757939814815</v>
      </c>
      <c r="N86" t="b">
        <v>0</v>
      </c>
      <c r="O86">
        <v>7</v>
      </c>
      <c r="P86" t="b">
        <v>1</v>
      </c>
      <c r="Q86" t="s">
        <v>8266</v>
      </c>
      <c r="R86" s="5">
        <f t="shared" si="7"/>
        <v>1</v>
      </c>
      <c r="S86" s="14">
        <f t="shared" si="8"/>
        <v>71.428571428571431</v>
      </c>
      <c r="T86" t="str">
        <f t="shared" si="12"/>
        <v>film &amp; video</v>
      </c>
      <c r="U86" t="str">
        <f t="shared" si="13"/>
        <v>shorts</v>
      </c>
    </row>
    <row r="87" spans="1:21" ht="43.5" x14ac:dyDescent="0.35">
      <c r="A87">
        <v>85</v>
      </c>
      <c r="B87" s="3" t="s">
        <v>87</v>
      </c>
      <c r="C87" s="3" t="s">
        <v>4196</v>
      </c>
      <c r="D87">
        <v>1200</v>
      </c>
      <c r="E87">
        <f t="shared" si="9"/>
        <v>1200</v>
      </c>
      <c r="F87">
        <v>1506</v>
      </c>
      <c r="G87" t="s">
        <v>8219</v>
      </c>
      <c r="H87" t="s">
        <v>8224</v>
      </c>
      <c r="I87" t="s">
        <v>8246</v>
      </c>
      <c r="J87">
        <v>1316746837</v>
      </c>
      <c r="K87" s="10">
        <f t="shared" si="10"/>
        <v>40809.125428240739</v>
      </c>
      <c r="L87">
        <v>1314154837</v>
      </c>
      <c r="M87" s="10">
        <f t="shared" si="11"/>
        <v>40779.125428240739</v>
      </c>
      <c r="N87" t="b">
        <v>0</v>
      </c>
      <c r="O87">
        <v>21</v>
      </c>
      <c r="P87" t="b">
        <v>1</v>
      </c>
      <c r="Q87" t="s">
        <v>8266</v>
      </c>
      <c r="R87" s="5">
        <f t="shared" si="7"/>
        <v>1.2549999999999999</v>
      </c>
      <c r="S87" s="14">
        <f t="shared" si="8"/>
        <v>71.714285714285708</v>
      </c>
      <c r="T87" t="str">
        <f t="shared" si="12"/>
        <v>film &amp; video</v>
      </c>
      <c r="U87" t="str">
        <f t="shared" si="13"/>
        <v>shorts</v>
      </c>
    </row>
    <row r="88" spans="1:21" ht="58" x14ac:dyDescent="0.35">
      <c r="A88">
        <v>86</v>
      </c>
      <c r="B88" s="3" t="s">
        <v>88</v>
      </c>
      <c r="C88" s="3" t="s">
        <v>4197</v>
      </c>
      <c r="D88">
        <v>6000</v>
      </c>
      <c r="E88">
        <f t="shared" si="9"/>
        <v>6660.0000000000009</v>
      </c>
      <c r="F88">
        <v>6388</v>
      </c>
      <c r="G88" t="s">
        <v>8219</v>
      </c>
      <c r="H88" t="s">
        <v>8230</v>
      </c>
      <c r="I88" t="s">
        <v>8249</v>
      </c>
      <c r="J88">
        <v>1451226045</v>
      </c>
      <c r="K88" s="10">
        <f t="shared" si="10"/>
        <v>42365.59774305555</v>
      </c>
      <c r="L88">
        <v>1444828845</v>
      </c>
      <c r="M88" s="10">
        <f t="shared" si="11"/>
        <v>42291.556076388893</v>
      </c>
      <c r="N88" t="b">
        <v>0</v>
      </c>
      <c r="O88">
        <v>17</v>
      </c>
      <c r="P88" t="b">
        <v>1</v>
      </c>
      <c r="Q88" t="s">
        <v>8266</v>
      </c>
      <c r="R88" s="5">
        <f t="shared" si="7"/>
        <v>1.0649999999999999</v>
      </c>
      <c r="S88" s="14">
        <f t="shared" si="8"/>
        <v>375.76470588235293</v>
      </c>
      <c r="T88" t="str">
        <f t="shared" si="12"/>
        <v>film &amp; video</v>
      </c>
      <c r="U88" t="str">
        <f t="shared" si="13"/>
        <v>shorts</v>
      </c>
    </row>
    <row r="89" spans="1:21" ht="43.5" x14ac:dyDescent="0.35">
      <c r="A89">
        <v>87</v>
      </c>
      <c r="B89" s="3" t="s">
        <v>89</v>
      </c>
      <c r="C89" s="3" t="s">
        <v>4198</v>
      </c>
      <c r="D89">
        <v>2500</v>
      </c>
      <c r="E89">
        <f t="shared" si="9"/>
        <v>2500</v>
      </c>
      <c r="F89">
        <v>2615</v>
      </c>
      <c r="G89" t="s">
        <v>8219</v>
      </c>
      <c r="H89" t="s">
        <v>8224</v>
      </c>
      <c r="I89" t="s">
        <v>8246</v>
      </c>
      <c r="J89">
        <v>1275529260</v>
      </c>
      <c r="K89" s="10">
        <f t="shared" si="10"/>
        <v>40332.070138888892</v>
      </c>
      <c r="L89">
        <v>1274705803</v>
      </c>
      <c r="M89" s="10">
        <f t="shared" si="11"/>
        <v>40322.53938657407</v>
      </c>
      <c r="N89" t="b">
        <v>0</v>
      </c>
      <c r="O89">
        <v>25</v>
      </c>
      <c r="P89" t="b">
        <v>1</v>
      </c>
      <c r="Q89" t="s">
        <v>8266</v>
      </c>
      <c r="R89" s="5">
        <f t="shared" si="7"/>
        <v>1.046</v>
      </c>
      <c r="S89" s="14">
        <f t="shared" si="8"/>
        <v>104.6</v>
      </c>
      <c r="T89" t="str">
        <f t="shared" si="12"/>
        <v>film &amp; video</v>
      </c>
      <c r="U89" t="str">
        <f t="shared" si="13"/>
        <v>shorts</v>
      </c>
    </row>
    <row r="90" spans="1:21" ht="58" x14ac:dyDescent="0.35">
      <c r="A90">
        <v>88</v>
      </c>
      <c r="B90" s="3" t="s">
        <v>90</v>
      </c>
      <c r="C90" s="3" t="s">
        <v>4199</v>
      </c>
      <c r="D90">
        <v>3500</v>
      </c>
      <c r="E90">
        <f t="shared" si="9"/>
        <v>3500</v>
      </c>
      <c r="F90">
        <v>3600</v>
      </c>
      <c r="G90" t="s">
        <v>8219</v>
      </c>
      <c r="H90" t="s">
        <v>8224</v>
      </c>
      <c r="I90" t="s">
        <v>8246</v>
      </c>
      <c r="J90">
        <v>1403452131</v>
      </c>
      <c r="K90" s="10">
        <f t="shared" si="10"/>
        <v>41812.65892361111</v>
      </c>
      <c r="L90">
        <v>1401205731</v>
      </c>
      <c r="M90" s="10">
        <f t="shared" si="11"/>
        <v>41786.65892361111</v>
      </c>
      <c r="N90" t="b">
        <v>0</v>
      </c>
      <c r="O90">
        <v>60</v>
      </c>
      <c r="P90" t="b">
        <v>1</v>
      </c>
      <c r="Q90" t="s">
        <v>8266</v>
      </c>
      <c r="R90" s="5">
        <f t="shared" si="7"/>
        <v>1.0289999999999999</v>
      </c>
      <c r="S90" s="14">
        <f t="shared" si="8"/>
        <v>60</v>
      </c>
      <c r="T90" t="str">
        <f t="shared" si="12"/>
        <v>film &amp; video</v>
      </c>
      <c r="U90" t="str">
        <f t="shared" si="13"/>
        <v>shorts</v>
      </c>
    </row>
    <row r="91" spans="1:21" ht="43.5" x14ac:dyDescent="0.35">
      <c r="A91">
        <v>89</v>
      </c>
      <c r="B91" s="3" t="s">
        <v>91</v>
      </c>
      <c r="C91" s="3" t="s">
        <v>4200</v>
      </c>
      <c r="D91">
        <v>6000</v>
      </c>
      <c r="E91">
        <f t="shared" si="9"/>
        <v>6000</v>
      </c>
      <c r="F91">
        <v>6904</v>
      </c>
      <c r="G91" t="s">
        <v>8219</v>
      </c>
      <c r="H91" t="s">
        <v>8224</v>
      </c>
      <c r="I91" t="s">
        <v>8246</v>
      </c>
      <c r="J91">
        <v>1370196192</v>
      </c>
      <c r="K91" s="10">
        <f t="shared" si="10"/>
        <v>41427.752222222225</v>
      </c>
      <c r="L91">
        <v>1368036192</v>
      </c>
      <c r="M91" s="10">
        <f t="shared" si="11"/>
        <v>41402.752222222225</v>
      </c>
      <c r="N91" t="b">
        <v>0</v>
      </c>
      <c r="O91">
        <v>56</v>
      </c>
      <c r="P91" t="b">
        <v>1</v>
      </c>
      <c r="Q91" t="s">
        <v>8266</v>
      </c>
      <c r="R91" s="5">
        <f t="shared" si="7"/>
        <v>1.151</v>
      </c>
      <c r="S91" s="14">
        <f t="shared" si="8"/>
        <v>123.28571428571429</v>
      </c>
      <c r="T91" t="str">
        <f t="shared" si="12"/>
        <v>film &amp; video</v>
      </c>
      <c r="U91" t="str">
        <f t="shared" si="13"/>
        <v>shorts</v>
      </c>
    </row>
    <row r="92" spans="1:21" ht="29" x14ac:dyDescent="0.35">
      <c r="A92">
        <v>90</v>
      </c>
      <c r="B92" s="3" t="s">
        <v>92</v>
      </c>
      <c r="C92" s="3" t="s">
        <v>4201</v>
      </c>
      <c r="D92">
        <v>500</v>
      </c>
      <c r="E92">
        <f t="shared" si="9"/>
        <v>500</v>
      </c>
      <c r="F92">
        <v>502</v>
      </c>
      <c r="G92" t="s">
        <v>8219</v>
      </c>
      <c r="H92" t="s">
        <v>8224</v>
      </c>
      <c r="I92" t="s">
        <v>8246</v>
      </c>
      <c r="J92">
        <v>1310454499</v>
      </c>
      <c r="K92" s="10">
        <f t="shared" si="10"/>
        <v>40736.297442129631</v>
      </c>
      <c r="L92">
        <v>1307862499</v>
      </c>
      <c r="M92" s="10">
        <f t="shared" si="11"/>
        <v>40706.297442129631</v>
      </c>
      <c r="N92" t="b">
        <v>0</v>
      </c>
      <c r="O92">
        <v>16</v>
      </c>
      <c r="P92" t="b">
        <v>1</v>
      </c>
      <c r="Q92" t="s">
        <v>8266</v>
      </c>
      <c r="R92" s="5">
        <f t="shared" si="7"/>
        <v>1.004</v>
      </c>
      <c r="S92" s="14">
        <f t="shared" si="8"/>
        <v>31.375</v>
      </c>
      <c r="T92" t="str">
        <f t="shared" si="12"/>
        <v>film &amp; video</v>
      </c>
      <c r="U92" t="str">
        <f t="shared" si="13"/>
        <v>shorts</v>
      </c>
    </row>
    <row r="93" spans="1:21" ht="43.5" x14ac:dyDescent="0.35">
      <c r="A93">
        <v>91</v>
      </c>
      <c r="B93" s="3" t="s">
        <v>93</v>
      </c>
      <c r="C93" s="3" t="s">
        <v>4202</v>
      </c>
      <c r="D93">
        <v>3000</v>
      </c>
      <c r="E93">
        <f t="shared" si="9"/>
        <v>3000</v>
      </c>
      <c r="F93">
        <v>3600</v>
      </c>
      <c r="G93" t="s">
        <v>8219</v>
      </c>
      <c r="H93" t="s">
        <v>8224</v>
      </c>
      <c r="I93" t="s">
        <v>8246</v>
      </c>
      <c r="J93">
        <v>1305625164</v>
      </c>
      <c r="K93" s="10">
        <f t="shared" si="10"/>
        <v>40680.402361111112</v>
      </c>
      <c r="L93">
        <v>1300354764</v>
      </c>
      <c r="M93" s="10">
        <f t="shared" si="11"/>
        <v>40619.402361111112</v>
      </c>
      <c r="N93" t="b">
        <v>0</v>
      </c>
      <c r="O93">
        <v>46</v>
      </c>
      <c r="P93" t="b">
        <v>1</v>
      </c>
      <c r="Q93" t="s">
        <v>8266</v>
      </c>
      <c r="R93" s="5">
        <f t="shared" si="7"/>
        <v>1.2</v>
      </c>
      <c r="S93" s="14">
        <f t="shared" si="8"/>
        <v>78.260869565217391</v>
      </c>
      <c r="T93" t="str">
        <f t="shared" si="12"/>
        <v>film &amp; video</v>
      </c>
      <c r="U93" t="str">
        <f t="shared" si="13"/>
        <v>shorts</v>
      </c>
    </row>
    <row r="94" spans="1:21" ht="43.5" x14ac:dyDescent="0.35">
      <c r="A94">
        <v>92</v>
      </c>
      <c r="B94" s="3" t="s">
        <v>94</v>
      </c>
      <c r="C94" s="3" t="s">
        <v>4203</v>
      </c>
      <c r="D94">
        <v>5000</v>
      </c>
      <c r="E94">
        <f t="shared" si="9"/>
        <v>3750</v>
      </c>
      <c r="F94">
        <v>5260</v>
      </c>
      <c r="G94" t="s">
        <v>8219</v>
      </c>
      <c r="H94" t="s">
        <v>8229</v>
      </c>
      <c r="I94" t="s">
        <v>8251</v>
      </c>
      <c r="J94">
        <v>1485936000</v>
      </c>
      <c r="K94" s="10">
        <f t="shared" si="10"/>
        <v>42767.333333333328</v>
      </c>
      <c r="L94">
        <v>1481949983</v>
      </c>
      <c r="M94" s="10">
        <f t="shared" si="11"/>
        <v>42721.198877314819</v>
      </c>
      <c r="N94" t="b">
        <v>0</v>
      </c>
      <c r="O94">
        <v>43</v>
      </c>
      <c r="P94" t="b">
        <v>1</v>
      </c>
      <c r="Q94" t="s">
        <v>8266</v>
      </c>
      <c r="R94" s="5">
        <f t="shared" si="7"/>
        <v>1.052</v>
      </c>
      <c r="S94" s="14">
        <f t="shared" si="8"/>
        <v>122.32558139534883</v>
      </c>
      <c r="T94" t="str">
        <f t="shared" si="12"/>
        <v>film &amp; video</v>
      </c>
      <c r="U94" t="str">
        <f t="shared" si="13"/>
        <v>shorts</v>
      </c>
    </row>
    <row r="95" spans="1:21" ht="58" x14ac:dyDescent="0.35">
      <c r="A95">
        <v>93</v>
      </c>
      <c r="B95" s="3" t="s">
        <v>95</v>
      </c>
      <c r="C95" s="3" t="s">
        <v>4204</v>
      </c>
      <c r="D95">
        <v>1000</v>
      </c>
      <c r="E95">
        <f t="shared" si="9"/>
        <v>1000</v>
      </c>
      <c r="F95">
        <v>1106</v>
      </c>
      <c r="G95" t="s">
        <v>8219</v>
      </c>
      <c r="H95" t="s">
        <v>8224</v>
      </c>
      <c r="I95" t="s">
        <v>8246</v>
      </c>
      <c r="J95">
        <v>1341349200</v>
      </c>
      <c r="K95" s="10">
        <f t="shared" si="10"/>
        <v>41093.875</v>
      </c>
      <c r="L95">
        <v>1338928537</v>
      </c>
      <c r="M95" s="10">
        <f t="shared" si="11"/>
        <v>41065.858067129629</v>
      </c>
      <c r="N95" t="b">
        <v>0</v>
      </c>
      <c r="O95">
        <v>15</v>
      </c>
      <c r="P95" t="b">
        <v>1</v>
      </c>
      <c r="Q95" t="s">
        <v>8266</v>
      </c>
      <c r="R95" s="5">
        <f t="shared" si="7"/>
        <v>1.1060000000000001</v>
      </c>
      <c r="S95" s="14">
        <f t="shared" si="8"/>
        <v>73.733333333333334</v>
      </c>
      <c r="T95" t="str">
        <f t="shared" si="12"/>
        <v>film &amp; video</v>
      </c>
      <c r="U95" t="str">
        <f t="shared" si="13"/>
        <v>shorts</v>
      </c>
    </row>
    <row r="96" spans="1:21" ht="43.5" x14ac:dyDescent="0.35">
      <c r="A96">
        <v>94</v>
      </c>
      <c r="B96" s="3" t="s">
        <v>96</v>
      </c>
      <c r="C96" s="3" t="s">
        <v>4205</v>
      </c>
      <c r="D96">
        <v>250</v>
      </c>
      <c r="E96">
        <f t="shared" si="9"/>
        <v>302.5</v>
      </c>
      <c r="F96">
        <v>260</v>
      </c>
      <c r="G96" t="s">
        <v>8219</v>
      </c>
      <c r="H96" t="s">
        <v>8225</v>
      </c>
      <c r="I96" t="s">
        <v>8247</v>
      </c>
      <c r="J96">
        <v>1396890822</v>
      </c>
      <c r="K96" s="10">
        <f t="shared" si="10"/>
        <v>41736.717847222222</v>
      </c>
      <c r="L96">
        <v>1395162822</v>
      </c>
      <c r="M96" s="10">
        <f t="shared" si="11"/>
        <v>41716.717847222222</v>
      </c>
      <c r="N96" t="b">
        <v>0</v>
      </c>
      <c r="O96">
        <v>12</v>
      </c>
      <c r="P96" t="b">
        <v>1</v>
      </c>
      <c r="Q96" t="s">
        <v>8266</v>
      </c>
      <c r="R96" s="5">
        <f t="shared" si="7"/>
        <v>1.04</v>
      </c>
      <c r="S96" s="14">
        <f t="shared" si="8"/>
        <v>21.666666666666668</v>
      </c>
      <c r="T96" t="str">
        <f t="shared" si="12"/>
        <v>film &amp; video</v>
      </c>
      <c r="U96" t="str">
        <f t="shared" si="13"/>
        <v>shorts</v>
      </c>
    </row>
    <row r="97" spans="1:21" ht="43.5" x14ac:dyDescent="0.35">
      <c r="A97">
        <v>95</v>
      </c>
      <c r="B97" s="3" t="s">
        <v>97</v>
      </c>
      <c r="C97" s="3" t="s">
        <v>4206</v>
      </c>
      <c r="D97">
        <v>350</v>
      </c>
      <c r="E97">
        <f t="shared" si="9"/>
        <v>350</v>
      </c>
      <c r="F97">
        <v>460</v>
      </c>
      <c r="G97" t="s">
        <v>8219</v>
      </c>
      <c r="H97" t="s">
        <v>8224</v>
      </c>
      <c r="I97" t="s">
        <v>8246</v>
      </c>
      <c r="J97">
        <v>1330214841</v>
      </c>
      <c r="K97" s="10">
        <f t="shared" si="10"/>
        <v>40965.005104166667</v>
      </c>
      <c r="L97">
        <v>1327622841</v>
      </c>
      <c r="M97" s="10">
        <f t="shared" si="11"/>
        <v>40935.005104166667</v>
      </c>
      <c r="N97" t="b">
        <v>0</v>
      </c>
      <c r="O97">
        <v>21</v>
      </c>
      <c r="P97" t="b">
        <v>1</v>
      </c>
      <c r="Q97" t="s">
        <v>8266</v>
      </c>
      <c r="R97" s="5">
        <f t="shared" si="7"/>
        <v>1.3140000000000001</v>
      </c>
      <c r="S97" s="14">
        <f t="shared" si="8"/>
        <v>21.904761904761905</v>
      </c>
      <c r="T97" t="str">
        <f t="shared" si="12"/>
        <v>film &amp; video</v>
      </c>
      <c r="U97" t="str">
        <f t="shared" si="13"/>
        <v>shorts</v>
      </c>
    </row>
    <row r="98" spans="1:21" ht="58" x14ac:dyDescent="0.35">
      <c r="A98">
        <v>96</v>
      </c>
      <c r="B98" s="3" t="s">
        <v>98</v>
      </c>
      <c r="C98" s="3" t="s">
        <v>4207</v>
      </c>
      <c r="D98">
        <v>1500</v>
      </c>
      <c r="E98">
        <f t="shared" si="9"/>
        <v>1500</v>
      </c>
      <c r="F98">
        <v>1720</v>
      </c>
      <c r="G98" t="s">
        <v>8219</v>
      </c>
      <c r="H98" t="s">
        <v>8224</v>
      </c>
      <c r="I98" t="s">
        <v>8246</v>
      </c>
      <c r="J98">
        <v>1280631600</v>
      </c>
      <c r="K98" s="10">
        <f t="shared" si="10"/>
        <v>40391.125</v>
      </c>
      <c r="L98">
        <v>1274889241</v>
      </c>
      <c r="M98" s="10">
        <f t="shared" si="11"/>
        <v>40324.662511574075</v>
      </c>
      <c r="N98" t="b">
        <v>0</v>
      </c>
      <c r="O98">
        <v>34</v>
      </c>
      <c r="P98" t="b">
        <v>1</v>
      </c>
      <c r="Q98" t="s">
        <v>8266</v>
      </c>
      <c r="R98" s="5">
        <f t="shared" si="7"/>
        <v>1.147</v>
      </c>
      <c r="S98" s="14">
        <f t="shared" si="8"/>
        <v>50.588235294117645</v>
      </c>
      <c r="T98" t="str">
        <f t="shared" si="12"/>
        <v>film &amp; video</v>
      </c>
      <c r="U98" t="str">
        <f t="shared" si="13"/>
        <v>shorts</v>
      </c>
    </row>
    <row r="99" spans="1:21" ht="43.5" x14ac:dyDescent="0.35">
      <c r="A99">
        <v>97</v>
      </c>
      <c r="B99" s="3" t="s">
        <v>99</v>
      </c>
      <c r="C99" s="3" t="s">
        <v>4208</v>
      </c>
      <c r="D99">
        <v>400</v>
      </c>
      <c r="E99">
        <f t="shared" si="9"/>
        <v>400</v>
      </c>
      <c r="F99">
        <v>425</v>
      </c>
      <c r="G99" t="s">
        <v>8219</v>
      </c>
      <c r="H99" t="s">
        <v>8224</v>
      </c>
      <c r="I99" t="s">
        <v>8246</v>
      </c>
      <c r="J99">
        <v>1310440482</v>
      </c>
      <c r="K99" s="10">
        <f t="shared" si="10"/>
        <v>40736.135208333333</v>
      </c>
      <c r="L99">
        <v>1307848482</v>
      </c>
      <c r="M99" s="10">
        <f t="shared" si="11"/>
        <v>40706.135208333333</v>
      </c>
      <c r="N99" t="b">
        <v>0</v>
      </c>
      <c r="O99">
        <v>8</v>
      </c>
      <c r="P99" t="b">
        <v>1</v>
      </c>
      <c r="Q99" t="s">
        <v>8266</v>
      </c>
      <c r="R99" s="5">
        <f t="shared" si="7"/>
        <v>1.0629999999999999</v>
      </c>
      <c r="S99" s="14">
        <f t="shared" si="8"/>
        <v>53.125</v>
      </c>
      <c r="T99" t="str">
        <f t="shared" si="12"/>
        <v>film &amp; video</v>
      </c>
      <c r="U99" t="str">
        <f t="shared" si="13"/>
        <v>shorts</v>
      </c>
    </row>
    <row r="100" spans="1:21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f t="shared" si="9"/>
        <v>3200</v>
      </c>
      <c r="F100">
        <v>3400</v>
      </c>
      <c r="G100" t="s">
        <v>8219</v>
      </c>
      <c r="H100" t="s">
        <v>8224</v>
      </c>
      <c r="I100" t="s">
        <v>8246</v>
      </c>
      <c r="J100">
        <v>1354923000</v>
      </c>
      <c r="K100" s="10">
        <f t="shared" si="10"/>
        <v>41250.979166666664</v>
      </c>
      <c r="L100">
        <v>1351796674</v>
      </c>
      <c r="M100" s="10">
        <f t="shared" si="11"/>
        <v>41214.79483796296</v>
      </c>
      <c r="N100" t="b">
        <v>0</v>
      </c>
      <c r="O100">
        <v>60</v>
      </c>
      <c r="P100" t="b">
        <v>1</v>
      </c>
      <c r="Q100" t="s">
        <v>8266</v>
      </c>
      <c r="R100" s="5">
        <f t="shared" si="7"/>
        <v>1.0629999999999999</v>
      </c>
      <c r="S100" s="14">
        <f t="shared" si="8"/>
        <v>56.666666666666664</v>
      </c>
      <c r="T100" t="str">
        <f t="shared" si="12"/>
        <v>film &amp; video</v>
      </c>
      <c r="U100" t="str">
        <f t="shared" si="13"/>
        <v>shorts</v>
      </c>
    </row>
    <row r="101" spans="1:21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f t="shared" si="9"/>
        <v>1500</v>
      </c>
      <c r="F101">
        <v>1590.29</v>
      </c>
      <c r="G101" t="s">
        <v>8219</v>
      </c>
      <c r="H101" t="s">
        <v>8224</v>
      </c>
      <c r="I101" t="s">
        <v>8246</v>
      </c>
      <c r="J101">
        <v>1390426799</v>
      </c>
      <c r="K101" s="10">
        <f t="shared" si="10"/>
        <v>41661.902766203704</v>
      </c>
      <c r="L101">
        <v>1387834799</v>
      </c>
      <c r="M101" s="10">
        <f t="shared" si="11"/>
        <v>41631.902766203704</v>
      </c>
      <c r="N101" t="b">
        <v>0</v>
      </c>
      <c r="O101">
        <v>39</v>
      </c>
      <c r="P101" t="b">
        <v>1</v>
      </c>
      <c r="Q101" t="s">
        <v>8266</v>
      </c>
      <c r="R101" s="5">
        <f t="shared" si="7"/>
        <v>1.06</v>
      </c>
      <c r="S101" s="14">
        <f t="shared" si="8"/>
        <v>40.776666666666664</v>
      </c>
      <c r="T101" t="str">
        <f t="shared" si="12"/>
        <v>film &amp; video</v>
      </c>
      <c r="U101" t="str">
        <f t="shared" si="13"/>
        <v>shorts</v>
      </c>
    </row>
    <row r="102" spans="1:21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f t="shared" si="9"/>
        <v>5000</v>
      </c>
      <c r="F102">
        <v>5000</v>
      </c>
      <c r="G102" t="s">
        <v>8219</v>
      </c>
      <c r="H102" t="s">
        <v>8224</v>
      </c>
      <c r="I102" t="s">
        <v>8246</v>
      </c>
      <c r="J102">
        <v>1352055886</v>
      </c>
      <c r="K102" s="10">
        <f t="shared" si="10"/>
        <v>41217.794976851852</v>
      </c>
      <c r="L102">
        <v>1350324286</v>
      </c>
      <c r="M102" s="10">
        <f t="shared" si="11"/>
        <v>41197.753310185188</v>
      </c>
      <c r="N102" t="b">
        <v>0</v>
      </c>
      <c r="O102">
        <v>26</v>
      </c>
      <c r="P102" t="b">
        <v>1</v>
      </c>
      <c r="Q102" t="s">
        <v>8266</v>
      </c>
      <c r="R102" s="5">
        <f t="shared" si="7"/>
        <v>1</v>
      </c>
      <c r="S102" s="14">
        <f t="shared" si="8"/>
        <v>192.30769230769232</v>
      </c>
      <c r="T102" t="str">
        <f t="shared" si="12"/>
        <v>film &amp; video</v>
      </c>
      <c r="U102" t="str">
        <f t="shared" si="13"/>
        <v>shorts</v>
      </c>
    </row>
    <row r="103" spans="1:21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f t="shared" si="9"/>
        <v>3500</v>
      </c>
      <c r="F103">
        <v>3500</v>
      </c>
      <c r="G103" t="s">
        <v>8219</v>
      </c>
      <c r="H103" t="s">
        <v>8224</v>
      </c>
      <c r="I103" t="s">
        <v>8246</v>
      </c>
      <c r="J103">
        <v>1359052710</v>
      </c>
      <c r="K103" s="10">
        <f t="shared" si="10"/>
        <v>41298.776736111111</v>
      </c>
      <c r="L103">
        <v>1356979110</v>
      </c>
      <c r="M103" s="10">
        <f t="shared" si="11"/>
        <v>41274.776736111111</v>
      </c>
      <c r="N103" t="b">
        <v>0</v>
      </c>
      <c r="O103">
        <v>35</v>
      </c>
      <c r="P103" t="b">
        <v>1</v>
      </c>
      <c r="Q103" t="s">
        <v>8266</v>
      </c>
      <c r="R103" s="5">
        <f t="shared" si="7"/>
        <v>1</v>
      </c>
      <c r="S103" s="14">
        <f t="shared" si="8"/>
        <v>100</v>
      </c>
      <c r="T103" t="str">
        <f t="shared" si="12"/>
        <v>film &amp; video</v>
      </c>
      <c r="U103" t="str">
        <f t="shared" si="13"/>
        <v>shorts</v>
      </c>
    </row>
    <row r="104" spans="1:21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f t="shared" si="9"/>
        <v>6000</v>
      </c>
      <c r="F104">
        <v>7665</v>
      </c>
      <c r="G104" t="s">
        <v>8219</v>
      </c>
      <c r="H104" t="s">
        <v>8224</v>
      </c>
      <c r="I104" t="s">
        <v>8246</v>
      </c>
      <c r="J104">
        <v>1293073733</v>
      </c>
      <c r="K104" s="10">
        <f t="shared" si="10"/>
        <v>40535.131168981483</v>
      </c>
      <c r="L104">
        <v>1290481733</v>
      </c>
      <c r="M104" s="10">
        <f t="shared" si="11"/>
        <v>40505.131168981483</v>
      </c>
      <c r="N104" t="b">
        <v>0</v>
      </c>
      <c r="O104">
        <v>65</v>
      </c>
      <c r="P104" t="b">
        <v>1</v>
      </c>
      <c r="Q104" t="s">
        <v>8266</v>
      </c>
      <c r="R104" s="5">
        <f t="shared" si="7"/>
        <v>1.278</v>
      </c>
      <c r="S104" s="14">
        <f t="shared" si="8"/>
        <v>117.92307692307692</v>
      </c>
      <c r="T104" t="str">
        <f t="shared" si="12"/>
        <v>film &amp; video</v>
      </c>
      <c r="U104" t="str">
        <f t="shared" si="13"/>
        <v>shorts</v>
      </c>
    </row>
    <row r="105" spans="1:21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f t="shared" si="9"/>
        <v>1573</v>
      </c>
      <c r="F105">
        <v>1367</v>
      </c>
      <c r="G105" t="s">
        <v>8219</v>
      </c>
      <c r="H105" t="s">
        <v>8225</v>
      </c>
      <c r="I105" t="s">
        <v>8247</v>
      </c>
      <c r="J105">
        <v>1394220030</v>
      </c>
      <c r="K105" s="10">
        <f t="shared" si="10"/>
        <v>41705.805902777778</v>
      </c>
      <c r="L105">
        <v>1392232830</v>
      </c>
      <c r="M105" s="10">
        <f t="shared" si="11"/>
        <v>41682.805902777778</v>
      </c>
      <c r="N105" t="b">
        <v>0</v>
      </c>
      <c r="O105">
        <v>49</v>
      </c>
      <c r="P105" t="b">
        <v>1</v>
      </c>
      <c r="Q105" t="s">
        <v>8266</v>
      </c>
      <c r="R105" s="5">
        <f t="shared" si="7"/>
        <v>1.052</v>
      </c>
      <c r="S105" s="14">
        <f t="shared" si="8"/>
        <v>27.897959183673468</v>
      </c>
      <c r="T105" t="str">
        <f t="shared" si="12"/>
        <v>film &amp; video</v>
      </c>
      <c r="U105" t="str">
        <f t="shared" si="13"/>
        <v>shorts</v>
      </c>
    </row>
    <row r="106" spans="1:21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f t="shared" si="9"/>
        <v>500</v>
      </c>
      <c r="F106">
        <v>600</v>
      </c>
      <c r="G106" t="s">
        <v>8219</v>
      </c>
      <c r="H106" t="s">
        <v>8224</v>
      </c>
      <c r="I106" t="s">
        <v>8246</v>
      </c>
      <c r="J106">
        <v>1301792400</v>
      </c>
      <c r="K106" s="10">
        <f t="shared" si="10"/>
        <v>40636.041666666664</v>
      </c>
      <c r="L106">
        <v>1299775266</v>
      </c>
      <c r="M106" s="10">
        <f t="shared" si="11"/>
        <v>40612.695208333331</v>
      </c>
      <c r="N106" t="b">
        <v>0</v>
      </c>
      <c r="O106">
        <v>10</v>
      </c>
      <c r="P106" t="b">
        <v>1</v>
      </c>
      <c r="Q106" t="s">
        <v>8266</v>
      </c>
      <c r="R106" s="5">
        <f t="shared" si="7"/>
        <v>1.2</v>
      </c>
      <c r="S106" s="14">
        <f t="shared" si="8"/>
        <v>60</v>
      </c>
      <c r="T106" t="str">
        <f t="shared" si="12"/>
        <v>film &amp; video</v>
      </c>
      <c r="U106" t="str">
        <f t="shared" si="13"/>
        <v>shorts</v>
      </c>
    </row>
    <row r="107" spans="1:21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f t="shared" si="9"/>
        <v>2200</v>
      </c>
      <c r="F107">
        <v>2363</v>
      </c>
      <c r="G107" t="s">
        <v>8219</v>
      </c>
      <c r="H107" t="s">
        <v>8224</v>
      </c>
      <c r="I107" t="s">
        <v>8246</v>
      </c>
      <c r="J107">
        <v>1463184000</v>
      </c>
      <c r="K107" s="10">
        <f t="shared" si="10"/>
        <v>42504</v>
      </c>
      <c r="L107">
        <v>1461605020</v>
      </c>
      <c r="M107" s="10">
        <f t="shared" si="11"/>
        <v>42485.724768518514</v>
      </c>
      <c r="N107" t="b">
        <v>0</v>
      </c>
      <c r="O107">
        <v>60</v>
      </c>
      <c r="P107" t="b">
        <v>1</v>
      </c>
      <c r="Q107" t="s">
        <v>8266</v>
      </c>
      <c r="R107" s="5">
        <f t="shared" si="7"/>
        <v>1.0740000000000001</v>
      </c>
      <c r="S107" s="14">
        <f t="shared" si="8"/>
        <v>39.383333333333333</v>
      </c>
      <c r="T107" t="str">
        <f t="shared" si="12"/>
        <v>film &amp; video</v>
      </c>
      <c r="U107" t="str">
        <f t="shared" si="13"/>
        <v>shorts</v>
      </c>
    </row>
    <row r="108" spans="1:21" x14ac:dyDescent="0.35">
      <c r="A108">
        <v>106</v>
      </c>
      <c r="B108" s="3" t="s">
        <v>108</v>
      </c>
      <c r="C108" s="3" t="s">
        <v>4217</v>
      </c>
      <c r="D108">
        <v>5000</v>
      </c>
      <c r="E108">
        <f t="shared" si="9"/>
        <v>5000</v>
      </c>
      <c r="F108">
        <v>5025</v>
      </c>
      <c r="G108" t="s">
        <v>8219</v>
      </c>
      <c r="H108" t="s">
        <v>8224</v>
      </c>
      <c r="I108" t="s">
        <v>8246</v>
      </c>
      <c r="J108">
        <v>1333391901</v>
      </c>
      <c r="K108" s="10">
        <f t="shared" si="10"/>
        <v>41001.776631944449</v>
      </c>
      <c r="L108">
        <v>1332182301</v>
      </c>
      <c r="M108" s="10">
        <f t="shared" si="11"/>
        <v>40987.776631944449</v>
      </c>
      <c r="N108" t="b">
        <v>0</v>
      </c>
      <c r="O108">
        <v>27</v>
      </c>
      <c r="P108" t="b">
        <v>1</v>
      </c>
      <c r="Q108" t="s">
        <v>8266</v>
      </c>
      <c r="R108" s="5">
        <f t="shared" si="7"/>
        <v>1.0049999999999999</v>
      </c>
      <c r="S108" s="14">
        <f t="shared" si="8"/>
        <v>186.11111111111111</v>
      </c>
      <c r="T108" t="str">
        <f t="shared" si="12"/>
        <v>film &amp; video</v>
      </c>
      <c r="U108" t="str">
        <f t="shared" si="13"/>
        <v>shorts</v>
      </c>
    </row>
    <row r="109" spans="1:21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f t="shared" si="9"/>
        <v>7500</v>
      </c>
      <c r="F109">
        <v>7685</v>
      </c>
      <c r="G109" t="s">
        <v>8219</v>
      </c>
      <c r="H109" t="s">
        <v>8224</v>
      </c>
      <c r="I109" t="s">
        <v>8246</v>
      </c>
      <c r="J109">
        <v>1303688087</v>
      </c>
      <c r="K109" s="10">
        <f t="shared" si="10"/>
        <v>40657.982488425929</v>
      </c>
      <c r="L109">
        <v>1301787287</v>
      </c>
      <c r="M109" s="10">
        <f t="shared" si="11"/>
        <v>40635.982488425929</v>
      </c>
      <c r="N109" t="b">
        <v>0</v>
      </c>
      <c r="O109">
        <v>69</v>
      </c>
      <c r="P109" t="b">
        <v>1</v>
      </c>
      <c r="Q109" t="s">
        <v>8266</v>
      </c>
      <c r="R109" s="5">
        <f t="shared" si="7"/>
        <v>1.0249999999999999</v>
      </c>
      <c r="S109" s="14">
        <f t="shared" si="8"/>
        <v>111.37681159420291</v>
      </c>
      <c r="T109" t="str">
        <f t="shared" si="12"/>
        <v>film &amp; video</v>
      </c>
      <c r="U109" t="str">
        <f t="shared" si="13"/>
        <v>shorts</v>
      </c>
    </row>
    <row r="110" spans="1:21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f t="shared" si="9"/>
        <v>1500</v>
      </c>
      <c r="F110">
        <v>3700</v>
      </c>
      <c r="G110" t="s">
        <v>8219</v>
      </c>
      <c r="H110" t="s">
        <v>8224</v>
      </c>
      <c r="I110" t="s">
        <v>8246</v>
      </c>
      <c r="J110">
        <v>1370011370</v>
      </c>
      <c r="K110" s="10">
        <f t="shared" si="10"/>
        <v>41425.613078703704</v>
      </c>
      <c r="L110">
        <v>1364827370</v>
      </c>
      <c r="M110" s="10">
        <f t="shared" si="11"/>
        <v>41365.613078703704</v>
      </c>
      <c r="N110" t="b">
        <v>0</v>
      </c>
      <c r="O110">
        <v>47</v>
      </c>
      <c r="P110" t="b">
        <v>1</v>
      </c>
      <c r="Q110" t="s">
        <v>8266</v>
      </c>
      <c r="R110" s="5">
        <f t="shared" si="7"/>
        <v>2.4670000000000001</v>
      </c>
      <c r="S110" s="14">
        <f t="shared" si="8"/>
        <v>78.723404255319153</v>
      </c>
      <c r="T110" t="str">
        <f t="shared" si="12"/>
        <v>film &amp; video</v>
      </c>
      <c r="U110" t="str">
        <f t="shared" si="13"/>
        <v>shorts</v>
      </c>
    </row>
    <row r="111" spans="1:21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f t="shared" si="9"/>
        <v>1000</v>
      </c>
      <c r="F111">
        <v>2195</v>
      </c>
      <c r="G111" t="s">
        <v>8219</v>
      </c>
      <c r="H111" t="s">
        <v>8224</v>
      </c>
      <c r="I111" t="s">
        <v>8246</v>
      </c>
      <c r="J111">
        <v>1298680630</v>
      </c>
      <c r="K111" s="10">
        <f t="shared" si="10"/>
        <v>40600.025810185187</v>
      </c>
      <c r="L111">
        <v>1296088630</v>
      </c>
      <c r="M111" s="10">
        <f t="shared" si="11"/>
        <v>40570.025810185187</v>
      </c>
      <c r="N111" t="b">
        <v>0</v>
      </c>
      <c r="O111">
        <v>47</v>
      </c>
      <c r="P111" t="b">
        <v>1</v>
      </c>
      <c r="Q111" t="s">
        <v>8266</v>
      </c>
      <c r="R111" s="5">
        <f t="shared" si="7"/>
        <v>2.1949999999999998</v>
      </c>
      <c r="S111" s="14">
        <f t="shared" si="8"/>
        <v>46.702127659574465</v>
      </c>
      <c r="T111" t="str">
        <f t="shared" si="12"/>
        <v>film &amp; video</v>
      </c>
      <c r="U111" t="str">
        <f t="shared" si="13"/>
        <v>shorts</v>
      </c>
    </row>
    <row r="112" spans="1:21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f t="shared" si="9"/>
        <v>1300</v>
      </c>
      <c r="F112">
        <v>1700</v>
      </c>
      <c r="G112" t="s">
        <v>8219</v>
      </c>
      <c r="H112" t="s">
        <v>8224</v>
      </c>
      <c r="I112" t="s">
        <v>8246</v>
      </c>
      <c r="J112">
        <v>1384408740</v>
      </c>
      <c r="K112" s="10">
        <f t="shared" si="10"/>
        <v>41592.249305555553</v>
      </c>
      <c r="L112">
        <v>1381445253</v>
      </c>
      <c r="M112" s="10">
        <f t="shared" si="11"/>
        <v>41557.949687500004</v>
      </c>
      <c r="N112" t="b">
        <v>0</v>
      </c>
      <c r="O112">
        <v>26</v>
      </c>
      <c r="P112" t="b">
        <v>1</v>
      </c>
      <c r="Q112" t="s">
        <v>8266</v>
      </c>
      <c r="R112" s="5">
        <f t="shared" si="7"/>
        <v>1.3080000000000001</v>
      </c>
      <c r="S112" s="14">
        <f t="shared" si="8"/>
        <v>65.384615384615387</v>
      </c>
      <c r="T112" t="str">
        <f t="shared" si="12"/>
        <v>film &amp; video</v>
      </c>
      <c r="U112" t="str">
        <f t="shared" si="13"/>
        <v>shorts</v>
      </c>
    </row>
    <row r="113" spans="1:21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f t="shared" si="9"/>
        <v>2380</v>
      </c>
      <c r="F113">
        <v>5410</v>
      </c>
      <c r="G113" t="s">
        <v>8219</v>
      </c>
      <c r="H113" t="s">
        <v>8226</v>
      </c>
      <c r="I113" t="s">
        <v>8248</v>
      </c>
      <c r="J113">
        <v>1433059187</v>
      </c>
      <c r="K113" s="10">
        <f t="shared" si="10"/>
        <v>42155.333182870367</v>
      </c>
      <c r="L113">
        <v>1430467187</v>
      </c>
      <c r="M113" s="10">
        <f t="shared" si="11"/>
        <v>42125.333182870367</v>
      </c>
      <c r="N113" t="b">
        <v>0</v>
      </c>
      <c r="O113">
        <v>53</v>
      </c>
      <c r="P113" t="b">
        <v>1</v>
      </c>
      <c r="Q113" t="s">
        <v>8266</v>
      </c>
      <c r="R113" s="5">
        <f t="shared" si="7"/>
        <v>1.546</v>
      </c>
      <c r="S113" s="14">
        <f t="shared" si="8"/>
        <v>102.0754716981132</v>
      </c>
      <c r="T113" t="str">
        <f t="shared" si="12"/>
        <v>film &amp; video</v>
      </c>
      <c r="U113" t="str">
        <f t="shared" si="13"/>
        <v>shorts</v>
      </c>
    </row>
    <row r="114" spans="1:21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f t="shared" si="9"/>
        <v>5000</v>
      </c>
      <c r="F114">
        <v>5200</v>
      </c>
      <c r="G114" t="s">
        <v>8219</v>
      </c>
      <c r="H114" t="s">
        <v>8224</v>
      </c>
      <c r="I114" t="s">
        <v>8246</v>
      </c>
      <c r="J114">
        <v>1397354400</v>
      </c>
      <c r="K114" s="10">
        <f t="shared" si="10"/>
        <v>41742.083333333336</v>
      </c>
      <c r="L114">
        <v>1395277318</v>
      </c>
      <c r="M114" s="10">
        <f t="shared" si="11"/>
        <v>41718.043032407404</v>
      </c>
      <c r="N114" t="b">
        <v>0</v>
      </c>
      <c r="O114">
        <v>81</v>
      </c>
      <c r="P114" t="b">
        <v>1</v>
      </c>
      <c r="Q114" t="s">
        <v>8266</v>
      </c>
      <c r="R114" s="5">
        <f t="shared" si="7"/>
        <v>1.04</v>
      </c>
      <c r="S114" s="14">
        <f t="shared" si="8"/>
        <v>64.197530864197532</v>
      </c>
      <c r="T114" t="str">
        <f t="shared" si="12"/>
        <v>film &amp; video</v>
      </c>
      <c r="U114" t="str">
        <f t="shared" si="13"/>
        <v>shorts</v>
      </c>
    </row>
    <row r="115" spans="1:21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f t="shared" si="9"/>
        <v>5000</v>
      </c>
      <c r="F115">
        <v>7050</v>
      </c>
      <c r="G115" t="s">
        <v>8219</v>
      </c>
      <c r="H115" t="s">
        <v>8224</v>
      </c>
      <c r="I115" t="s">
        <v>8246</v>
      </c>
      <c r="J115">
        <v>1312642800</v>
      </c>
      <c r="K115" s="10">
        <f t="shared" si="10"/>
        <v>40761.625</v>
      </c>
      <c r="L115">
        <v>1311963128</v>
      </c>
      <c r="M115" s="10">
        <f t="shared" si="11"/>
        <v>40753.758425925924</v>
      </c>
      <c r="N115" t="b">
        <v>0</v>
      </c>
      <c r="O115">
        <v>78</v>
      </c>
      <c r="P115" t="b">
        <v>1</v>
      </c>
      <c r="Q115" t="s">
        <v>8266</v>
      </c>
      <c r="R115" s="5">
        <f t="shared" si="7"/>
        <v>1.41</v>
      </c>
      <c r="S115" s="14">
        <f t="shared" si="8"/>
        <v>90.384615384615387</v>
      </c>
      <c r="T115" t="str">
        <f t="shared" si="12"/>
        <v>film &amp; video</v>
      </c>
      <c r="U115" t="str">
        <f t="shared" si="13"/>
        <v>shorts</v>
      </c>
    </row>
    <row r="116" spans="1:21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f t="shared" si="9"/>
        <v>3000</v>
      </c>
      <c r="F116">
        <v>3100</v>
      </c>
      <c r="G116" t="s">
        <v>8219</v>
      </c>
      <c r="H116" t="s">
        <v>8224</v>
      </c>
      <c r="I116" t="s">
        <v>8246</v>
      </c>
      <c r="J116">
        <v>1326436488</v>
      </c>
      <c r="K116" s="10">
        <f t="shared" si="10"/>
        <v>40921.27416666667</v>
      </c>
      <c r="L116">
        <v>1321252488</v>
      </c>
      <c r="M116" s="10">
        <f t="shared" si="11"/>
        <v>40861.27416666667</v>
      </c>
      <c r="N116" t="b">
        <v>0</v>
      </c>
      <c r="O116">
        <v>35</v>
      </c>
      <c r="P116" t="b">
        <v>1</v>
      </c>
      <c r="Q116" t="s">
        <v>8266</v>
      </c>
      <c r="R116" s="5">
        <f t="shared" si="7"/>
        <v>1.0329999999999999</v>
      </c>
      <c r="S116" s="14">
        <f t="shared" si="8"/>
        <v>88.571428571428569</v>
      </c>
      <c r="T116" t="str">
        <f t="shared" si="12"/>
        <v>film &amp; video</v>
      </c>
      <c r="U116" t="str">
        <f t="shared" si="13"/>
        <v>shorts</v>
      </c>
    </row>
    <row r="117" spans="1:21" x14ac:dyDescent="0.35">
      <c r="A117">
        <v>115</v>
      </c>
      <c r="B117" s="3" t="s">
        <v>117</v>
      </c>
      <c r="C117" s="3" t="s">
        <v>4226</v>
      </c>
      <c r="D117">
        <v>450</v>
      </c>
      <c r="E117">
        <f t="shared" si="9"/>
        <v>450</v>
      </c>
      <c r="F117">
        <v>632</v>
      </c>
      <c r="G117" t="s">
        <v>8219</v>
      </c>
      <c r="H117" t="s">
        <v>8224</v>
      </c>
      <c r="I117" t="s">
        <v>8246</v>
      </c>
      <c r="J117">
        <v>1328377444</v>
      </c>
      <c r="K117" s="10">
        <f t="shared" si="10"/>
        <v>40943.738935185182</v>
      </c>
      <c r="L117">
        <v>1326217444</v>
      </c>
      <c r="M117" s="10">
        <f t="shared" si="11"/>
        <v>40918.738935185182</v>
      </c>
      <c r="N117" t="b">
        <v>0</v>
      </c>
      <c r="O117">
        <v>22</v>
      </c>
      <c r="P117" t="b">
        <v>1</v>
      </c>
      <c r="Q117" t="s">
        <v>8266</v>
      </c>
      <c r="R117" s="5">
        <f t="shared" si="7"/>
        <v>1.4039999999999999</v>
      </c>
      <c r="S117" s="14">
        <f t="shared" si="8"/>
        <v>28.727272727272727</v>
      </c>
      <c r="T117" t="str">
        <f t="shared" si="12"/>
        <v>film &amp; video</v>
      </c>
      <c r="U117" t="str">
        <f t="shared" si="13"/>
        <v>shorts</v>
      </c>
    </row>
    <row r="118" spans="1:21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f t="shared" si="9"/>
        <v>3500</v>
      </c>
      <c r="F118">
        <v>3978</v>
      </c>
      <c r="G118" t="s">
        <v>8219</v>
      </c>
      <c r="H118" t="s">
        <v>8224</v>
      </c>
      <c r="I118" t="s">
        <v>8246</v>
      </c>
      <c r="J118">
        <v>1302260155</v>
      </c>
      <c r="K118" s="10">
        <f t="shared" si="10"/>
        <v>40641.455497685187</v>
      </c>
      <c r="L118">
        <v>1298289355</v>
      </c>
      <c r="M118" s="10">
        <f t="shared" si="11"/>
        <v>40595.497164351851</v>
      </c>
      <c r="N118" t="b">
        <v>0</v>
      </c>
      <c r="O118">
        <v>57</v>
      </c>
      <c r="P118" t="b">
        <v>1</v>
      </c>
      <c r="Q118" t="s">
        <v>8266</v>
      </c>
      <c r="R118" s="5">
        <f t="shared" si="7"/>
        <v>1.137</v>
      </c>
      <c r="S118" s="14">
        <f t="shared" si="8"/>
        <v>69.78947368421052</v>
      </c>
      <c r="T118" t="str">
        <f t="shared" si="12"/>
        <v>film &amp; video</v>
      </c>
      <c r="U118" t="str">
        <f t="shared" si="13"/>
        <v>shorts</v>
      </c>
    </row>
    <row r="119" spans="1:21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f t="shared" si="9"/>
        <v>4500</v>
      </c>
      <c r="F119">
        <v>4522.22</v>
      </c>
      <c r="G119" t="s">
        <v>8219</v>
      </c>
      <c r="H119" t="s">
        <v>8224</v>
      </c>
      <c r="I119" t="s">
        <v>8246</v>
      </c>
      <c r="J119">
        <v>1276110000</v>
      </c>
      <c r="K119" s="10">
        <f t="shared" si="10"/>
        <v>40338.791666666664</v>
      </c>
      <c r="L119">
        <v>1268337744</v>
      </c>
      <c r="M119" s="10">
        <f t="shared" si="11"/>
        <v>40248.834999999999</v>
      </c>
      <c r="N119" t="b">
        <v>0</v>
      </c>
      <c r="O119">
        <v>27</v>
      </c>
      <c r="P119" t="b">
        <v>1</v>
      </c>
      <c r="Q119" t="s">
        <v>8266</v>
      </c>
      <c r="R119" s="5">
        <f t="shared" si="7"/>
        <v>1.0049999999999999</v>
      </c>
      <c r="S119" s="14">
        <f t="shared" si="8"/>
        <v>167.48962962962963</v>
      </c>
      <c r="T119" t="str">
        <f t="shared" si="12"/>
        <v>film &amp; video</v>
      </c>
      <c r="U119" t="str">
        <f t="shared" si="13"/>
        <v>shorts</v>
      </c>
    </row>
    <row r="120" spans="1:21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f t="shared" si="9"/>
        <v>5000</v>
      </c>
      <c r="F120">
        <v>5651.58</v>
      </c>
      <c r="G120" t="s">
        <v>8219</v>
      </c>
      <c r="H120" t="s">
        <v>8224</v>
      </c>
      <c r="I120" t="s">
        <v>8246</v>
      </c>
      <c r="J120">
        <v>1311902236</v>
      </c>
      <c r="K120" s="10">
        <f t="shared" si="10"/>
        <v>40753.053657407407</v>
      </c>
      <c r="L120">
        <v>1309310236</v>
      </c>
      <c r="M120" s="10">
        <f t="shared" si="11"/>
        <v>40723.053657407407</v>
      </c>
      <c r="N120" t="b">
        <v>0</v>
      </c>
      <c r="O120">
        <v>39</v>
      </c>
      <c r="P120" t="b">
        <v>1</v>
      </c>
      <c r="Q120" t="s">
        <v>8266</v>
      </c>
      <c r="R120" s="5">
        <f t="shared" si="7"/>
        <v>1.1299999999999999</v>
      </c>
      <c r="S120" s="14">
        <f t="shared" si="8"/>
        <v>144.91230769230768</v>
      </c>
      <c r="T120" t="str">
        <f t="shared" si="12"/>
        <v>film &amp; video</v>
      </c>
      <c r="U120" t="str">
        <f t="shared" si="13"/>
        <v>shorts</v>
      </c>
    </row>
    <row r="121" spans="1:21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f t="shared" si="9"/>
        <v>3250</v>
      </c>
      <c r="F121">
        <v>3398.1</v>
      </c>
      <c r="G121" t="s">
        <v>8219</v>
      </c>
      <c r="H121" t="s">
        <v>8224</v>
      </c>
      <c r="I121" t="s">
        <v>8246</v>
      </c>
      <c r="J121">
        <v>1313276400</v>
      </c>
      <c r="K121" s="10">
        <f t="shared" si="10"/>
        <v>40768.958333333336</v>
      </c>
      <c r="L121">
        <v>1310693986</v>
      </c>
      <c r="M121" s="10">
        <f t="shared" si="11"/>
        <v>40739.069282407407</v>
      </c>
      <c r="N121" t="b">
        <v>0</v>
      </c>
      <c r="O121">
        <v>37</v>
      </c>
      <c r="P121" t="b">
        <v>1</v>
      </c>
      <c r="Q121" t="s">
        <v>8266</v>
      </c>
      <c r="R121" s="5">
        <f t="shared" si="7"/>
        <v>1.046</v>
      </c>
      <c r="S121" s="14">
        <f t="shared" si="8"/>
        <v>91.840540540540545</v>
      </c>
      <c r="T121" t="str">
        <f t="shared" si="12"/>
        <v>film &amp; video</v>
      </c>
      <c r="U121" t="str">
        <f t="shared" si="13"/>
        <v>shorts</v>
      </c>
    </row>
    <row r="122" spans="1:21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f t="shared" si="9"/>
        <v>9100</v>
      </c>
      <c r="F122">
        <v>10</v>
      </c>
      <c r="G122" t="s">
        <v>8220</v>
      </c>
      <c r="H122" t="s">
        <v>8231</v>
      </c>
      <c r="I122" t="s">
        <v>8252</v>
      </c>
      <c r="J122">
        <v>1475457107</v>
      </c>
      <c r="K122" s="10">
        <f t="shared" si="10"/>
        <v>42646.049849537041</v>
      </c>
      <c r="L122">
        <v>1472865107</v>
      </c>
      <c r="M122" s="10">
        <f t="shared" si="11"/>
        <v>42616.049849537041</v>
      </c>
      <c r="N122" t="b">
        <v>0</v>
      </c>
      <c r="O122">
        <v>1</v>
      </c>
      <c r="P122" t="b">
        <v>0</v>
      </c>
      <c r="Q122" t="s">
        <v>8267</v>
      </c>
      <c r="R122" s="5">
        <f t="shared" si="7"/>
        <v>0</v>
      </c>
      <c r="S122" s="6">
        <f t="shared" si="8"/>
        <v>10</v>
      </c>
      <c r="T122" t="str">
        <f t="shared" si="12"/>
        <v>film &amp; video</v>
      </c>
      <c r="U122" t="str">
        <f t="shared" si="13"/>
        <v>science fiction</v>
      </c>
    </row>
    <row r="123" spans="1:21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f t="shared" si="9"/>
        <v>3000</v>
      </c>
      <c r="F123">
        <v>1</v>
      </c>
      <c r="G123" t="s">
        <v>8220</v>
      </c>
      <c r="H123" t="s">
        <v>8224</v>
      </c>
      <c r="I123" t="s">
        <v>8246</v>
      </c>
      <c r="J123">
        <v>1429352160</v>
      </c>
      <c r="K123" s="10">
        <f t="shared" si="10"/>
        <v>42112.427777777775</v>
      </c>
      <c r="L123">
        <v>1427993710</v>
      </c>
      <c r="M123" s="10">
        <f t="shared" si="11"/>
        <v>42096.704976851848</v>
      </c>
      <c r="N123" t="b">
        <v>0</v>
      </c>
      <c r="O123">
        <v>1</v>
      </c>
      <c r="P123" t="b">
        <v>0</v>
      </c>
      <c r="Q123" t="s">
        <v>8267</v>
      </c>
      <c r="R123" s="5">
        <f t="shared" si="7"/>
        <v>0</v>
      </c>
      <c r="S123" s="6">
        <f t="shared" si="8"/>
        <v>1</v>
      </c>
      <c r="T123" t="str">
        <f t="shared" si="12"/>
        <v>film &amp; video</v>
      </c>
      <c r="U123" t="str">
        <f t="shared" si="13"/>
        <v>science fiction</v>
      </c>
    </row>
    <row r="124" spans="1:21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f t="shared" si="9"/>
        <v>100000000</v>
      </c>
      <c r="F124">
        <v>0</v>
      </c>
      <c r="G124" t="s">
        <v>8220</v>
      </c>
      <c r="H124" t="s">
        <v>8224</v>
      </c>
      <c r="I124" t="s">
        <v>8246</v>
      </c>
      <c r="J124">
        <v>1476094907</v>
      </c>
      <c r="K124" s="10">
        <f t="shared" si="10"/>
        <v>42653.431793981479</v>
      </c>
      <c r="L124">
        <v>1470910907</v>
      </c>
      <c r="M124" s="10">
        <f t="shared" si="11"/>
        <v>42593.431793981479</v>
      </c>
      <c r="N124" t="b">
        <v>0</v>
      </c>
      <c r="O124">
        <v>0</v>
      </c>
      <c r="P124" t="b">
        <v>0</v>
      </c>
      <c r="Q124" t="s">
        <v>8267</v>
      </c>
      <c r="R124" s="5">
        <f t="shared" si="7"/>
        <v>0</v>
      </c>
      <c r="S124" s="6" t="e">
        <f t="shared" si="8"/>
        <v>#DIV/0!</v>
      </c>
      <c r="T124" t="str">
        <f t="shared" si="12"/>
        <v>film &amp; video</v>
      </c>
      <c r="U124" t="str">
        <f t="shared" si="13"/>
        <v>science fiction</v>
      </c>
    </row>
    <row r="125" spans="1:21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f t="shared" si="9"/>
        <v>55000</v>
      </c>
      <c r="F125">
        <v>151</v>
      </c>
      <c r="G125" t="s">
        <v>8220</v>
      </c>
      <c r="H125" t="s">
        <v>8224</v>
      </c>
      <c r="I125" t="s">
        <v>8246</v>
      </c>
      <c r="J125">
        <v>1414533600</v>
      </c>
      <c r="K125" s="10">
        <f t="shared" si="10"/>
        <v>41940.916666666664</v>
      </c>
      <c r="L125">
        <v>1411411564</v>
      </c>
      <c r="M125" s="10">
        <f t="shared" si="11"/>
        <v>41904.781990740739</v>
      </c>
      <c r="N125" t="b">
        <v>0</v>
      </c>
      <c r="O125">
        <v>6</v>
      </c>
      <c r="P125" t="b">
        <v>0</v>
      </c>
      <c r="Q125" t="s">
        <v>8267</v>
      </c>
      <c r="R125" s="5">
        <f t="shared" si="7"/>
        <v>3.0000000000000001E-3</v>
      </c>
      <c r="S125" s="6">
        <f t="shared" si="8"/>
        <v>25.166666666666668</v>
      </c>
      <c r="T125" t="str">
        <f t="shared" si="12"/>
        <v>film &amp; video</v>
      </c>
      <c r="U125" t="str">
        <f t="shared" si="13"/>
        <v>science fiction</v>
      </c>
    </row>
    <row r="126" spans="1:21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f t="shared" si="9"/>
        <v>4000</v>
      </c>
      <c r="F126">
        <v>0</v>
      </c>
      <c r="G126" t="s">
        <v>8220</v>
      </c>
      <c r="H126" t="s">
        <v>8224</v>
      </c>
      <c r="I126" t="s">
        <v>8246</v>
      </c>
      <c r="J126">
        <v>1431728242</v>
      </c>
      <c r="K126" s="10">
        <f t="shared" si="10"/>
        <v>42139.928726851853</v>
      </c>
      <c r="L126">
        <v>1429568242</v>
      </c>
      <c r="M126" s="10">
        <f t="shared" si="11"/>
        <v>42114.928726851853</v>
      </c>
      <c r="N126" t="b">
        <v>0</v>
      </c>
      <c r="O126">
        <v>0</v>
      </c>
      <c r="P126" t="b">
        <v>0</v>
      </c>
      <c r="Q126" t="s">
        <v>8267</v>
      </c>
      <c r="R126" s="5">
        <f t="shared" si="7"/>
        <v>0</v>
      </c>
      <c r="S126" s="6" t="e">
        <f t="shared" si="8"/>
        <v>#DIV/0!</v>
      </c>
      <c r="T126" t="str">
        <f t="shared" si="12"/>
        <v>film &amp; video</v>
      </c>
      <c r="U126" t="str">
        <f t="shared" si="13"/>
        <v>science fiction</v>
      </c>
    </row>
    <row r="127" spans="1:21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f t="shared" si="9"/>
        <v>375</v>
      </c>
      <c r="F127">
        <v>70</v>
      </c>
      <c r="G127" t="s">
        <v>8220</v>
      </c>
      <c r="H127" t="s">
        <v>8229</v>
      </c>
      <c r="I127" t="s">
        <v>8251</v>
      </c>
      <c r="J127">
        <v>1486165880</v>
      </c>
      <c r="K127" s="10">
        <f t="shared" si="10"/>
        <v>42769.993981481486</v>
      </c>
      <c r="L127">
        <v>1480981880</v>
      </c>
      <c r="M127" s="10">
        <f t="shared" si="11"/>
        <v>42709.993981481486</v>
      </c>
      <c r="N127" t="b">
        <v>0</v>
      </c>
      <c r="O127">
        <v>6</v>
      </c>
      <c r="P127" t="b">
        <v>0</v>
      </c>
      <c r="Q127" t="s">
        <v>8267</v>
      </c>
      <c r="R127" s="5">
        <f t="shared" si="7"/>
        <v>0.14000000000000001</v>
      </c>
      <c r="S127" s="6">
        <f t="shared" si="8"/>
        <v>11.666666666666666</v>
      </c>
      <c r="T127" t="str">
        <f t="shared" si="12"/>
        <v>film &amp; video</v>
      </c>
      <c r="U127" t="str">
        <f t="shared" si="13"/>
        <v>science fiction</v>
      </c>
    </row>
    <row r="128" spans="1:21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f t="shared" si="9"/>
        <v>25000</v>
      </c>
      <c r="F128">
        <v>1387</v>
      </c>
      <c r="G128" t="s">
        <v>8220</v>
      </c>
      <c r="H128" t="s">
        <v>8224</v>
      </c>
      <c r="I128" t="s">
        <v>8246</v>
      </c>
      <c r="J128">
        <v>1433988000</v>
      </c>
      <c r="K128" s="10">
        <f t="shared" si="10"/>
        <v>42166.083333333328</v>
      </c>
      <c r="L128">
        <v>1431353337</v>
      </c>
      <c r="M128" s="10">
        <f t="shared" si="11"/>
        <v>42135.589548611111</v>
      </c>
      <c r="N128" t="b">
        <v>0</v>
      </c>
      <c r="O128">
        <v>13</v>
      </c>
      <c r="P128" t="b">
        <v>0</v>
      </c>
      <c r="Q128" t="s">
        <v>8267</v>
      </c>
      <c r="R128" s="5">
        <f t="shared" si="7"/>
        <v>5.5E-2</v>
      </c>
      <c r="S128" s="6">
        <f t="shared" si="8"/>
        <v>106.69230769230769</v>
      </c>
      <c r="T128" t="str">
        <f t="shared" si="12"/>
        <v>film &amp; video</v>
      </c>
      <c r="U128" t="str">
        <f t="shared" si="13"/>
        <v>science fiction</v>
      </c>
    </row>
    <row r="129" spans="1:21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f t="shared" si="9"/>
        <v>8000</v>
      </c>
      <c r="F129">
        <v>190</v>
      </c>
      <c r="G129" t="s">
        <v>8220</v>
      </c>
      <c r="H129" t="s">
        <v>8224</v>
      </c>
      <c r="I129" t="s">
        <v>8246</v>
      </c>
      <c r="J129">
        <v>1428069541</v>
      </c>
      <c r="K129" s="10">
        <f t="shared" si="10"/>
        <v>42097.582650462966</v>
      </c>
      <c r="L129">
        <v>1425481141</v>
      </c>
      <c r="M129" s="10">
        <f t="shared" si="11"/>
        <v>42067.62431712963</v>
      </c>
      <c r="N129" t="b">
        <v>0</v>
      </c>
      <c r="O129">
        <v>4</v>
      </c>
      <c r="P129" t="b">
        <v>0</v>
      </c>
      <c r="Q129" t="s">
        <v>8267</v>
      </c>
      <c r="R129" s="5">
        <f t="shared" si="7"/>
        <v>2.4E-2</v>
      </c>
      <c r="S129" s="6">
        <f t="shared" si="8"/>
        <v>47.5</v>
      </c>
      <c r="T129" t="str">
        <f t="shared" si="12"/>
        <v>film &amp; video</v>
      </c>
      <c r="U129" t="str">
        <f t="shared" si="13"/>
        <v>science fiction</v>
      </c>
    </row>
    <row r="130" spans="1:21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f t="shared" si="9"/>
        <v>100000</v>
      </c>
      <c r="F130">
        <v>1867</v>
      </c>
      <c r="G130" t="s">
        <v>8220</v>
      </c>
      <c r="H130" t="s">
        <v>8224</v>
      </c>
      <c r="I130" t="s">
        <v>8246</v>
      </c>
      <c r="J130">
        <v>1476941293</v>
      </c>
      <c r="K130" s="10">
        <f t="shared" si="10"/>
        <v>42663.22792824074</v>
      </c>
      <c r="L130">
        <v>1473917293</v>
      </c>
      <c r="M130" s="10">
        <f t="shared" si="11"/>
        <v>42628.22792824074</v>
      </c>
      <c r="N130" t="b">
        <v>0</v>
      </c>
      <c r="O130">
        <v>6</v>
      </c>
      <c r="P130" t="b">
        <v>0</v>
      </c>
      <c r="Q130" t="s">
        <v>8267</v>
      </c>
      <c r="R130" s="5">
        <f t="shared" ref="R130:R193" si="14">ROUND((F130/D130),3)</f>
        <v>1.9E-2</v>
      </c>
      <c r="S130" s="6">
        <f t="shared" ref="S130:S193" si="15">F130/O130</f>
        <v>311.16666666666669</v>
      </c>
      <c r="T130" t="str">
        <f t="shared" si="12"/>
        <v>film &amp; video</v>
      </c>
      <c r="U130" t="str">
        <f t="shared" si="13"/>
        <v>science fiction</v>
      </c>
    </row>
    <row r="131" spans="1:21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f t="shared" ref="E131:E194" si="16">IF(I131="USD",D131,(IF(I131="AUD",(D131*0.68),IF(I131="GBP",(D131*1.21),(IF(I131="EUR",(D131*1.11),(IF(I131="CAD",(D131*0.75),(IF(I131="NZD",(D131*0.64),IF(I131="HKD",(D131*0.13),IF(I131="DKK",(D131*0.15),IF(I131="NOK",(D131*0.11),IF(I131="SEK",(D131*0.1),(IF(I131="MXN",(D131*0.051),IF(I131="chf",(D131*1.02),IF(I131="SGD",(D131*0.72)))))))))))))))))))</f>
        <v>20000</v>
      </c>
      <c r="F131">
        <v>0</v>
      </c>
      <c r="G131" t="s">
        <v>8220</v>
      </c>
      <c r="H131" t="s">
        <v>8224</v>
      </c>
      <c r="I131" t="s">
        <v>8246</v>
      </c>
      <c r="J131">
        <v>1414708183</v>
      </c>
      <c r="K131" s="10">
        <f t="shared" ref="K131:K194" si="17">(((J131/60)/60)/24)+DATE(1970,1,1)</f>
        <v>41942.937303240738</v>
      </c>
      <c r="L131">
        <v>1409524183</v>
      </c>
      <c r="M131" s="10">
        <f t="shared" ref="M131:M194" si="18">(((L131/60)/60)/24)+DATE(1970,1,1)</f>
        <v>41882.937303240738</v>
      </c>
      <c r="N131" t="b">
        <v>0</v>
      </c>
      <c r="O131">
        <v>0</v>
      </c>
      <c r="P131" t="b">
        <v>0</v>
      </c>
      <c r="Q131" t="s">
        <v>8267</v>
      </c>
      <c r="R131" s="5">
        <f t="shared" si="14"/>
        <v>0</v>
      </c>
      <c r="S131" s="6" t="e">
        <f t="shared" si="15"/>
        <v>#DIV/0!</v>
      </c>
      <c r="T131" t="str">
        <f t="shared" ref="T131:T194" si="19">LEFT(Q131,SEARCH("/",Q131,1)-1)</f>
        <v>film &amp; video</v>
      </c>
      <c r="U131" t="str">
        <f t="shared" ref="U131:U194" si="20">RIGHT(Q131,(LEN(Q131)-(SEARCH("/",Q131,1))))</f>
        <v>science fiction</v>
      </c>
    </row>
    <row r="132" spans="1:21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f t="shared" si="16"/>
        <v>726</v>
      </c>
      <c r="F132">
        <v>0</v>
      </c>
      <c r="G132" t="s">
        <v>8220</v>
      </c>
      <c r="H132" t="s">
        <v>8225</v>
      </c>
      <c r="I132" t="s">
        <v>8247</v>
      </c>
      <c r="J132">
        <v>1402949760</v>
      </c>
      <c r="K132" s="10">
        <f t="shared" si="17"/>
        <v>41806.844444444447</v>
      </c>
      <c r="L132">
        <v>1400536692</v>
      </c>
      <c r="M132" s="10">
        <f t="shared" si="18"/>
        <v>41778.915416666663</v>
      </c>
      <c r="N132" t="b">
        <v>0</v>
      </c>
      <c r="O132">
        <v>0</v>
      </c>
      <c r="P132" t="b">
        <v>0</v>
      </c>
      <c r="Q132" t="s">
        <v>8267</v>
      </c>
      <c r="R132" s="5">
        <f t="shared" si="14"/>
        <v>0</v>
      </c>
      <c r="S132" s="6" t="e">
        <f t="shared" si="15"/>
        <v>#DIV/0!</v>
      </c>
      <c r="T132" t="str">
        <f t="shared" si="19"/>
        <v>film &amp; video</v>
      </c>
      <c r="U132" t="str">
        <f t="shared" si="20"/>
        <v>science fiction</v>
      </c>
    </row>
    <row r="133" spans="1:21" x14ac:dyDescent="0.35">
      <c r="A133">
        <v>131</v>
      </c>
      <c r="B133" s="3" t="s">
        <v>133</v>
      </c>
      <c r="C133" s="3" t="s">
        <v>4242</v>
      </c>
      <c r="D133">
        <v>1200</v>
      </c>
      <c r="E133">
        <f t="shared" si="16"/>
        <v>1200</v>
      </c>
      <c r="F133">
        <v>0</v>
      </c>
      <c r="G133" t="s">
        <v>8220</v>
      </c>
      <c r="H133" t="s">
        <v>8224</v>
      </c>
      <c r="I133" t="s">
        <v>8246</v>
      </c>
      <c r="J133">
        <v>1467763200</v>
      </c>
      <c r="K133" s="10">
        <f t="shared" si="17"/>
        <v>42557</v>
      </c>
      <c r="L133">
        <v>1466453161</v>
      </c>
      <c r="M133" s="10">
        <f t="shared" si="18"/>
        <v>42541.837511574078</v>
      </c>
      <c r="N133" t="b">
        <v>0</v>
      </c>
      <c r="O133">
        <v>0</v>
      </c>
      <c r="P133" t="b">
        <v>0</v>
      </c>
      <c r="Q133" t="s">
        <v>8267</v>
      </c>
      <c r="R133" s="5">
        <f t="shared" si="14"/>
        <v>0</v>
      </c>
      <c r="S133" s="6" t="e">
        <f t="shared" si="15"/>
        <v>#DIV/0!</v>
      </c>
      <c r="T133" t="str">
        <f t="shared" si="19"/>
        <v>film &amp; video</v>
      </c>
      <c r="U133" t="str">
        <f t="shared" si="20"/>
        <v>science fiction</v>
      </c>
    </row>
    <row r="134" spans="1:21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f t="shared" si="16"/>
        <v>80000</v>
      </c>
      <c r="F134">
        <v>7655</v>
      </c>
      <c r="G134" t="s">
        <v>8220</v>
      </c>
      <c r="H134" t="s">
        <v>8224</v>
      </c>
      <c r="I134" t="s">
        <v>8246</v>
      </c>
      <c r="J134">
        <v>1415392207</v>
      </c>
      <c r="K134" s="10">
        <f t="shared" si="17"/>
        <v>41950.854247685187</v>
      </c>
      <c r="L134">
        <v>1411500607</v>
      </c>
      <c r="M134" s="10">
        <f t="shared" si="18"/>
        <v>41905.812581018516</v>
      </c>
      <c r="N134" t="b">
        <v>0</v>
      </c>
      <c r="O134">
        <v>81</v>
      </c>
      <c r="P134" t="b">
        <v>0</v>
      </c>
      <c r="Q134" t="s">
        <v>8267</v>
      </c>
      <c r="R134" s="5">
        <f t="shared" si="14"/>
        <v>9.6000000000000002E-2</v>
      </c>
      <c r="S134" s="6">
        <f t="shared" si="15"/>
        <v>94.506172839506178</v>
      </c>
      <c r="T134" t="str">
        <f t="shared" si="19"/>
        <v>film &amp; video</v>
      </c>
      <c r="U134" t="str">
        <f t="shared" si="20"/>
        <v>science fiction</v>
      </c>
    </row>
    <row r="135" spans="1:21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f t="shared" si="16"/>
        <v>71764</v>
      </c>
      <c r="F135">
        <v>0</v>
      </c>
      <c r="G135" t="s">
        <v>8220</v>
      </c>
      <c r="H135" t="s">
        <v>8224</v>
      </c>
      <c r="I135" t="s">
        <v>8246</v>
      </c>
      <c r="J135">
        <v>1464715860</v>
      </c>
      <c r="K135" s="10">
        <f t="shared" si="17"/>
        <v>42521.729861111111</v>
      </c>
      <c r="L135">
        <v>1462130584</v>
      </c>
      <c r="M135" s="10">
        <f t="shared" si="18"/>
        <v>42491.80768518518</v>
      </c>
      <c r="N135" t="b">
        <v>0</v>
      </c>
      <c r="O135">
        <v>0</v>
      </c>
      <c r="P135" t="b">
        <v>0</v>
      </c>
      <c r="Q135" t="s">
        <v>8267</v>
      </c>
      <c r="R135" s="5">
        <f t="shared" si="14"/>
        <v>0</v>
      </c>
      <c r="S135" s="6" t="e">
        <f t="shared" si="15"/>
        <v>#DIV/0!</v>
      </c>
      <c r="T135" t="str">
        <f t="shared" si="19"/>
        <v>film &amp; video</v>
      </c>
      <c r="U135" t="str">
        <f t="shared" si="20"/>
        <v>science fiction</v>
      </c>
    </row>
    <row r="136" spans="1:21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f t="shared" si="16"/>
        <v>5000</v>
      </c>
      <c r="F136">
        <v>0</v>
      </c>
      <c r="G136" t="s">
        <v>8220</v>
      </c>
      <c r="H136" t="s">
        <v>8224</v>
      </c>
      <c r="I136" t="s">
        <v>8246</v>
      </c>
      <c r="J136">
        <v>1441386000</v>
      </c>
      <c r="K136" s="10">
        <f t="shared" si="17"/>
        <v>42251.708333333328</v>
      </c>
      <c r="L136">
        <v>1438811418</v>
      </c>
      <c r="M136" s="10">
        <f t="shared" si="18"/>
        <v>42221.909930555557</v>
      </c>
      <c r="N136" t="b">
        <v>0</v>
      </c>
      <c r="O136">
        <v>0</v>
      </c>
      <c r="P136" t="b">
        <v>0</v>
      </c>
      <c r="Q136" t="s">
        <v>8267</v>
      </c>
      <c r="R136" s="5">
        <f t="shared" si="14"/>
        <v>0</v>
      </c>
      <c r="S136" s="6" t="e">
        <f t="shared" si="15"/>
        <v>#DIV/0!</v>
      </c>
      <c r="T136" t="str">
        <f t="shared" si="19"/>
        <v>film &amp; video</v>
      </c>
      <c r="U136" t="str">
        <f t="shared" si="20"/>
        <v>science fiction</v>
      </c>
    </row>
    <row r="137" spans="1:21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f t="shared" si="16"/>
        <v>3000</v>
      </c>
      <c r="F137">
        <v>403</v>
      </c>
      <c r="G137" t="s">
        <v>8220</v>
      </c>
      <c r="H137" t="s">
        <v>8224</v>
      </c>
      <c r="I137" t="s">
        <v>8246</v>
      </c>
      <c r="J137">
        <v>1404241200</v>
      </c>
      <c r="K137" s="10">
        <f t="shared" si="17"/>
        <v>41821.791666666664</v>
      </c>
      <c r="L137">
        <v>1401354597</v>
      </c>
      <c r="M137" s="10">
        <f t="shared" si="18"/>
        <v>41788.381909722222</v>
      </c>
      <c r="N137" t="b">
        <v>0</v>
      </c>
      <c r="O137">
        <v>5</v>
      </c>
      <c r="P137" t="b">
        <v>0</v>
      </c>
      <c r="Q137" t="s">
        <v>8267</v>
      </c>
      <c r="R137" s="5">
        <f t="shared" si="14"/>
        <v>0.13400000000000001</v>
      </c>
      <c r="S137" s="6">
        <f t="shared" si="15"/>
        <v>80.599999999999994</v>
      </c>
      <c r="T137" t="str">
        <f t="shared" si="19"/>
        <v>film &amp; video</v>
      </c>
      <c r="U137" t="str">
        <f t="shared" si="20"/>
        <v>science fiction</v>
      </c>
    </row>
    <row r="138" spans="1:21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f t="shared" si="16"/>
        <v>3000</v>
      </c>
      <c r="F138">
        <v>0</v>
      </c>
      <c r="G138" t="s">
        <v>8220</v>
      </c>
      <c r="H138" t="s">
        <v>8224</v>
      </c>
      <c r="I138" t="s">
        <v>8246</v>
      </c>
      <c r="J138">
        <v>1431771360</v>
      </c>
      <c r="K138" s="10">
        <f t="shared" si="17"/>
        <v>42140.427777777775</v>
      </c>
      <c r="L138">
        <v>1427968234</v>
      </c>
      <c r="M138" s="10">
        <f t="shared" si="18"/>
        <v>42096.410115740742</v>
      </c>
      <c r="N138" t="b">
        <v>0</v>
      </c>
      <c r="O138">
        <v>0</v>
      </c>
      <c r="P138" t="b">
        <v>0</v>
      </c>
      <c r="Q138" t="s">
        <v>8267</v>
      </c>
      <c r="R138" s="5">
        <f t="shared" si="14"/>
        <v>0</v>
      </c>
      <c r="S138" s="6" t="e">
        <f t="shared" si="15"/>
        <v>#DIV/0!</v>
      </c>
      <c r="T138" t="str">
        <f t="shared" si="19"/>
        <v>film &amp; video</v>
      </c>
      <c r="U138" t="str">
        <f t="shared" si="20"/>
        <v>science fiction</v>
      </c>
    </row>
    <row r="139" spans="1:21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f t="shared" si="16"/>
        <v>8250</v>
      </c>
      <c r="F139">
        <v>0</v>
      </c>
      <c r="G139" t="s">
        <v>8220</v>
      </c>
      <c r="H139" t="s">
        <v>8232</v>
      </c>
      <c r="I139" t="s">
        <v>8253</v>
      </c>
      <c r="J139">
        <v>1444657593</v>
      </c>
      <c r="K139" s="10">
        <f t="shared" si="17"/>
        <v>42289.573993055557</v>
      </c>
      <c r="L139">
        <v>1440337593</v>
      </c>
      <c r="M139" s="10">
        <f t="shared" si="18"/>
        <v>42239.573993055557</v>
      </c>
      <c r="N139" t="b">
        <v>0</v>
      </c>
      <c r="O139">
        <v>0</v>
      </c>
      <c r="P139" t="b">
        <v>0</v>
      </c>
      <c r="Q139" t="s">
        <v>8267</v>
      </c>
      <c r="R139" s="5">
        <f t="shared" si="14"/>
        <v>0</v>
      </c>
      <c r="S139" s="6" t="e">
        <f t="shared" si="15"/>
        <v>#DIV/0!</v>
      </c>
      <c r="T139" t="str">
        <f t="shared" si="19"/>
        <v>film &amp; video</v>
      </c>
      <c r="U139" t="str">
        <f t="shared" si="20"/>
        <v>science fiction</v>
      </c>
    </row>
    <row r="140" spans="1:21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f t="shared" si="16"/>
        <v>150000</v>
      </c>
      <c r="F140">
        <v>4712</v>
      </c>
      <c r="G140" t="s">
        <v>8220</v>
      </c>
      <c r="H140" t="s">
        <v>8224</v>
      </c>
      <c r="I140" t="s">
        <v>8246</v>
      </c>
      <c r="J140">
        <v>1438405140</v>
      </c>
      <c r="K140" s="10">
        <f t="shared" si="17"/>
        <v>42217.207638888889</v>
      </c>
      <c r="L140">
        <v>1435731041</v>
      </c>
      <c r="M140" s="10">
        <f t="shared" si="18"/>
        <v>42186.257418981477</v>
      </c>
      <c r="N140" t="b">
        <v>0</v>
      </c>
      <c r="O140">
        <v>58</v>
      </c>
      <c r="P140" t="b">
        <v>0</v>
      </c>
      <c r="Q140" t="s">
        <v>8267</v>
      </c>
      <c r="R140" s="5">
        <f t="shared" si="14"/>
        <v>3.1E-2</v>
      </c>
      <c r="S140" s="6">
        <f t="shared" si="15"/>
        <v>81.241379310344826</v>
      </c>
      <c r="T140" t="str">
        <f t="shared" si="19"/>
        <v>film &amp; video</v>
      </c>
      <c r="U140" t="str">
        <f t="shared" si="20"/>
        <v>science fiction</v>
      </c>
    </row>
    <row r="141" spans="1:21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f t="shared" si="16"/>
        <v>500</v>
      </c>
      <c r="F141">
        <v>500</v>
      </c>
      <c r="G141" t="s">
        <v>8220</v>
      </c>
      <c r="H141" t="s">
        <v>8224</v>
      </c>
      <c r="I141" t="s">
        <v>8246</v>
      </c>
      <c r="J141">
        <v>1436738772</v>
      </c>
      <c r="K141" s="10">
        <f t="shared" si="17"/>
        <v>42197.920972222222</v>
      </c>
      <c r="L141">
        <v>1435874772</v>
      </c>
      <c r="M141" s="10">
        <f t="shared" si="18"/>
        <v>42187.920972222222</v>
      </c>
      <c r="N141" t="b">
        <v>0</v>
      </c>
      <c r="O141">
        <v>1</v>
      </c>
      <c r="P141" t="b">
        <v>0</v>
      </c>
      <c r="Q141" t="s">
        <v>8267</v>
      </c>
      <c r="R141" s="5">
        <f t="shared" si="14"/>
        <v>1</v>
      </c>
      <c r="S141" s="6">
        <f t="shared" si="15"/>
        <v>500</v>
      </c>
      <c r="T141" t="str">
        <f t="shared" si="19"/>
        <v>film &amp; video</v>
      </c>
      <c r="U141" t="str">
        <f t="shared" si="20"/>
        <v>science fiction</v>
      </c>
    </row>
    <row r="142" spans="1:21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f t="shared" si="16"/>
        <v>200000</v>
      </c>
      <c r="F142">
        <v>0</v>
      </c>
      <c r="G142" t="s">
        <v>8220</v>
      </c>
      <c r="H142" t="s">
        <v>8224</v>
      </c>
      <c r="I142" t="s">
        <v>8246</v>
      </c>
      <c r="J142">
        <v>1426823132</v>
      </c>
      <c r="K142" s="10">
        <f t="shared" si="17"/>
        <v>42083.15662037037</v>
      </c>
      <c r="L142">
        <v>1424234732</v>
      </c>
      <c r="M142" s="10">
        <f t="shared" si="18"/>
        <v>42053.198287037041</v>
      </c>
      <c r="N142" t="b">
        <v>0</v>
      </c>
      <c r="O142">
        <v>0</v>
      </c>
      <c r="P142" t="b">
        <v>0</v>
      </c>
      <c r="Q142" t="s">
        <v>8267</v>
      </c>
      <c r="R142" s="5">
        <f t="shared" si="14"/>
        <v>0</v>
      </c>
      <c r="S142" s="6" t="e">
        <f t="shared" si="15"/>
        <v>#DIV/0!</v>
      </c>
      <c r="T142" t="str">
        <f t="shared" si="19"/>
        <v>film &amp; video</v>
      </c>
      <c r="U142" t="str">
        <f t="shared" si="20"/>
        <v>science fiction</v>
      </c>
    </row>
    <row r="143" spans="1:21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f t="shared" si="16"/>
        <v>12000</v>
      </c>
      <c r="F143">
        <v>1293</v>
      </c>
      <c r="G143" t="s">
        <v>8220</v>
      </c>
      <c r="H143" t="s">
        <v>8224</v>
      </c>
      <c r="I143" t="s">
        <v>8246</v>
      </c>
      <c r="J143">
        <v>1433043623</v>
      </c>
      <c r="K143" s="10">
        <f t="shared" si="17"/>
        <v>42155.153043981481</v>
      </c>
      <c r="L143">
        <v>1429155623</v>
      </c>
      <c r="M143" s="10">
        <f t="shared" si="18"/>
        <v>42110.153043981481</v>
      </c>
      <c r="N143" t="b">
        <v>0</v>
      </c>
      <c r="O143">
        <v>28</v>
      </c>
      <c r="P143" t="b">
        <v>0</v>
      </c>
      <c r="Q143" t="s">
        <v>8267</v>
      </c>
      <c r="R143" s="5">
        <f t="shared" si="14"/>
        <v>0.108</v>
      </c>
      <c r="S143" s="6">
        <f t="shared" si="15"/>
        <v>46.178571428571431</v>
      </c>
      <c r="T143" t="str">
        <f t="shared" si="19"/>
        <v>film &amp; video</v>
      </c>
      <c r="U143" t="str">
        <f t="shared" si="20"/>
        <v>science fiction</v>
      </c>
    </row>
    <row r="144" spans="1:21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f t="shared" si="16"/>
        <v>3000</v>
      </c>
      <c r="F144">
        <v>10</v>
      </c>
      <c r="G144" t="s">
        <v>8220</v>
      </c>
      <c r="H144" t="s">
        <v>8224</v>
      </c>
      <c r="I144" t="s">
        <v>8246</v>
      </c>
      <c r="J144">
        <v>1416176778</v>
      </c>
      <c r="K144" s="10">
        <f t="shared" si="17"/>
        <v>41959.934930555552</v>
      </c>
      <c r="L144">
        <v>1414358778</v>
      </c>
      <c r="M144" s="10">
        <f t="shared" si="18"/>
        <v>41938.893263888887</v>
      </c>
      <c r="N144" t="b">
        <v>0</v>
      </c>
      <c r="O144">
        <v>1</v>
      </c>
      <c r="P144" t="b">
        <v>0</v>
      </c>
      <c r="Q144" t="s">
        <v>8267</v>
      </c>
      <c r="R144" s="5">
        <f t="shared" si="14"/>
        <v>3.0000000000000001E-3</v>
      </c>
      <c r="S144" s="6">
        <f t="shared" si="15"/>
        <v>10</v>
      </c>
      <c r="T144" t="str">
        <f t="shared" si="19"/>
        <v>film &amp; video</v>
      </c>
      <c r="U144" t="str">
        <f t="shared" si="20"/>
        <v>science fiction</v>
      </c>
    </row>
    <row r="145" spans="1:21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f t="shared" si="16"/>
        <v>3740.0000000000005</v>
      </c>
      <c r="F145">
        <v>0</v>
      </c>
      <c r="G145" t="s">
        <v>8220</v>
      </c>
      <c r="H145" t="s">
        <v>8226</v>
      </c>
      <c r="I145" t="s">
        <v>8248</v>
      </c>
      <c r="J145">
        <v>1472882100</v>
      </c>
      <c r="K145" s="10">
        <f t="shared" si="17"/>
        <v>42616.246527777781</v>
      </c>
      <c r="L145">
        <v>1467941542</v>
      </c>
      <c r="M145" s="10">
        <f t="shared" si="18"/>
        <v>42559.064143518524</v>
      </c>
      <c r="N145" t="b">
        <v>0</v>
      </c>
      <c r="O145">
        <v>0</v>
      </c>
      <c r="P145" t="b">
        <v>0</v>
      </c>
      <c r="Q145" t="s">
        <v>8267</v>
      </c>
      <c r="R145" s="5">
        <f t="shared" si="14"/>
        <v>0</v>
      </c>
      <c r="S145" s="6" t="e">
        <f t="shared" si="15"/>
        <v>#DIV/0!</v>
      </c>
      <c r="T145" t="str">
        <f t="shared" si="19"/>
        <v>film &amp; video</v>
      </c>
      <c r="U145" t="str">
        <f t="shared" si="20"/>
        <v>science fiction</v>
      </c>
    </row>
    <row r="146" spans="1:21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f t="shared" si="16"/>
        <v>5625</v>
      </c>
      <c r="F146">
        <v>2070</v>
      </c>
      <c r="G146" t="s">
        <v>8220</v>
      </c>
      <c r="H146" t="s">
        <v>8229</v>
      </c>
      <c r="I146" t="s">
        <v>8251</v>
      </c>
      <c r="J146">
        <v>1428945472</v>
      </c>
      <c r="K146" s="10">
        <f t="shared" si="17"/>
        <v>42107.72074074074</v>
      </c>
      <c r="L146">
        <v>1423765072</v>
      </c>
      <c r="M146" s="10">
        <f t="shared" si="18"/>
        <v>42047.762407407412</v>
      </c>
      <c r="N146" t="b">
        <v>0</v>
      </c>
      <c r="O146">
        <v>37</v>
      </c>
      <c r="P146" t="b">
        <v>0</v>
      </c>
      <c r="Q146" t="s">
        <v>8267</v>
      </c>
      <c r="R146" s="5">
        <f t="shared" si="14"/>
        <v>0.27600000000000002</v>
      </c>
      <c r="S146" s="6">
        <f t="shared" si="15"/>
        <v>55.945945945945944</v>
      </c>
      <c r="T146" t="str">
        <f t="shared" si="19"/>
        <v>film &amp; video</v>
      </c>
      <c r="U146" t="str">
        <f t="shared" si="20"/>
        <v>science fiction</v>
      </c>
    </row>
    <row r="147" spans="1:21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f t="shared" si="16"/>
        <v>4500</v>
      </c>
      <c r="F147">
        <v>338</v>
      </c>
      <c r="G147" t="s">
        <v>8220</v>
      </c>
      <c r="H147" t="s">
        <v>8224</v>
      </c>
      <c r="I147" t="s">
        <v>8246</v>
      </c>
      <c r="J147">
        <v>1439298052</v>
      </c>
      <c r="K147" s="10">
        <f t="shared" si="17"/>
        <v>42227.542268518519</v>
      </c>
      <c r="L147">
        <v>1436965252</v>
      </c>
      <c r="M147" s="10">
        <f t="shared" si="18"/>
        <v>42200.542268518519</v>
      </c>
      <c r="N147" t="b">
        <v>0</v>
      </c>
      <c r="O147">
        <v>9</v>
      </c>
      <c r="P147" t="b">
        <v>0</v>
      </c>
      <c r="Q147" t="s">
        <v>8267</v>
      </c>
      <c r="R147" s="5">
        <f t="shared" si="14"/>
        <v>7.4999999999999997E-2</v>
      </c>
      <c r="S147" s="6">
        <f t="shared" si="15"/>
        <v>37.555555555555557</v>
      </c>
      <c r="T147" t="str">
        <f t="shared" si="19"/>
        <v>film &amp; video</v>
      </c>
      <c r="U147" t="str">
        <f t="shared" si="20"/>
        <v>science fiction</v>
      </c>
    </row>
    <row r="148" spans="1:21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f t="shared" si="16"/>
        <v>20000</v>
      </c>
      <c r="F148">
        <v>115</v>
      </c>
      <c r="G148" t="s">
        <v>8220</v>
      </c>
      <c r="H148" t="s">
        <v>8224</v>
      </c>
      <c r="I148" t="s">
        <v>8246</v>
      </c>
      <c r="J148">
        <v>1484698998</v>
      </c>
      <c r="K148" s="10">
        <f t="shared" si="17"/>
        <v>42753.016180555554</v>
      </c>
      <c r="L148">
        <v>1479514998</v>
      </c>
      <c r="M148" s="10">
        <f t="shared" si="18"/>
        <v>42693.016180555554</v>
      </c>
      <c r="N148" t="b">
        <v>0</v>
      </c>
      <c r="O148">
        <v>3</v>
      </c>
      <c r="P148" t="b">
        <v>0</v>
      </c>
      <c r="Q148" t="s">
        <v>8267</v>
      </c>
      <c r="R148" s="5">
        <f t="shared" si="14"/>
        <v>6.0000000000000001E-3</v>
      </c>
      <c r="S148" s="6">
        <f t="shared" si="15"/>
        <v>38.333333333333336</v>
      </c>
      <c r="T148" t="str">
        <f t="shared" si="19"/>
        <v>film &amp; video</v>
      </c>
      <c r="U148" t="str">
        <f t="shared" si="20"/>
        <v>science fiction</v>
      </c>
    </row>
    <row r="149" spans="1:21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f t="shared" si="16"/>
        <v>8470</v>
      </c>
      <c r="F149">
        <v>0</v>
      </c>
      <c r="G149" t="s">
        <v>8220</v>
      </c>
      <c r="H149" t="s">
        <v>8225</v>
      </c>
      <c r="I149" t="s">
        <v>8247</v>
      </c>
      <c r="J149">
        <v>1420741080</v>
      </c>
      <c r="K149" s="10">
        <f t="shared" si="17"/>
        <v>42012.762499999997</v>
      </c>
      <c r="L149">
        <v>1417026340</v>
      </c>
      <c r="M149" s="10">
        <f t="shared" si="18"/>
        <v>41969.767824074079</v>
      </c>
      <c r="N149" t="b">
        <v>0</v>
      </c>
      <c r="O149">
        <v>0</v>
      </c>
      <c r="P149" t="b">
        <v>0</v>
      </c>
      <c r="Q149" t="s">
        <v>8267</v>
      </c>
      <c r="R149" s="5">
        <f t="shared" si="14"/>
        <v>0</v>
      </c>
      <c r="S149" s="6" t="e">
        <f t="shared" si="15"/>
        <v>#DIV/0!</v>
      </c>
      <c r="T149" t="str">
        <f t="shared" si="19"/>
        <v>film &amp; video</v>
      </c>
      <c r="U149" t="str">
        <f t="shared" si="20"/>
        <v>science fiction</v>
      </c>
    </row>
    <row r="150" spans="1:21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f t="shared" si="16"/>
        <v>50000</v>
      </c>
      <c r="F150">
        <v>40</v>
      </c>
      <c r="G150" t="s">
        <v>8220</v>
      </c>
      <c r="H150" t="s">
        <v>8224</v>
      </c>
      <c r="I150" t="s">
        <v>8246</v>
      </c>
      <c r="J150">
        <v>1456555536</v>
      </c>
      <c r="K150" s="10">
        <f t="shared" si="17"/>
        <v>42427.281666666662</v>
      </c>
      <c r="L150">
        <v>1453963536</v>
      </c>
      <c r="M150" s="10">
        <f t="shared" si="18"/>
        <v>42397.281666666662</v>
      </c>
      <c r="N150" t="b">
        <v>0</v>
      </c>
      <c r="O150">
        <v>2</v>
      </c>
      <c r="P150" t="b">
        <v>0</v>
      </c>
      <c r="Q150" t="s">
        <v>8267</v>
      </c>
      <c r="R150" s="5">
        <f t="shared" si="14"/>
        <v>1E-3</v>
      </c>
      <c r="S150" s="6">
        <f t="shared" si="15"/>
        <v>20</v>
      </c>
      <c r="T150" t="str">
        <f t="shared" si="19"/>
        <v>film &amp; video</v>
      </c>
      <c r="U150" t="str">
        <f t="shared" si="20"/>
        <v>science fiction</v>
      </c>
    </row>
    <row r="151" spans="1:21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f t="shared" si="16"/>
        <v>10000</v>
      </c>
      <c r="F151">
        <v>92</v>
      </c>
      <c r="G151" t="s">
        <v>8220</v>
      </c>
      <c r="H151" t="s">
        <v>8224</v>
      </c>
      <c r="I151" t="s">
        <v>8246</v>
      </c>
      <c r="J151">
        <v>1419494400</v>
      </c>
      <c r="K151" s="10">
        <f t="shared" si="17"/>
        <v>41998.333333333328</v>
      </c>
      <c r="L151">
        <v>1416888470</v>
      </c>
      <c r="M151" s="10">
        <f t="shared" si="18"/>
        <v>41968.172106481477</v>
      </c>
      <c r="N151" t="b">
        <v>0</v>
      </c>
      <c r="O151">
        <v>6</v>
      </c>
      <c r="P151" t="b">
        <v>0</v>
      </c>
      <c r="Q151" t="s">
        <v>8267</v>
      </c>
      <c r="R151" s="5">
        <f t="shared" si="14"/>
        <v>8.9999999999999993E-3</v>
      </c>
      <c r="S151" s="6">
        <f t="shared" si="15"/>
        <v>15.333333333333334</v>
      </c>
      <c r="T151" t="str">
        <f t="shared" si="19"/>
        <v>film &amp; video</v>
      </c>
      <c r="U151" t="str">
        <f t="shared" si="20"/>
        <v>science fiction</v>
      </c>
    </row>
    <row r="152" spans="1:21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f t="shared" si="16"/>
        <v>130000</v>
      </c>
      <c r="F152">
        <v>30112</v>
      </c>
      <c r="G152" t="s">
        <v>8220</v>
      </c>
      <c r="H152" t="s">
        <v>8224</v>
      </c>
      <c r="I152" t="s">
        <v>8246</v>
      </c>
      <c r="J152">
        <v>1432612382</v>
      </c>
      <c r="K152" s="10">
        <f t="shared" si="17"/>
        <v>42150.161828703705</v>
      </c>
      <c r="L152">
        <v>1427428382</v>
      </c>
      <c r="M152" s="10">
        <f t="shared" si="18"/>
        <v>42090.161828703705</v>
      </c>
      <c r="N152" t="b">
        <v>0</v>
      </c>
      <c r="O152">
        <v>67</v>
      </c>
      <c r="P152" t="b">
        <v>0</v>
      </c>
      <c r="Q152" t="s">
        <v>8267</v>
      </c>
      <c r="R152" s="5">
        <f t="shared" si="14"/>
        <v>0.23200000000000001</v>
      </c>
      <c r="S152" s="6">
        <f t="shared" si="15"/>
        <v>449.43283582089555</v>
      </c>
      <c r="T152" t="str">
        <f t="shared" si="19"/>
        <v>film &amp; video</v>
      </c>
      <c r="U152" t="str">
        <f t="shared" si="20"/>
        <v>science fiction</v>
      </c>
    </row>
    <row r="153" spans="1:21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f t="shared" si="16"/>
        <v>170000</v>
      </c>
      <c r="F153">
        <v>140</v>
      </c>
      <c r="G153" t="s">
        <v>8220</v>
      </c>
      <c r="H153" t="s">
        <v>8226</v>
      </c>
      <c r="I153" t="s">
        <v>8248</v>
      </c>
      <c r="J153">
        <v>1434633191</v>
      </c>
      <c r="K153" s="10">
        <f t="shared" si="17"/>
        <v>42173.550821759258</v>
      </c>
      <c r="L153">
        <v>1429449191</v>
      </c>
      <c r="M153" s="10">
        <f t="shared" si="18"/>
        <v>42113.550821759258</v>
      </c>
      <c r="N153" t="b">
        <v>0</v>
      </c>
      <c r="O153">
        <v>5</v>
      </c>
      <c r="P153" t="b">
        <v>0</v>
      </c>
      <c r="Q153" t="s">
        <v>8267</v>
      </c>
      <c r="R153" s="5">
        <f t="shared" si="14"/>
        <v>1E-3</v>
      </c>
      <c r="S153" s="6">
        <f t="shared" si="15"/>
        <v>28</v>
      </c>
      <c r="T153" t="str">
        <f t="shared" si="19"/>
        <v>film &amp; video</v>
      </c>
      <c r="U153" t="str">
        <f t="shared" si="20"/>
        <v>science fiction</v>
      </c>
    </row>
    <row r="154" spans="1:21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f t="shared" si="16"/>
        <v>380000</v>
      </c>
      <c r="F154">
        <v>30</v>
      </c>
      <c r="G154" t="s">
        <v>8220</v>
      </c>
      <c r="H154" t="s">
        <v>8224</v>
      </c>
      <c r="I154" t="s">
        <v>8246</v>
      </c>
      <c r="J154">
        <v>1411437100</v>
      </c>
      <c r="K154" s="10">
        <f t="shared" si="17"/>
        <v>41905.077546296299</v>
      </c>
      <c r="L154">
        <v>1408845100</v>
      </c>
      <c r="M154" s="10">
        <f t="shared" si="18"/>
        <v>41875.077546296299</v>
      </c>
      <c r="N154" t="b">
        <v>0</v>
      </c>
      <c r="O154">
        <v>2</v>
      </c>
      <c r="P154" t="b">
        <v>0</v>
      </c>
      <c r="Q154" t="s">
        <v>8267</v>
      </c>
      <c r="R154" s="5">
        <f t="shared" si="14"/>
        <v>0</v>
      </c>
      <c r="S154" s="6">
        <f t="shared" si="15"/>
        <v>15</v>
      </c>
      <c r="T154" t="str">
        <f t="shared" si="19"/>
        <v>film &amp; video</v>
      </c>
      <c r="U154" t="str">
        <f t="shared" si="20"/>
        <v>science fiction</v>
      </c>
    </row>
    <row r="155" spans="1:21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f t="shared" si="16"/>
        <v>50000</v>
      </c>
      <c r="F155">
        <v>359</v>
      </c>
      <c r="G155" t="s">
        <v>8220</v>
      </c>
      <c r="H155" t="s">
        <v>8224</v>
      </c>
      <c r="I155" t="s">
        <v>8246</v>
      </c>
      <c r="J155">
        <v>1417532644</v>
      </c>
      <c r="K155" s="10">
        <f t="shared" si="17"/>
        <v>41975.627824074079</v>
      </c>
      <c r="L155">
        <v>1413900244</v>
      </c>
      <c r="M155" s="10">
        <f t="shared" si="18"/>
        <v>41933.586157407408</v>
      </c>
      <c r="N155" t="b">
        <v>0</v>
      </c>
      <c r="O155">
        <v>10</v>
      </c>
      <c r="P155" t="b">
        <v>0</v>
      </c>
      <c r="Q155" t="s">
        <v>8267</v>
      </c>
      <c r="R155" s="5">
        <f t="shared" si="14"/>
        <v>7.0000000000000001E-3</v>
      </c>
      <c r="S155" s="6">
        <f t="shared" si="15"/>
        <v>35.9</v>
      </c>
      <c r="T155" t="str">
        <f t="shared" si="19"/>
        <v>film &amp; video</v>
      </c>
      <c r="U155" t="str">
        <f t="shared" si="20"/>
        <v>science fiction</v>
      </c>
    </row>
    <row r="156" spans="1:21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f t="shared" si="16"/>
        <v>1500</v>
      </c>
      <c r="F156">
        <v>40</v>
      </c>
      <c r="G156" t="s">
        <v>8220</v>
      </c>
      <c r="H156" t="s">
        <v>8224</v>
      </c>
      <c r="I156" t="s">
        <v>8246</v>
      </c>
      <c r="J156">
        <v>1433336895</v>
      </c>
      <c r="K156" s="10">
        <f t="shared" si="17"/>
        <v>42158.547395833331</v>
      </c>
      <c r="L156">
        <v>1429621695</v>
      </c>
      <c r="M156" s="10">
        <f t="shared" si="18"/>
        <v>42115.547395833331</v>
      </c>
      <c r="N156" t="b">
        <v>0</v>
      </c>
      <c r="O156">
        <v>3</v>
      </c>
      <c r="P156" t="b">
        <v>0</v>
      </c>
      <c r="Q156" t="s">
        <v>8267</v>
      </c>
      <c r="R156" s="5">
        <f t="shared" si="14"/>
        <v>2.7E-2</v>
      </c>
      <c r="S156" s="6">
        <f t="shared" si="15"/>
        <v>13.333333333333334</v>
      </c>
      <c r="T156" t="str">
        <f t="shared" si="19"/>
        <v>film &amp; video</v>
      </c>
      <c r="U156" t="str">
        <f t="shared" si="20"/>
        <v>science fiction</v>
      </c>
    </row>
    <row r="157" spans="1:21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f t="shared" si="16"/>
        <v>1350000</v>
      </c>
      <c r="F157">
        <v>81</v>
      </c>
      <c r="G157" t="s">
        <v>8220</v>
      </c>
      <c r="H157" t="s">
        <v>8224</v>
      </c>
      <c r="I157" t="s">
        <v>8246</v>
      </c>
      <c r="J157">
        <v>1437657935</v>
      </c>
      <c r="K157" s="10">
        <f t="shared" si="17"/>
        <v>42208.559432870374</v>
      </c>
      <c r="L157">
        <v>1434201935</v>
      </c>
      <c r="M157" s="10">
        <f t="shared" si="18"/>
        <v>42168.559432870374</v>
      </c>
      <c r="N157" t="b">
        <v>0</v>
      </c>
      <c r="O157">
        <v>4</v>
      </c>
      <c r="P157" t="b">
        <v>0</v>
      </c>
      <c r="Q157" t="s">
        <v>8267</v>
      </c>
      <c r="R157" s="5">
        <f t="shared" si="14"/>
        <v>0</v>
      </c>
      <c r="S157" s="6">
        <f t="shared" si="15"/>
        <v>20.25</v>
      </c>
      <c r="T157" t="str">
        <f t="shared" si="19"/>
        <v>film &amp; video</v>
      </c>
      <c r="U157" t="str">
        <f t="shared" si="20"/>
        <v>science fiction</v>
      </c>
    </row>
    <row r="158" spans="1:21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f t="shared" si="16"/>
        <v>26250</v>
      </c>
      <c r="F158">
        <v>1785</v>
      </c>
      <c r="G158" t="s">
        <v>8220</v>
      </c>
      <c r="H158" t="s">
        <v>8229</v>
      </c>
      <c r="I158" t="s">
        <v>8251</v>
      </c>
      <c r="J158">
        <v>1407034796</v>
      </c>
      <c r="K158" s="10">
        <f t="shared" si="17"/>
        <v>41854.124953703707</v>
      </c>
      <c r="L158">
        <v>1401850796</v>
      </c>
      <c r="M158" s="10">
        <f t="shared" si="18"/>
        <v>41794.124953703707</v>
      </c>
      <c r="N158" t="b">
        <v>0</v>
      </c>
      <c r="O158">
        <v>15</v>
      </c>
      <c r="P158" t="b">
        <v>0</v>
      </c>
      <c r="Q158" t="s">
        <v>8267</v>
      </c>
      <c r="R158" s="5">
        <f t="shared" si="14"/>
        <v>5.0999999999999997E-2</v>
      </c>
      <c r="S158" s="6">
        <f t="shared" si="15"/>
        <v>119</v>
      </c>
      <c r="T158" t="str">
        <f t="shared" si="19"/>
        <v>film &amp; video</v>
      </c>
      <c r="U158" t="str">
        <f t="shared" si="20"/>
        <v>science fiction</v>
      </c>
    </row>
    <row r="159" spans="1:21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f t="shared" si="16"/>
        <v>2995</v>
      </c>
      <c r="F159">
        <v>8</v>
      </c>
      <c r="G159" t="s">
        <v>8220</v>
      </c>
      <c r="H159" t="s">
        <v>8224</v>
      </c>
      <c r="I159" t="s">
        <v>8246</v>
      </c>
      <c r="J159">
        <v>1456523572</v>
      </c>
      <c r="K159" s="10">
        <f t="shared" si="17"/>
        <v>42426.911712962959</v>
      </c>
      <c r="L159">
        <v>1453931572</v>
      </c>
      <c r="M159" s="10">
        <f t="shared" si="18"/>
        <v>42396.911712962959</v>
      </c>
      <c r="N159" t="b">
        <v>0</v>
      </c>
      <c r="O159">
        <v>2</v>
      </c>
      <c r="P159" t="b">
        <v>0</v>
      </c>
      <c r="Q159" t="s">
        <v>8267</v>
      </c>
      <c r="R159" s="5">
        <f t="shared" si="14"/>
        <v>3.0000000000000001E-3</v>
      </c>
      <c r="S159" s="6">
        <f t="shared" si="15"/>
        <v>4</v>
      </c>
      <c r="T159" t="str">
        <f t="shared" si="19"/>
        <v>film &amp; video</v>
      </c>
      <c r="U159" t="str">
        <f t="shared" si="20"/>
        <v>science fiction</v>
      </c>
    </row>
    <row r="160" spans="1:21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f t="shared" si="16"/>
        <v>5000</v>
      </c>
      <c r="F160">
        <v>0</v>
      </c>
      <c r="G160" t="s">
        <v>8220</v>
      </c>
      <c r="H160" t="s">
        <v>8224</v>
      </c>
      <c r="I160" t="s">
        <v>8246</v>
      </c>
      <c r="J160">
        <v>1413942628</v>
      </c>
      <c r="K160" s="10">
        <f t="shared" si="17"/>
        <v>41934.07671296296</v>
      </c>
      <c r="L160">
        <v>1411350628</v>
      </c>
      <c r="M160" s="10">
        <f t="shared" si="18"/>
        <v>41904.07671296296</v>
      </c>
      <c r="N160" t="b">
        <v>0</v>
      </c>
      <c r="O160">
        <v>0</v>
      </c>
      <c r="P160" t="b">
        <v>0</v>
      </c>
      <c r="Q160" t="s">
        <v>8267</v>
      </c>
      <c r="R160" s="5">
        <f t="shared" si="14"/>
        <v>0</v>
      </c>
      <c r="S160" s="6" t="e">
        <f t="shared" si="15"/>
        <v>#DIV/0!</v>
      </c>
      <c r="T160" t="str">
        <f t="shared" si="19"/>
        <v>film &amp; video</v>
      </c>
      <c r="U160" t="str">
        <f t="shared" si="20"/>
        <v>science fiction</v>
      </c>
    </row>
    <row r="161" spans="1:21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f t="shared" si="16"/>
        <v>500000</v>
      </c>
      <c r="F161">
        <v>10</v>
      </c>
      <c r="G161" t="s">
        <v>8220</v>
      </c>
      <c r="H161" t="s">
        <v>8224</v>
      </c>
      <c r="I161" t="s">
        <v>8246</v>
      </c>
      <c r="J161">
        <v>1467541545</v>
      </c>
      <c r="K161" s="10">
        <f t="shared" si="17"/>
        <v>42554.434548611112</v>
      </c>
      <c r="L161">
        <v>1464085545</v>
      </c>
      <c r="M161" s="10">
        <f t="shared" si="18"/>
        <v>42514.434548611112</v>
      </c>
      <c r="N161" t="b">
        <v>0</v>
      </c>
      <c r="O161">
        <v>1</v>
      </c>
      <c r="P161" t="b">
        <v>0</v>
      </c>
      <c r="Q161" t="s">
        <v>8267</v>
      </c>
      <c r="R161" s="5">
        <f t="shared" si="14"/>
        <v>0</v>
      </c>
      <c r="S161" s="6">
        <f t="shared" si="15"/>
        <v>10</v>
      </c>
      <c r="T161" t="str">
        <f t="shared" si="19"/>
        <v>film &amp; video</v>
      </c>
      <c r="U161" t="str">
        <f t="shared" si="20"/>
        <v>science fiction</v>
      </c>
    </row>
    <row r="162" spans="1:21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f t="shared" si="16"/>
        <v>5000</v>
      </c>
      <c r="F162">
        <v>0</v>
      </c>
      <c r="G162" t="s">
        <v>8221</v>
      </c>
      <c r="H162" t="s">
        <v>8224</v>
      </c>
      <c r="I162" t="s">
        <v>8246</v>
      </c>
      <c r="J162">
        <v>1439675691</v>
      </c>
      <c r="K162" s="10">
        <f t="shared" si="17"/>
        <v>42231.913090277783</v>
      </c>
      <c r="L162">
        <v>1434491691</v>
      </c>
      <c r="M162" s="10">
        <f t="shared" si="18"/>
        <v>42171.913090277783</v>
      </c>
      <c r="N162" t="b">
        <v>0</v>
      </c>
      <c r="O162">
        <v>0</v>
      </c>
      <c r="P162" t="b">
        <v>0</v>
      </c>
      <c r="Q162" t="s">
        <v>8268</v>
      </c>
      <c r="R162" s="5">
        <f t="shared" si="14"/>
        <v>0</v>
      </c>
      <c r="S162" s="6" t="e">
        <f t="shared" si="15"/>
        <v>#DIV/0!</v>
      </c>
      <c r="T162" t="str">
        <f t="shared" si="19"/>
        <v>film &amp; video</v>
      </c>
      <c r="U162" t="str">
        <f t="shared" si="20"/>
        <v>drama</v>
      </c>
    </row>
    <row r="163" spans="1:21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f t="shared" si="16"/>
        <v>50000</v>
      </c>
      <c r="F163">
        <v>5</v>
      </c>
      <c r="G163" t="s">
        <v>8221</v>
      </c>
      <c r="H163" t="s">
        <v>8224</v>
      </c>
      <c r="I163" t="s">
        <v>8246</v>
      </c>
      <c r="J163">
        <v>1404318595</v>
      </c>
      <c r="K163" s="10">
        <f t="shared" si="17"/>
        <v>41822.687442129631</v>
      </c>
      <c r="L163">
        <v>1401726595</v>
      </c>
      <c r="M163" s="10">
        <f t="shared" si="18"/>
        <v>41792.687442129631</v>
      </c>
      <c r="N163" t="b">
        <v>0</v>
      </c>
      <c r="O163">
        <v>1</v>
      </c>
      <c r="P163" t="b">
        <v>0</v>
      </c>
      <c r="Q163" t="s">
        <v>8268</v>
      </c>
      <c r="R163" s="5">
        <f t="shared" si="14"/>
        <v>0</v>
      </c>
      <c r="S163" s="6">
        <f t="shared" si="15"/>
        <v>5</v>
      </c>
      <c r="T163" t="str">
        <f t="shared" si="19"/>
        <v>film &amp; video</v>
      </c>
      <c r="U163" t="str">
        <f t="shared" si="20"/>
        <v>drama</v>
      </c>
    </row>
    <row r="164" spans="1:21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f t="shared" si="16"/>
        <v>2800</v>
      </c>
      <c r="F164">
        <v>435</v>
      </c>
      <c r="G164" t="s">
        <v>8221</v>
      </c>
      <c r="H164" t="s">
        <v>8224</v>
      </c>
      <c r="I164" t="s">
        <v>8246</v>
      </c>
      <c r="J164">
        <v>1408232520</v>
      </c>
      <c r="K164" s="10">
        <f t="shared" si="17"/>
        <v>41867.987500000003</v>
      </c>
      <c r="L164">
        <v>1405393356</v>
      </c>
      <c r="M164" s="10">
        <f t="shared" si="18"/>
        <v>41835.126805555556</v>
      </c>
      <c r="N164" t="b">
        <v>0</v>
      </c>
      <c r="O164">
        <v>10</v>
      </c>
      <c r="P164" t="b">
        <v>0</v>
      </c>
      <c r="Q164" t="s">
        <v>8268</v>
      </c>
      <c r="R164" s="5">
        <f t="shared" si="14"/>
        <v>0.155</v>
      </c>
      <c r="S164" s="6">
        <f t="shared" si="15"/>
        <v>43.5</v>
      </c>
      <c r="T164" t="str">
        <f t="shared" si="19"/>
        <v>film &amp; video</v>
      </c>
      <c r="U164" t="str">
        <f t="shared" si="20"/>
        <v>drama</v>
      </c>
    </row>
    <row r="165" spans="1:21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f t="shared" si="16"/>
        <v>2000000</v>
      </c>
      <c r="F165">
        <v>0</v>
      </c>
      <c r="G165" t="s">
        <v>8221</v>
      </c>
      <c r="H165" t="s">
        <v>8224</v>
      </c>
      <c r="I165" t="s">
        <v>8246</v>
      </c>
      <c r="J165">
        <v>1443657600</v>
      </c>
      <c r="K165" s="10">
        <f t="shared" si="17"/>
        <v>42278</v>
      </c>
      <c r="L165">
        <v>1440716654</v>
      </c>
      <c r="M165" s="10">
        <f t="shared" si="18"/>
        <v>42243.961273148147</v>
      </c>
      <c r="N165" t="b">
        <v>0</v>
      </c>
      <c r="O165">
        <v>0</v>
      </c>
      <c r="P165" t="b">
        <v>0</v>
      </c>
      <c r="Q165" t="s">
        <v>8268</v>
      </c>
      <c r="R165" s="5">
        <f t="shared" si="14"/>
        <v>0</v>
      </c>
      <c r="S165" s="6" t="e">
        <f t="shared" si="15"/>
        <v>#DIV/0!</v>
      </c>
      <c r="T165" t="str">
        <f t="shared" si="19"/>
        <v>film &amp; video</v>
      </c>
      <c r="U165" t="str">
        <f t="shared" si="20"/>
        <v>drama</v>
      </c>
    </row>
    <row r="166" spans="1:21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f t="shared" si="16"/>
        <v>120000</v>
      </c>
      <c r="F166">
        <v>640</v>
      </c>
      <c r="G166" t="s">
        <v>8221</v>
      </c>
      <c r="H166" t="s">
        <v>8224</v>
      </c>
      <c r="I166" t="s">
        <v>8246</v>
      </c>
      <c r="J166">
        <v>1411150701</v>
      </c>
      <c r="K166" s="10">
        <f t="shared" si="17"/>
        <v>41901.762743055559</v>
      </c>
      <c r="L166">
        <v>1405966701</v>
      </c>
      <c r="M166" s="10">
        <f t="shared" si="18"/>
        <v>41841.762743055559</v>
      </c>
      <c r="N166" t="b">
        <v>0</v>
      </c>
      <c r="O166">
        <v>7</v>
      </c>
      <c r="P166" t="b">
        <v>0</v>
      </c>
      <c r="Q166" t="s">
        <v>8268</v>
      </c>
      <c r="R166" s="5">
        <f t="shared" si="14"/>
        <v>5.0000000000000001E-3</v>
      </c>
      <c r="S166" s="6">
        <f t="shared" si="15"/>
        <v>91.428571428571431</v>
      </c>
      <c r="T166" t="str">
        <f t="shared" si="19"/>
        <v>film &amp; video</v>
      </c>
      <c r="U166" t="str">
        <f t="shared" si="20"/>
        <v>drama</v>
      </c>
    </row>
    <row r="167" spans="1:21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f t="shared" si="16"/>
        <v>20570</v>
      </c>
      <c r="F167">
        <v>0</v>
      </c>
      <c r="G167" t="s">
        <v>8221</v>
      </c>
      <c r="H167" t="s">
        <v>8225</v>
      </c>
      <c r="I167" t="s">
        <v>8247</v>
      </c>
      <c r="J167">
        <v>1452613724</v>
      </c>
      <c r="K167" s="10">
        <f t="shared" si="17"/>
        <v>42381.658842592587</v>
      </c>
      <c r="L167">
        <v>1450021724</v>
      </c>
      <c r="M167" s="10">
        <f t="shared" si="18"/>
        <v>42351.658842592587</v>
      </c>
      <c r="N167" t="b">
        <v>0</v>
      </c>
      <c r="O167">
        <v>0</v>
      </c>
      <c r="P167" t="b">
        <v>0</v>
      </c>
      <c r="Q167" t="s">
        <v>8268</v>
      </c>
      <c r="R167" s="5">
        <f t="shared" si="14"/>
        <v>0</v>
      </c>
      <c r="S167" s="6" t="e">
        <f t="shared" si="15"/>
        <v>#DIV/0!</v>
      </c>
      <c r="T167" t="str">
        <f t="shared" si="19"/>
        <v>film &amp; video</v>
      </c>
      <c r="U167" t="str">
        <f t="shared" si="20"/>
        <v>drama</v>
      </c>
    </row>
    <row r="168" spans="1:21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f t="shared" si="16"/>
        <v>5000</v>
      </c>
      <c r="F168">
        <v>3000</v>
      </c>
      <c r="G168" t="s">
        <v>8221</v>
      </c>
      <c r="H168" t="s">
        <v>8224</v>
      </c>
      <c r="I168" t="s">
        <v>8246</v>
      </c>
      <c r="J168">
        <v>1484531362</v>
      </c>
      <c r="K168" s="10">
        <f t="shared" si="17"/>
        <v>42751.075949074075</v>
      </c>
      <c r="L168">
        <v>1481939362</v>
      </c>
      <c r="M168" s="10">
        <f t="shared" si="18"/>
        <v>42721.075949074075</v>
      </c>
      <c r="N168" t="b">
        <v>0</v>
      </c>
      <c r="O168">
        <v>1</v>
      </c>
      <c r="P168" t="b">
        <v>0</v>
      </c>
      <c r="Q168" t="s">
        <v>8268</v>
      </c>
      <c r="R168" s="5">
        <f t="shared" si="14"/>
        <v>0.6</v>
      </c>
      <c r="S168" s="6">
        <f t="shared" si="15"/>
        <v>3000</v>
      </c>
      <c r="T168" t="str">
        <f t="shared" si="19"/>
        <v>film &amp; video</v>
      </c>
      <c r="U168" t="str">
        <f t="shared" si="20"/>
        <v>drama</v>
      </c>
    </row>
    <row r="169" spans="1:21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f t="shared" si="16"/>
        <v>110000</v>
      </c>
      <c r="F169">
        <v>11</v>
      </c>
      <c r="G169" t="s">
        <v>8221</v>
      </c>
      <c r="H169" t="s">
        <v>8224</v>
      </c>
      <c r="I169" t="s">
        <v>8246</v>
      </c>
      <c r="J169">
        <v>1438726535</v>
      </c>
      <c r="K169" s="10">
        <f t="shared" si="17"/>
        <v>42220.927488425921</v>
      </c>
      <c r="L169">
        <v>1433542535</v>
      </c>
      <c r="M169" s="10">
        <f t="shared" si="18"/>
        <v>42160.927488425921</v>
      </c>
      <c r="N169" t="b">
        <v>0</v>
      </c>
      <c r="O169">
        <v>2</v>
      </c>
      <c r="P169" t="b">
        <v>0</v>
      </c>
      <c r="Q169" t="s">
        <v>8268</v>
      </c>
      <c r="R169" s="5">
        <f t="shared" si="14"/>
        <v>0</v>
      </c>
      <c r="S169" s="6">
        <f t="shared" si="15"/>
        <v>5.5</v>
      </c>
      <c r="T169" t="str">
        <f t="shared" si="19"/>
        <v>film &amp; video</v>
      </c>
      <c r="U169" t="str">
        <f t="shared" si="20"/>
        <v>drama</v>
      </c>
    </row>
    <row r="170" spans="1:21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f t="shared" si="16"/>
        <v>8000</v>
      </c>
      <c r="F170">
        <v>325</v>
      </c>
      <c r="G170" t="s">
        <v>8221</v>
      </c>
      <c r="H170" t="s">
        <v>8224</v>
      </c>
      <c r="I170" t="s">
        <v>8246</v>
      </c>
      <c r="J170">
        <v>1426791770</v>
      </c>
      <c r="K170" s="10">
        <f t="shared" si="17"/>
        <v>42082.793634259258</v>
      </c>
      <c r="L170">
        <v>1424203370</v>
      </c>
      <c r="M170" s="10">
        <f t="shared" si="18"/>
        <v>42052.83530092593</v>
      </c>
      <c r="N170" t="b">
        <v>0</v>
      </c>
      <c r="O170">
        <v>3</v>
      </c>
      <c r="P170" t="b">
        <v>0</v>
      </c>
      <c r="Q170" t="s">
        <v>8268</v>
      </c>
      <c r="R170" s="5">
        <f t="shared" si="14"/>
        <v>4.1000000000000002E-2</v>
      </c>
      <c r="S170" s="6">
        <f t="shared" si="15"/>
        <v>108.33333333333333</v>
      </c>
      <c r="T170" t="str">
        <f t="shared" si="19"/>
        <v>film &amp; video</v>
      </c>
      <c r="U170" t="str">
        <f t="shared" si="20"/>
        <v>drama</v>
      </c>
    </row>
    <row r="171" spans="1:21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f t="shared" si="16"/>
        <v>3025</v>
      </c>
      <c r="F171">
        <v>560</v>
      </c>
      <c r="G171" t="s">
        <v>8221</v>
      </c>
      <c r="H171" t="s">
        <v>8225</v>
      </c>
      <c r="I171" t="s">
        <v>8247</v>
      </c>
      <c r="J171">
        <v>1413634059</v>
      </c>
      <c r="K171" s="10">
        <f t="shared" si="17"/>
        <v>41930.505312499998</v>
      </c>
      <c r="L171">
        <v>1411042059</v>
      </c>
      <c r="M171" s="10">
        <f t="shared" si="18"/>
        <v>41900.505312499998</v>
      </c>
      <c r="N171" t="b">
        <v>0</v>
      </c>
      <c r="O171">
        <v>10</v>
      </c>
      <c r="P171" t="b">
        <v>0</v>
      </c>
      <c r="Q171" t="s">
        <v>8268</v>
      </c>
      <c r="R171" s="5">
        <f t="shared" si="14"/>
        <v>0.224</v>
      </c>
      <c r="S171" s="6">
        <f t="shared" si="15"/>
        <v>56</v>
      </c>
      <c r="T171" t="str">
        <f t="shared" si="19"/>
        <v>film &amp; video</v>
      </c>
      <c r="U171" t="str">
        <f t="shared" si="20"/>
        <v>drama</v>
      </c>
    </row>
    <row r="172" spans="1:21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f t="shared" si="16"/>
        <v>10000</v>
      </c>
      <c r="F172">
        <v>325</v>
      </c>
      <c r="G172" t="s">
        <v>8221</v>
      </c>
      <c r="H172" t="s">
        <v>8224</v>
      </c>
      <c r="I172" t="s">
        <v>8246</v>
      </c>
      <c r="J172">
        <v>1440912480</v>
      </c>
      <c r="K172" s="10">
        <f t="shared" si="17"/>
        <v>42246.227777777778</v>
      </c>
      <c r="L172">
        <v>1438385283</v>
      </c>
      <c r="M172" s="10">
        <f t="shared" si="18"/>
        <v>42216.977812500001</v>
      </c>
      <c r="N172" t="b">
        <v>0</v>
      </c>
      <c r="O172">
        <v>10</v>
      </c>
      <c r="P172" t="b">
        <v>0</v>
      </c>
      <c r="Q172" t="s">
        <v>8268</v>
      </c>
      <c r="R172" s="5">
        <f t="shared" si="14"/>
        <v>3.3000000000000002E-2</v>
      </c>
      <c r="S172" s="6">
        <f t="shared" si="15"/>
        <v>32.5</v>
      </c>
      <c r="T172" t="str">
        <f t="shared" si="19"/>
        <v>film &amp; video</v>
      </c>
      <c r="U172" t="str">
        <f t="shared" si="20"/>
        <v>drama</v>
      </c>
    </row>
    <row r="173" spans="1:21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f t="shared" si="16"/>
        <v>50000</v>
      </c>
      <c r="F173">
        <v>1</v>
      </c>
      <c r="G173" t="s">
        <v>8221</v>
      </c>
      <c r="H173" t="s">
        <v>8224</v>
      </c>
      <c r="I173" t="s">
        <v>8246</v>
      </c>
      <c r="J173">
        <v>1470975614</v>
      </c>
      <c r="K173" s="10">
        <f t="shared" si="17"/>
        <v>42594.180717592593</v>
      </c>
      <c r="L173">
        <v>1465791614</v>
      </c>
      <c r="M173" s="10">
        <f t="shared" si="18"/>
        <v>42534.180717592593</v>
      </c>
      <c r="N173" t="b">
        <v>0</v>
      </c>
      <c r="O173">
        <v>1</v>
      </c>
      <c r="P173" t="b">
        <v>0</v>
      </c>
      <c r="Q173" t="s">
        <v>8268</v>
      </c>
      <c r="R173" s="5">
        <f t="shared" si="14"/>
        <v>0</v>
      </c>
      <c r="S173" s="6">
        <f t="shared" si="15"/>
        <v>1</v>
      </c>
      <c r="T173" t="str">
        <f t="shared" si="19"/>
        <v>film &amp; video</v>
      </c>
      <c r="U173" t="str">
        <f t="shared" si="20"/>
        <v>drama</v>
      </c>
    </row>
    <row r="174" spans="1:21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f t="shared" si="16"/>
        <v>95000</v>
      </c>
      <c r="F174">
        <v>0</v>
      </c>
      <c r="G174" t="s">
        <v>8221</v>
      </c>
      <c r="H174" t="s">
        <v>8224</v>
      </c>
      <c r="I174" t="s">
        <v>8246</v>
      </c>
      <c r="J174">
        <v>1426753723</v>
      </c>
      <c r="K174" s="10">
        <f t="shared" si="17"/>
        <v>42082.353275462956</v>
      </c>
      <c r="L174">
        <v>1423733323</v>
      </c>
      <c r="M174" s="10">
        <f t="shared" si="18"/>
        <v>42047.394942129627</v>
      </c>
      <c r="N174" t="b">
        <v>0</v>
      </c>
      <c r="O174">
        <v>0</v>
      </c>
      <c r="P174" t="b">
        <v>0</v>
      </c>
      <c r="Q174" t="s">
        <v>8268</v>
      </c>
      <c r="R174" s="5">
        <f t="shared" si="14"/>
        <v>0</v>
      </c>
      <c r="S174" s="6" t="e">
        <f t="shared" si="15"/>
        <v>#DIV/0!</v>
      </c>
      <c r="T174" t="str">
        <f t="shared" si="19"/>
        <v>film &amp; video</v>
      </c>
      <c r="U174" t="str">
        <f t="shared" si="20"/>
        <v>drama</v>
      </c>
    </row>
    <row r="175" spans="1:21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f t="shared" si="16"/>
        <v>1343.1</v>
      </c>
      <c r="F175">
        <v>0</v>
      </c>
      <c r="G175" t="s">
        <v>8221</v>
      </c>
      <c r="H175" t="s">
        <v>8225</v>
      </c>
      <c r="I175" t="s">
        <v>8247</v>
      </c>
      <c r="J175">
        <v>1425131108</v>
      </c>
      <c r="K175" s="10">
        <f t="shared" si="17"/>
        <v>42063.573009259257</v>
      </c>
      <c r="L175">
        <v>1422539108</v>
      </c>
      <c r="M175" s="10">
        <f t="shared" si="18"/>
        <v>42033.573009259257</v>
      </c>
      <c r="N175" t="b">
        <v>0</v>
      </c>
      <c r="O175">
        <v>0</v>
      </c>
      <c r="P175" t="b">
        <v>0</v>
      </c>
      <c r="Q175" t="s">
        <v>8268</v>
      </c>
      <c r="R175" s="5">
        <f t="shared" si="14"/>
        <v>0</v>
      </c>
      <c r="S175" s="6" t="e">
        <f t="shared" si="15"/>
        <v>#DIV/0!</v>
      </c>
      <c r="T175" t="str">
        <f t="shared" si="19"/>
        <v>film &amp; video</v>
      </c>
      <c r="U175" t="str">
        <f t="shared" si="20"/>
        <v>drama</v>
      </c>
    </row>
    <row r="176" spans="1:21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f t="shared" si="16"/>
        <v>6660.0000000000009</v>
      </c>
      <c r="F176">
        <v>0</v>
      </c>
      <c r="G176" t="s">
        <v>8221</v>
      </c>
      <c r="H176" t="s">
        <v>8233</v>
      </c>
      <c r="I176" t="s">
        <v>8249</v>
      </c>
      <c r="J176">
        <v>1431108776</v>
      </c>
      <c r="K176" s="10">
        <f t="shared" si="17"/>
        <v>42132.758981481486</v>
      </c>
      <c r="L176">
        <v>1425924776</v>
      </c>
      <c r="M176" s="10">
        <f t="shared" si="18"/>
        <v>42072.758981481486</v>
      </c>
      <c r="N176" t="b">
        <v>0</v>
      </c>
      <c r="O176">
        <v>0</v>
      </c>
      <c r="P176" t="b">
        <v>0</v>
      </c>
      <c r="Q176" t="s">
        <v>8268</v>
      </c>
      <c r="R176" s="5">
        <f t="shared" si="14"/>
        <v>0</v>
      </c>
      <c r="S176" s="6" t="e">
        <f t="shared" si="15"/>
        <v>#DIV/0!</v>
      </c>
      <c r="T176" t="str">
        <f t="shared" si="19"/>
        <v>film &amp; video</v>
      </c>
      <c r="U176" t="str">
        <f t="shared" si="20"/>
        <v>drama</v>
      </c>
    </row>
    <row r="177" spans="1:21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f t="shared" si="16"/>
        <v>24200</v>
      </c>
      <c r="F177">
        <v>1297</v>
      </c>
      <c r="G177" t="s">
        <v>8221</v>
      </c>
      <c r="H177" t="s">
        <v>8225</v>
      </c>
      <c r="I177" t="s">
        <v>8247</v>
      </c>
      <c r="J177">
        <v>1409337611</v>
      </c>
      <c r="K177" s="10">
        <f t="shared" si="17"/>
        <v>41880.777905092589</v>
      </c>
      <c r="L177">
        <v>1407177611</v>
      </c>
      <c r="M177" s="10">
        <f t="shared" si="18"/>
        <v>41855.777905092589</v>
      </c>
      <c r="N177" t="b">
        <v>0</v>
      </c>
      <c r="O177">
        <v>26</v>
      </c>
      <c r="P177" t="b">
        <v>0</v>
      </c>
      <c r="Q177" t="s">
        <v>8268</v>
      </c>
      <c r="R177" s="5">
        <f t="shared" si="14"/>
        <v>6.5000000000000002E-2</v>
      </c>
      <c r="S177" s="6">
        <f t="shared" si="15"/>
        <v>49.884615384615387</v>
      </c>
      <c r="T177" t="str">
        <f t="shared" si="19"/>
        <v>film &amp; video</v>
      </c>
      <c r="U177" t="str">
        <f t="shared" si="20"/>
        <v>drama</v>
      </c>
    </row>
    <row r="178" spans="1:21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f t="shared" si="16"/>
        <v>1500</v>
      </c>
      <c r="F178">
        <v>0</v>
      </c>
      <c r="G178" t="s">
        <v>8221</v>
      </c>
      <c r="H178" t="s">
        <v>8224</v>
      </c>
      <c r="I178" t="s">
        <v>8246</v>
      </c>
      <c r="J178">
        <v>1438803999</v>
      </c>
      <c r="K178" s="10">
        <f t="shared" si="17"/>
        <v>42221.824062500003</v>
      </c>
      <c r="L178">
        <v>1436211999</v>
      </c>
      <c r="M178" s="10">
        <f t="shared" si="18"/>
        <v>42191.824062500003</v>
      </c>
      <c r="N178" t="b">
        <v>0</v>
      </c>
      <c r="O178">
        <v>0</v>
      </c>
      <c r="P178" t="b">
        <v>0</v>
      </c>
      <c r="Q178" t="s">
        <v>8268</v>
      </c>
      <c r="R178" s="5">
        <f t="shared" si="14"/>
        <v>0</v>
      </c>
      <c r="S178" s="6" t="e">
        <f t="shared" si="15"/>
        <v>#DIV/0!</v>
      </c>
      <c r="T178" t="str">
        <f t="shared" si="19"/>
        <v>film &amp; video</v>
      </c>
      <c r="U178" t="str">
        <f t="shared" si="20"/>
        <v>drama</v>
      </c>
    </row>
    <row r="179" spans="1:21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f t="shared" si="16"/>
        <v>450</v>
      </c>
      <c r="F179">
        <v>180</v>
      </c>
      <c r="G179" t="s">
        <v>8221</v>
      </c>
      <c r="H179" t="s">
        <v>8224</v>
      </c>
      <c r="I179" t="s">
        <v>8246</v>
      </c>
      <c r="J179">
        <v>1427155726</v>
      </c>
      <c r="K179" s="10">
        <f t="shared" si="17"/>
        <v>42087.00608796296</v>
      </c>
      <c r="L179">
        <v>1425690526</v>
      </c>
      <c r="M179" s="10">
        <f t="shared" si="18"/>
        <v>42070.047754629632</v>
      </c>
      <c r="N179" t="b">
        <v>0</v>
      </c>
      <c r="O179">
        <v>7</v>
      </c>
      <c r="P179" t="b">
        <v>0</v>
      </c>
      <c r="Q179" t="s">
        <v>8268</v>
      </c>
      <c r="R179" s="5">
        <f t="shared" si="14"/>
        <v>0.4</v>
      </c>
      <c r="S179" s="6">
        <f t="shared" si="15"/>
        <v>25.714285714285715</v>
      </c>
      <c r="T179" t="str">
        <f t="shared" si="19"/>
        <v>film &amp; video</v>
      </c>
      <c r="U179" t="str">
        <f t="shared" si="20"/>
        <v>drama</v>
      </c>
    </row>
    <row r="180" spans="1:21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f t="shared" si="16"/>
        <v>555000</v>
      </c>
      <c r="F180">
        <v>0</v>
      </c>
      <c r="G180" t="s">
        <v>8221</v>
      </c>
      <c r="H180" t="s">
        <v>8227</v>
      </c>
      <c r="I180" t="s">
        <v>8249</v>
      </c>
      <c r="J180">
        <v>1448582145</v>
      </c>
      <c r="K180" s="10">
        <f t="shared" si="17"/>
        <v>42334.997048611112</v>
      </c>
      <c r="L180">
        <v>1445986545</v>
      </c>
      <c r="M180" s="10">
        <f t="shared" si="18"/>
        <v>42304.955381944441</v>
      </c>
      <c r="N180" t="b">
        <v>0</v>
      </c>
      <c r="O180">
        <v>0</v>
      </c>
      <c r="P180" t="b">
        <v>0</v>
      </c>
      <c r="Q180" t="s">
        <v>8268</v>
      </c>
      <c r="R180" s="5">
        <f t="shared" si="14"/>
        <v>0</v>
      </c>
      <c r="S180" s="6" t="e">
        <f t="shared" si="15"/>
        <v>#DIV/0!</v>
      </c>
      <c r="T180" t="str">
        <f t="shared" si="19"/>
        <v>film &amp; video</v>
      </c>
      <c r="U180" t="str">
        <f t="shared" si="20"/>
        <v>drama</v>
      </c>
    </row>
    <row r="181" spans="1:21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f t="shared" si="16"/>
        <v>1000</v>
      </c>
      <c r="F181">
        <v>200</v>
      </c>
      <c r="G181" t="s">
        <v>8221</v>
      </c>
      <c r="H181" t="s">
        <v>8224</v>
      </c>
      <c r="I181" t="s">
        <v>8246</v>
      </c>
      <c r="J181">
        <v>1457056555</v>
      </c>
      <c r="K181" s="10">
        <f t="shared" si="17"/>
        <v>42433.080497685187</v>
      </c>
      <c r="L181">
        <v>1454464555</v>
      </c>
      <c r="M181" s="10">
        <f t="shared" si="18"/>
        <v>42403.080497685187</v>
      </c>
      <c r="N181" t="b">
        <v>0</v>
      </c>
      <c r="O181">
        <v>2</v>
      </c>
      <c r="P181" t="b">
        <v>0</v>
      </c>
      <c r="Q181" t="s">
        <v>8268</v>
      </c>
      <c r="R181" s="5">
        <f t="shared" si="14"/>
        <v>0.2</v>
      </c>
      <c r="S181" s="6">
        <f t="shared" si="15"/>
        <v>100</v>
      </c>
      <c r="T181" t="str">
        <f t="shared" si="19"/>
        <v>film &amp; video</v>
      </c>
      <c r="U181" t="str">
        <f t="shared" si="20"/>
        <v>drama</v>
      </c>
    </row>
    <row r="182" spans="1:21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f t="shared" si="16"/>
        <v>1452</v>
      </c>
      <c r="F182">
        <v>401</v>
      </c>
      <c r="G182" t="s">
        <v>8221</v>
      </c>
      <c r="H182" t="s">
        <v>8225</v>
      </c>
      <c r="I182" t="s">
        <v>8247</v>
      </c>
      <c r="J182">
        <v>1428951600</v>
      </c>
      <c r="K182" s="10">
        <f t="shared" si="17"/>
        <v>42107.791666666672</v>
      </c>
      <c r="L182">
        <v>1425512843</v>
      </c>
      <c r="M182" s="10">
        <f t="shared" si="18"/>
        <v>42067.991238425922</v>
      </c>
      <c r="N182" t="b">
        <v>0</v>
      </c>
      <c r="O182">
        <v>13</v>
      </c>
      <c r="P182" t="b">
        <v>0</v>
      </c>
      <c r="Q182" t="s">
        <v>8268</v>
      </c>
      <c r="R182" s="5">
        <f t="shared" si="14"/>
        <v>0.33400000000000002</v>
      </c>
      <c r="S182" s="6">
        <f t="shared" si="15"/>
        <v>30.846153846153847</v>
      </c>
      <c r="T182" t="str">
        <f t="shared" si="19"/>
        <v>film &amp; video</v>
      </c>
      <c r="U182" t="str">
        <f t="shared" si="20"/>
        <v>drama</v>
      </c>
    </row>
    <row r="183" spans="1:21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f t="shared" si="16"/>
        <v>4141.83</v>
      </c>
      <c r="F183">
        <v>722</v>
      </c>
      <c r="G183" t="s">
        <v>8221</v>
      </c>
      <c r="H183" t="s">
        <v>8225</v>
      </c>
      <c r="I183" t="s">
        <v>8247</v>
      </c>
      <c r="J183">
        <v>1434995295</v>
      </c>
      <c r="K183" s="10">
        <f t="shared" si="17"/>
        <v>42177.741840277777</v>
      </c>
      <c r="L183">
        <v>1432403295</v>
      </c>
      <c r="M183" s="10">
        <f t="shared" si="18"/>
        <v>42147.741840277777</v>
      </c>
      <c r="N183" t="b">
        <v>0</v>
      </c>
      <c r="O183">
        <v>4</v>
      </c>
      <c r="P183" t="b">
        <v>0</v>
      </c>
      <c r="Q183" t="s">
        <v>8268</v>
      </c>
      <c r="R183" s="5">
        <f t="shared" si="14"/>
        <v>0.21099999999999999</v>
      </c>
      <c r="S183" s="6">
        <f t="shared" si="15"/>
        <v>180.5</v>
      </c>
      <c r="T183" t="str">
        <f t="shared" si="19"/>
        <v>film &amp; video</v>
      </c>
      <c r="U183" t="str">
        <f t="shared" si="20"/>
        <v>drama</v>
      </c>
    </row>
    <row r="184" spans="1:21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f t="shared" si="16"/>
        <v>1000</v>
      </c>
      <c r="F184">
        <v>0</v>
      </c>
      <c r="G184" t="s">
        <v>8221</v>
      </c>
      <c r="H184" t="s">
        <v>8224</v>
      </c>
      <c r="I184" t="s">
        <v>8246</v>
      </c>
      <c r="J184">
        <v>1483748232</v>
      </c>
      <c r="K184" s="10">
        <f t="shared" si="17"/>
        <v>42742.011944444443</v>
      </c>
      <c r="L184">
        <v>1481156232</v>
      </c>
      <c r="M184" s="10">
        <f t="shared" si="18"/>
        <v>42712.011944444443</v>
      </c>
      <c r="N184" t="b">
        <v>0</v>
      </c>
      <c r="O184">
        <v>0</v>
      </c>
      <c r="P184" t="b">
        <v>0</v>
      </c>
      <c r="Q184" t="s">
        <v>8268</v>
      </c>
      <c r="R184" s="5">
        <f t="shared" si="14"/>
        <v>0</v>
      </c>
      <c r="S184" s="6" t="e">
        <f t="shared" si="15"/>
        <v>#DIV/0!</v>
      </c>
      <c r="T184" t="str">
        <f t="shared" si="19"/>
        <v>film &amp; video</v>
      </c>
      <c r="U184" t="str">
        <f t="shared" si="20"/>
        <v>drama</v>
      </c>
    </row>
    <row r="185" spans="1:21" x14ac:dyDescent="0.35">
      <c r="A185">
        <v>183</v>
      </c>
      <c r="B185" s="3" t="s">
        <v>185</v>
      </c>
      <c r="C185" s="3" t="s">
        <v>4293</v>
      </c>
      <c r="D185">
        <v>12500</v>
      </c>
      <c r="E185">
        <f t="shared" si="16"/>
        <v>15125</v>
      </c>
      <c r="F185">
        <v>4482</v>
      </c>
      <c r="G185" t="s">
        <v>8221</v>
      </c>
      <c r="H185" t="s">
        <v>8225</v>
      </c>
      <c r="I185" t="s">
        <v>8247</v>
      </c>
      <c r="J185">
        <v>1417033610</v>
      </c>
      <c r="K185" s="10">
        <f t="shared" si="17"/>
        <v>41969.851967592593</v>
      </c>
      <c r="L185">
        <v>1414438010</v>
      </c>
      <c r="M185" s="10">
        <f t="shared" si="18"/>
        <v>41939.810300925928</v>
      </c>
      <c r="N185" t="b">
        <v>0</v>
      </c>
      <c r="O185">
        <v>12</v>
      </c>
      <c r="P185" t="b">
        <v>0</v>
      </c>
      <c r="Q185" t="s">
        <v>8268</v>
      </c>
      <c r="R185" s="5">
        <f t="shared" si="14"/>
        <v>0.35899999999999999</v>
      </c>
      <c r="S185" s="6">
        <f t="shared" si="15"/>
        <v>373.5</v>
      </c>
      <c r="T185" t="str">
        <f t="shared" si="19"/>
        <v>film &amp; video</v>
      </c>
      <c r="U185" t="str">
        <f t="shared" si="20"/>
        <v>drama</v>
      </c>
    </row>
    <row r="186" spans="1:21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f t="shared" si="16"/>
        <v>1125</v>
      </c>
      <c r="F186">
        <v>51</v>
      </c>
      <c r="G186" t="s">
        <v>8221</v>
      </c>
      <c r="H186" t="s">
        <v>8229</v>
      </c>
      <c r="I186" t="s">
        <v>8251</v>
      </c>
      <c r="J186">
        <v>1409543940</v>
      </c>
      <c r="K186" s="10">
        <f t="shared" si="17"/>
        <v>41883.165972222225</v>
      </c>
      <c r="L186">
        <v>1404586762</v>
      </c>
      <c r="M186" s="10">
        <f t="shared" si="18"/>
        <v>41825.791226851856</v>
      </c>
      <c r="N186" t="b">
        <v>0</v>
      </c>
      <c r="O186">
        <v>2</v>
      </c>
      <c r="P186" t="b">
        <v>0</v>
      </c>
      <c r="Q186" t="s">
        <v>8268</v>
      </c>
      <c r="R186" s="5">
        <f t="shared" si="14"/>
        <v>3.4000000000000002E-2</v>
      </c>
      <c r="S186" s="6">
        <f t="shared" si="15"/>
        <v>25.5</v>
      </c>
      <c r="T186" t="str">
        <f t="shared" si="19"/>
        <v>film &amp; video</v>
      </c>
      <c r="U186" t="str">
        <f t="shared" si="20"/>
        <v>drama</v>
      </c>
    </row>
    <row r="187" spans="1:21" x14ac:dyDescent="0.35">
      <c r="A187">
        <v>185</v>
      </c>
      <c r="B187" s="3" t="s">
        <v>187</v>
      </c>
      <c r="C187" s="3" t="s">
        <v>4295</v>
      </c>
      <c r="D187">
        <v>40000</v>
      </c>
      <c r="E187">
        <f t="shared" si="16"/>
        <v>4400</v>
      </c>
      <c r="F187">
        <v>2200</v>
      </c>
      <c r="G187" t="s">
        <v>8221</v>
      </c>
      <c r="H187" t="s">
        <v>8234</v>
      </c>
      <c r="I187" t="s">
        <v>8254</v>
      </c>
      <c r="J187">
        <v>1471557139</v>
      </c>
      <c r="K187" s="10">
        <f t="shared" si="17"/>
        <v>42600.91133101852</v>
      </c>
      <c r="L187">
        <v>1468965139</v>
      </c>
      <c r="M187" s="10">
        <f t="shared" si="18"/>
        <v>42570.91133101852</v>
      </c>
      <c r="N187" t="b">
        <v>0</v>
      </c>
      <c r="O187">
        <v>10</v>
      </c>
      <c r="P187" t="b">
        <v>0</v>
      </c>
      <c r="Q187" t="s">
        <v>8268</v>
      </c>
      <c r="R187" s="5">
        <f t="shared" si="14"/>
        <v>5.5E-2</v>
      </c>
      <c r="S187" s="6">
        <f t="shared" si="15"/>
        <v>220</v>
      </c>
      <c r="T187" t="str">
        <f t="shared" si="19"/>
        <v>film &amp; video</v>
      </c>
      <c r="U187" t="str">
        <f t="shared" si="20"/>
        <v>drama</v>
      </c>
    </row>
    <row r="188" spans="1:21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f t="shared" si="16"/>
        <v>5000</v>
      </c>
      <c r="F188">
        <v>0</v>
      </c>
      <c r="G188" t="s">
        <v>8221</v>
      </c>
      <c r="H188" t="s">
        <v>8224</v>
      </c>
      <c r="I188" t="s">
        <v>8246</v>
      </c>
      <c r="J188">
        <v>1488571200</v>
      </c>
      <c r="K188" s="10">
        <f t="shared" si="17"/>
        <v>42797.833333333328</v>
      </c>
      <c r="L188">
        <v>1485977434</v>
      </c>
      <c r="M188" s="10">
        <f t="shared" si="18"/>
        <v>42767.812893518523</v>
      </c>
      <c r="N188" t="b">
        <v>0</v>
      </c>
      <c r="O188">
        <v>0</v>
      </c>
      <c r="P188" t="b">
        <v>0</v>
      </c>
      <c r="Q188" t="s">
        <v>8268</v>
      </c>
      <c r="R188" s="5">
        <f t="shared" si="14"/>
        <v>0</v>
      </c>
      <c r="S188" s="6" t="e">
        <f t="shared" si="15"/>
        <v>#DIV/0!</v>
      </c>
      <c r="T188" t="str">
        <f t="shared" si="19"/>
        <v>film &amp; video</v>
      </c>
      <c r="U188" t="str">
        <f t="shared" si="20"/>
        <v>drama</v>
      </c>
    </row>
    <row r="189" spans="1:21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f t="shared" si="16"/>
        <v>5000</v>
      </c>
      <c r="F189">
        <v>800</v>
      </c>
      <c r="G189" t="s">
        <v>8221</v>
      </c>
      <c r="H189" t="s">
        <v>8224</v>
      </c>
      <c r="I189" t="s">
        <v>8246</v>
      </c>
      <c r="J189">
        <v>1437461940</v>
      </c>
      <c r="K189" s="10">
        <f t="shared" si="17"/>
        <v>42206.290972222225</v>
      </c>
      <c r="L189">
        <v>1435383457</v>
      </c>
      <c r="M189" s="10">
        <f t="shared" si="18"/>
        <v>42182.234456018516</v>
      </c>
      <c r="N189" t="b">
        <v>0</v>
      </c>
      <c r="O189">
        <v>5</v>
      </c>
      <c r="P189" t="b">
        <v>0</v>
      </c>
      <c r="Q189" t="s">
        <v>8268</v>
      </c>
      <c r="R189" s="5">
        <f t="shared" si="14"/>
        <v>0.16</v>
      </c>
      <c r="S189" s="6">
        <f t="shared" si="15"/>
        <v>160</v>
      </c>
      <c r="T189" t="str">
        <f t="shared" si="19"/>
        <v>film &amp; video</v>
      </c>
      <c r="U189" t="str">
        <f t="shared" si="20"/>
        <v>drama</v>
      </c>
    </row>
    <row r="190" spans="1:21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f t="shared" si="16"/>
        <v>1500</v>
      </c>
      <c r="F190">
        <v>0</v>
      </c>
      <c r="G190" t="s">
        <v>8221</v>
      </c>
      <c r="H190" t="s">
        <v>8224</v>
      </c>
      <c r="I190" t="s">
        <v>8246</v>
      </c>
      <c r="J190">
        <v>1409891015</v>
      </c>
      <c r="K190" s="10">
        <f t="shared" si="17"/>
        <v>41887.18304398148</v>
      </c>
      <c r="L190">
        <v>1407299015</v>
      </c>
      <c r="M190" s="10">
        <f t="shared" si="18"/>
        <v>41857.18304398148</v>
      </c>
      <c r="N190" t="b">
        <v>0</v>
      </c>
      <c r="O190">
        <v>0</v>
      </c>
      <c r="P190" t="b">
        <v>0</v>
      </c>
      <c r="Q190" t="s">
        <v>8268</v>
      </c>
      <c r="R190" s="5">
        <f t="shared" si="14"/>
        <v>0</v>
      </c>
      <c r="S190" s="6" t="e">
        <f t="shared" si="15"/>
        <v>#DIV/0!</v>
      </c>
      <c r="T190" t="str">
        <f t="shared" si="19"/>
        <v>film &amp; video</v>
      </c>
      <c r="U190" t="str">
        <f t="shared" si="20"/>
        <v>drama</v>
      </c>
    </row>
    <row r="191" spans="1:21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f t="shared" si="16"/>
        <v>500000</v>
      </c>
      <c r="F191">
        <v>345</v>
      </c>
      <c r="G191" t="s">
        <v>8221</v>
      </c>
      <c r="H191" t="s">
        <v>8224</v>
      </c>
      <c r="I191" t="s">
        <v>8246</v>
      </c>
      <c r="J191">
        <v>1472920477</v>
      </c>
      <c r="K191" s="10">
        <f t="shared" si="17"/>
        <v>42616.690706018519</v>
      </c>
      <c r="L191">
        <v>1467736477</v>
      </c>
      <c r="M191" s="10">
        <f t="shared" si="18"/>
        <v>42556.690706018519</v>
      </c>
      <c r="N191" t="b">
        <v>0</v>
      </c>
      <c r="O191">
        <v>5</v>
      </c>
      <c r="P191" t="b">
        <v>0</v>
      </c>
      <c r="Q191" t="s">
        <v>8268</v>
      </c>
      <c r="R191" s="5">
        <f t="shared" si="14"/>
        <v>1E-3</v>
      </c>
      <c r="S191" s="6">
        <f t="shared" si="15"/>
        <v>69</v>
      </c>
      <c r="T191" t="str">
        <f t="shared" si="19"/>
        <v>film &amp; video</v>
      </c>
      <c r="U191" t="str">
        <f t="shared" si="20"/>
        <v>drama</v>
      </c>
    </row>
    <row r="192" spans="1:21" x14ac:dyDescent="0.35">
      <c r="A192">
        <v>190</v>
      </c>
      <c r="B192" s="3" t="s">
        <v>192</v>
      </c>
      <c r="C192" s="3" t="s">
        <v>4300</v>
      </c>
      <c r="D192">
        <v>12000</v>
      </c>
      <c r="E192">
        <f t="shared" si="16"/>
        <v>12000</v>
      </c>
      <c r="F192">
        <v>50</v>
      </c>
      <c r="G192" t="s">
        <v>8221</v>
      </c>
      <c r="H192" t="s">
        <v>8224</v>
      </c>
      <c r="I192" t="s">
        <v>8246</v>
      </c>
      <c r="J192">
        <v>1466091446</v>
      </c>
      <c r="K192" s="10">
        <f t="shared" si="17"/>
        <v>42537.650995370372</v>
      </c>
      <c r="L192">
        <v>1465227446</v>
      </c>
      <c r="M192" s="10">
        <f t="shared" si="18"/>
        <v>42527.650995370372</v>
      </c>
      <c r="N192" t="b">
        <v>0</v>
      </c>
      <c r="O192">
        <v>1</v>
      </c>
      <c r="P192" t="b">
        <v>0</v>
      </c>
      <c r="Q192" t="s">
        <v>8268</v>
      </c>
      <c r="R192" s="5">
        <f t="shared" si="14"/>
        <v>4.0000000000000001E-3</v>
      </c>
      <c r="S192" s="6">
        <f t="shared" si="15"/>
        <v>50</v>
      </c>
      <c r="T192" t="str">
        <f t="shared" si="19"/>
        <v>film &amp; video</v>
      </c>
      <c r="U192" t="str">
        <f t="shared" si="20"/>
        <v>drama</v>
      </c>
    </row>
    <row r="193" spans="1:21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f t="shared" si="16"/>
        <v>3400.0000000000005</v>
      </c>
      <c r="F193">
        <v>250</v>
      </c>
      <c r="G193" t="s">
        <v>8221</v>
      </c>
      <c r="H193" t="s">
        <v>8226</v>
      </c>
      <c r="I193" t="s">
        <v>8248</v>
      </c>
      <c r="J193">
        <v>1443782138</v>
      </c>
      <c r="K193" s="10">
        <f t="shared" si="17"/>
        <v>42279.441412037035</v>
      </c>
      <c r="L193">
        <v>1440326138</v>
      </c>
      <c r="M193" s="10">
        <f t="shared" si="18"/>
        <v>42239.441412037035</v>
      </c>
      <c r="N193" t="b">
        <v>0</v>
      </c>
      <c r="O193">
        <v>3</v>
      </c>
      <c r="P193" t="b">
        <v>0</v>
      </c>
      <c r="Q193" t="s">
        <v>8268</v>
      </c>
      <c r="R193" s="5">
        <f t="shared" si="14"/>
        <v>0.05</v>
      </c>
      <c r="S193" s="6">
        <f t="shared" si="15"/>
        <v>83.333333333333329</v>
      </c>
      <c r="T193" t="str">
        <f t="shared" si="19"/>
        <v>film &amp; video</v>
      </c>
      <c r="U193" t="str">
        <f t="shared" si="20"/>
        <v>drama</v>
      </c>
    </row>
    <row r="194" spans="1:21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f t="shared" si="16"/>
        <v>1000000</v>
      </c>
      <c r="F194">
        <v>17</v>
      </c>
      <c r="G194" t="s">
        <v>8221</v>
      </c>
      <c r="H194" t="s">
        <v>8224</v>
      </c>
      <c r="I194" t="s">
        <v>8246</v>
      </c>
      <c r="J194">
        <v>1413572432</v>
      </c>
      <c r="K194" s="10">
        <f t="shared" si="17"/>
        <v>41929.792037037041</v>
      </c>
      <c r="L194">
        <v>1410980432</v>
      </c>
      <c r="M194" s="10">
        <f t="shared" si="18"/>
        <v>41899.792037037041</v>
      </c>
      <c r="N194" t="b">
        <v>0</v>
      </c>
      <c r="O194">
        <v>3</v>
      </c>
      <c r="P194" t="b">
        <v>0</v>
      </c>
      <c r="Q194" t="s">
        <v>8268</v>
      </c>
      <c r="R194" s="5">
        <f t="shared" ref="R194:R257" si="21">ROUND((F194/D194),3)</f>
        <v>0</v>
      </c>
      <c r="S194" s="6">
        <f t="shared" ref="S194:S257" si="22">F194/O194</f>
        <v>5.666666666666667</v>
      </c>
      <c r="T194" t="str">
        <f t="shared" si="19"/>
        <v>film &amp; video</v>
      </c>
      <c r="U194" t="str">
        <f t="shared" si="20"/>
        <v>drama</v>
      </c>
    </row>
    <row r="195" spans="1:21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f t="shared" ref="E195:E258" si="23">IF(I195="USD",D195,(IF(I195="AUD",(D195*0.68),IF(I195="GBP",(D195*1.21),(IF(I195="EUR",(D195*1.11),(IF(I195="CAD",(D195*0.75),(IF(I195="NZD",(D195*0.64),IF(I195="HKD",(D195*0.13),IF(I195="DKK",(D195*0.15),IF(I195="NOK",(D195*0.11),IF(I195="SEK",(D195*0.1),(IF(I195="MXN",(D195*0.051),IF(I195="chf",(D195*1.02),IF(I195="SGD",(D195*0.72)))))))))))))))))))</f>
        <v>1210</v>
      </c>
      <c r="F195">
        <v>0</v>
      </c>
      <c r="G195" t="s">
        <v>8221</v>
      </c>
      <c r="H195" t="s">
        <v>8225</v>
      </c>
      <c r="I195" t="s">
        <v>8247</v>
      </c>
      <c r="J195">
        <v>1417217166</v>
      </c>
      <c r="K195" s="10">
        <f t="shared" ref="K195:K258" si="24">(((J195/60)/60)/24)+DATE(1970,1,1)</f>
        <v>41971.976458333331</v>
      </c>
      <c r="L195">
        <v>1412029566</v>
      </c>
      <c r="M195" s="10">
        <f t="shared" ref="M195:M258" si="25">(((L195/60)/60)/24)+DATE(1970,1,1)</f>
        <v>41911.934791666667</v>
      </c>
      <c r="N195" t="b">
        <v>0</v>
      </c>
      <c r="O195">
        <v>0</v>
      </c>
      <c r="P195" t="b">
        <v>0</v>
      </c>
      <c r="Q195" t="s">
        <v>8268</v>
      </c>
      <c r="R195" s="5">
        <f t="shared" si="21"/>
        <v>0</v>
      </c>
      <c r="S195" s="6" t="e">
        <f t="shared" si="22"/>
        <v>#DIV/0!</v>
      </c>
      <c r="T195" t="str">
        <f t="shared" ref="T195:T258" si="26">LEFT(Q195,SEARCH("/",Q195,1)-1)</f>
        <v>film &amp; video</v>
      </c>
      <c r="U195" t="str">
        <f t="shared" ref="U195:U258" si="27">RIGHT(Q195,(LEN(Q195)-(SEARCH("/",Q195,1))))</f>
        <v>drama</v>
      </c>
    </row>
    <row r="196" spans="1:21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f t="shared" si="23"/>
        <v>3025</v>
      </c>
      <c r="F196">
        <v>3</v>
      </c>
      <c r="G196" t="s">
        <v>8221</v>
      </c>
      <c r="H196" t="s">
        <v>8225</v>
      </c>
      <c r="I196" t="s">
        <v>8247</v>
      </c>
      <c r="J196">
        <v>1457308531</v>
      </c>
      <c r="K196" s="10">
        <f t="shared" si="24"/>
        <v>42435.996886574074</v>
      </c>
      <c r="L196">
        <v>1452124531</v>
      </c>
      <c r="M196" s="10">
        <f t="shared" si="25"/>
        <v>42375.996886574074</v>
      </c>
      <c r="N196" t="b">
        <v>0</v>
      </c>
      <c r="O196">
        <v>3</v>
      </c>
      <c r="P196" t="b">
        <v>0</v>
      </c>
      <c r="Q196" t="s">
        <v>8268</v>
      </c>
      <c r="R196" s="5">
        <f t="shared" si="21"/>
        <v>1E-3</v>
      </c>
      <c r="S196" s="6">
        <f t="shared" si="22"/>
        <v>1</v>
      </c>
      <c r="T196" t="str">
        <f t="shared" si="26"/>
        <v>film &amp; video</v>
      </c>
      <c r="U196" t="str">
        <f t="shared" si="27"/>
        <v>drama</v>
      </c>
    </row>
    <row r="197" spans="1:21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f t="shared" si="23"/>
        <v>2000000</v>
      </c>
      <c r="F197">
        <v>0</v>
      </c>
      <c r="G197" t="s">
        <v>8221</v>
      </c>
      <c r="H197" t="s">
        <v>8224</v>
      </c>
      <c r="I197" t="s">
        <v>8246</v>
      </c>
      <c r="J197">
        <v>1436544332</v>
      </c>
      <c r="K197" s="10">
        <f t="shared" si="24"/>
        <v>42195.67050925926</v>
      </c>
      <c r="L197">
        <v>1431360332</v>
      </c>
      <c r="M197" s="10">
        <f t="shared" si="25"/>
        <v>42135.67050925926</v>
      </c>
      <c r="N197" t="b">
        <v>0</v>
      </c>
      <c r="O197">
        <v>0</v>
      </c>
      <c r="P197" t="b">
        <v>0</v>
      </c>
      <c r="Q197" t="s">
        <v>8268</v>
      </c>
      <c r="R197" s="5">
        <f t="shared" si="21"/>
        <v>0</v>
      </c>
      <c r="S197" s="6" t="e">
        <f t="shared" si="22"/>
        <v>#DIV/0!</v>
      </c>
      <c r="T197" t="str">
        <f t="shared" si="26"/>
        <v>film &amp; video</v>
      </c>
      <c r="U197" t="str">
        <f t="shared" si="27"/>
        <v>drama</v>
      </c>
    </row>
    <row r="198" spans="1:21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f t="shared" si="23"/>
        <v>4235</v>
      </c>
      <c r="F198">
        <v>1465</v>
      </c>
      <c r="G198" t="s">
        <v>8221</v>
      </c>
      <c r="H198" t="s">
        <v>8225</v>
      </c>
      <c r="I198" t="s">
        <v>8247</v>
      </c>
      <c r="J198">
        <v>1444510800</v>
      </c>
      <c r="K198" s="10">
        <f t="shared" si="24"/>
        <v>42287.875</v>
      </c>
      <c r="L198">
        <v>1442062898</v>
      </c>
      <c r="M198" s="10">
        <f t="shared" si="25"/>
        <v>42259.542800925927</v>
      </c>
      <c r="N198" t="b">
        <v>0</v>
      </c>
      <c r="O198">
        <v>19</v>
      </c>
      <c r="P198" t="b">
        <v>0</v>
      </c>
      <c r="Q198" t="s">
        <v>8268</v>
      </c>
      <c r="R198" s="5">
        <f t="shared" si="21"/>
        <v>0.41899999999999998</v>
      </c>
      <c r="S198" s="6">
        <f t="shared" si="22"/>
        <v>77.10526315789474</v>
      </c>
      <c r="T198" t="str">
        <f t="shared" si="26"/>
        <v>film &amp; video</v>
      </c>
      <c r="U198" t="str">
        <f t="shared" si="27"/>
        <v>drama</v>
      </c>
    </row>
    <row r="199" spans="1:21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f t="shared" si="23"/>
        <v>3025</v>
      </c>
      <c r="F199">
        <v>262</v>
      </c>
      <c r="G199" t="s">
        <v>8221</v>
      </c>
      <c r="H199" t="s">
        <v>8225</v>
      </c>
      <c r="I199" t="s">
        <v>8247</v>
      </c>
      <c r="J199">
        <v>1487365200</v>
      </c>
      <c r="K199" s="10">
        <f t="shared" si="24"/>
        <v>42783.875</v>
      </c>
      <c r="L199">
        <v>1483734100</v>
      </c>
      <c r="M199" s="10">
        <f t="shared" si="25"/>
        <v>42741.848379629635</v>
      </c>
      <c r="N199" t="b">
        <v>0</v>
      </c>
      <c r="O199">
        <v>8</v>
      </c>
      <c r="P199" t="b">
        <v>0</v>
      </c>
      <c r="Q199" t="s">
        <v>8268</v>
      </c>
      <c r="R199" s="5">
        <f t="shared" si="21"/>
        <v>0.105</v>
      </c>
      <c r="S199" s="6">
        <f t="shared" si="22"/>
        <v>32.75</v>
      </c>
      <c r="T199" t="str">
        <f t="shared" si="26"/>
        <v>film &amp; video</v>
      </c>
      <c r="U199" t="str">
        <f t="shared" si="27"/>
        <v>drama</v>
      </c>
    </row>
    <row r="200" spans="1:21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f t="shared" si="23"/>
        <v>25000</v>
      </c>
      <c r="F200">
        <v>279</v>
      </c>
      <c r="G200" t="s">
        <v>8221</v>
      </c>
      <c r="H200" t="s">
        <v>8224</v>
      </c>
      <c r="I200" t="s">
        <v>8246</v>
      </c>
      <c r="J200">
        <v>1412500322</v>
      </c>
      <c r="K200" s="10">
        <f t="shared" si="24"/>
        <v>41917.383356481485</v>
      </c>
      <c r="L200">
        <v>1409908322</v>
      </c>
      <c r="M200" s="10">
        <f t="shared" si="25"/>
        <v>41887.383356481485</v>
      </c>
      <c r="N200" t="b">
        <v>0</v>
      </c>
      <c r="O200">
        <v>6</v>
      </c>
      <c r="P200" t="b">
        <v>0</v>
      </c>
      <c r="Q200" t="s">
        <v>8268</v>
      </c>
      <c r="R200" s="5">
        <f t="shared" si="21"/>
        <v>1.0999999999999999E-2</v>
      </c>
      <c r="S200" s="6">
        <f t="shared" si="22"/>
        <v>46.5</v>
      </c>
      <c r="T200" t="str">
        <f t="shared" si="26"/>
        <v>film &amp; video</v>
      </c>
      <c r="U200" t="str">
        <f t="shared" si="27"/>
        <v>drama</v>
      </c>
    </row>
    <row r="201" spans="1:21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f t="shared" si="23"/>
        <v>10000</v>
      </c>
      <c r="F201">
        <v>0</v>
      </c>
      <c r="G201" t="s">
        <v>8221</v>
      </c>
      <c r="H201" t="s">
        <v>8224</v>
      </c>
      <c r="I201" t="s">
        <v>8246</v>
      </c>
      <c r="J201">
        <v>1472698702</v>
      </c>
      <c r="K201" s="10">
        <f t="shared" si="24"/>
        <v>42614.123865740738</v>
      </c>
      <c r="L201">
        <v>1470106702</v>
      </c>
      <c r="M201" s="10">
        <f t="shared" si="25"/>
        <v>42584.123865740738</v>
      </c>
      <c r="N201" t="b">
        <v>0</v>
      </c>
      <c r="O201">
        <v>0</v>
      </c>
      <c r="P201" t="b">
        <v>0</v>
      </c>
      <c r="Q201" t="s">
        <v>8268</v>
      </c>
      <c r="R201" s="5">
        <f t="shared" si="21"/>
        <v>0</v>
      </c>
      <c r="S201" s="6" t="e">
        <f t="shared" si="22"/>
        <v>#DIV/0!</v>
      </c>
      <c r="T201" t="str">
        <f t="shared" si="26"/>
        <v>film &amp; video</v>
      </c>
      <c r="U201" t="str">
        <f t="shared" si="27"/>
        <v>drama</v>
      </c>
    </row>
    <row r="202" spans="1:21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f t="shared" si="23"/>
        <v>6000</v>
      </c>
      <c r="F202">
        <v>1571.55</v>
      </c>
      <c r="G202" t="s">
        <v>8221</v>
      </c>
      <c r="H202" t="s">
        <v>8224</v>
      </c>
      <c r="I202" t="s">
        <v>8246</v>
      </c>
      <c r="J202">
        <v>1410746403</v>
      </c>
      <c r="K202" s="10">
        <f t="shared" si="24"/>
        <v>41897.083368055559</v>
      </c>
      <c r="L202">
        <v>1408154403</v>
      </c>
      <c r="M202" s="10">
        <f t="shared" si="25"/>
        <v>41867.083368055559</v>
      </c>
      <c r="N202" t="b">
        <v>0</v>
      </c>
      <c r="O202">
        <v>18</v>
      </c>
      <c r="P202" t="b">
        <v>0</v>
      </c>
      <c r="Q202" t="s">
        <v>8268</v>
      </c>
      <c r="R202" s="5">
        <f t="shared" si="21"/>
        <v>0.26200000000000001</v>
      </c>
      <c r="S202" s="6">
        <f t="shared" si="22"/>
        <v>87.308333333333337</v>
      </c>
      <c r="T202" t="str">
        <f t="shared" si="26"/>
        <v>film &amp; video</v>
      </c>
      <c r="U202" t="str">
        <f t="shared" si="27"/>
        <v>drama</v>
      </c>
    </row>
    <row r="203" spans="1:21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f t="shared" si="23"/>
        <v>650</v>
      </c>
      <c r="F203">
        <v>380</v>
      </c>
      <c r="G203" t="s">
        <v>8221</v>
      </c>
      <c r="H203" t="s">
        <v>8224</v>
      </c>
      <c r="I203" t="s">
        <v>8246</v>
      </c>
      <c r="J203">
        <v>1423424329</v>
      </c>
      <c r="K203" s="10">
        <f t="shared" si="24"/>
        <v>42043.818622685183</v>
      </c>
      <c r="L203">
        <v>1421696329</v>
      </c>
      <c r="M203" s="10">
        <f t="shared" si="25"/>
        <v>42023.818622685183</v>
      </c>
      <c r="N203" t="b">
        <v>0</v>
      </c>
      <c r="O203">
        <v>7</v>
      </c>
      <c r="P203" t="b">
        <v>0</v>
      </c>
      <c r="Q203" t="s">
        <v>8268</v>
      </c>
      <c r="R203" s="5">
        <f t="shared" si="21"/>
        <v>0.58499999999999996</v>
      </c>
      <c r="S203" s="6">
        <f t="shared" si="22"/>
        <v>54.285714285714285</v>
      </c>
      <c r="T203" t="str">
        <f t="shared" si="26"/>
        <v>film &amp; video</v>
      </c>
      <c r="U203" t="str">
        <f t="shared" si="27"/>
        <v>drama</v>
      </c>
    </row>
    <row r="204" spans="1:21" x14ac:dyDescent="0.35">
      <c r="A204">
        <v>202</v>
      </c>
      <c r="B204" s="3" t="s">
        <v>204</v>
      </c>
      <c r="C204" s="3" t="s">
        <v>4312</v>
      </c>
      <c r="D204">
        <v>6000</v>
      </c>
      <c r="E204">
        <f t="shared" si="23"/>
        <v>6000</v>
      </c>
      <c r="F204">
        <v>0</v>
      </c>
      <c r="G204" t="s">
        <v>8221</v>
      </c>
      <c r="H204" t="s">
        <v>8224</v>
      </c>
      <c r="I204" t="s">
        <v>8246</v>
      </c>
      <c r="J204">
        <v>1444337940</v>
      </c>
      <c r="K204" s="10">
        <f t="shared" si="24"/>
        <v>42285.874305555553</v>
      </c>
      <c r="L204">
        <v>1441750564</v>
      </c>
      <c r="M204" s="10">
        <f t="shared" si="25"/>
        <v>42255.927824074075</v>
      </c>
      <c r="N204" t="b">
        <v>0</v>
      </c>
      <c r="O204">
        <v>0</v>
      </c>
      <c r="P204" t="b">
        <v>0</v>
      </c>
      <c r="Q204" t="s">
        <v>8268</v>
      </c>
      <c r="R204" s="5">
        <f t="shared" si="21"/>
        <v>0</v>
      </c>
      <c r="S204" s="6" t="e">
        <f t="shared" si="22"/>
        <v>#DIV/0!</v>
      </c>
      <c r="T204" t="str">
        <f t="shared" si="26"/>
        <v>film &amp; video</v>
      </c>
      <c r="U204" t="str">
        <f t="shared" si="27"/>
        <v>drama</v>
      </c>
    </row>
    <row r="205" spans="1:21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f t="shared" si="23"/>
        <v>3025</v>
      </c>
      <c r="F205">
        <v>746</v>
      </c>
      <c r="G205" t="s">
        <v>8221</v>
      </c>
      <c r="H205" t="s">
        <v>8225</v>
      </c>
      <c r="I205" t="s">
        <v>8247</v>
      </c>
      <c r="J205">
        <v>1422562864</v>
      </c>
      <c r="K205" s="10">
        <f t="shared" si="24"/>
        <v>42033.847962962958</v>
      </c>
      <c r="L205">
        <v>1417378864</v>
      </c>
      <c r="M205" s="10">
        <f t="shared" si="25"/>
        <v>41973.847962962958</v>
      </c>
      <c r="N205" t="b">
        <v>0</v>
      </c>
      <c r="O205">
        <v>8</v>
      </c>
      <c r="P205" t="b">
        <v>0</v>
      </c>
      <c r="Q205" t="s">
        <v>8268</v>
      </c>
      <c r="R205" s="5">
        <f t="shared" si="21"/>
        <v>0.29799999999999999</v>
      </c>
      <c r="S205" s="6">
        <f t="shared" si="22"/>
        <v>93.25</v>
      </c>
      <c r="T205" t="str">
        <f t="shared" si="26"/>
        <v>film &amp; video</v>
      </c>
      <c r="U205" t="str">
        <f t="shared" si="27"/>
        <v>drama</v>
      </c>
    </row>
    <row r="206" spans="1:21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f t="shared" si="23"/>
        <v>204000.00000000003</v>
      </c>
      <c r="F206">
        <v>152165</v>
      </c>
      <c r="G206" t="s">
        <v>8221</v>
      </c>
      <c r="H206" t="s">
        <v>8226</v>
      </c>
      <c r="I206" t="s">
        <v>8248</v>
      </c>
      <c r="J206">
        <v>1470319203</v>
      </c>
      <c r="K206" s="10">
        <f t="shared" si="24"/>
        <v>42586.583368055552</v>
      </c>
      <c r="L206">
        <v>1467727203</v>
      </c>
      <c r="M206" s="10">
        <f t="shared" si="25"/>
        <v>42556.583368055552</v>
      </c>
      <c r="N206" t="b">
        <v>0</v>
      </c>
      <c r="O206">
        <v>1293</v>
      </c>
      <c r="P206" t="b">
        <v>0</v>
      </c>
      <c r="Q206" t="s">
        <v>8268</v>
      </c>
      <c r="R206" s="5">
        <f t="shared" si="21"/>
        <v>0.50700000000000001</v>
      </c>
      <c r="S206" s="6">
        <f t="shared" si="22"/>
        <v>117.68368136117556</v>
      </c>
      <c r="T206" t="str">
        <f t="shared" si="26"/>
        <v>film &amp; video</v>
      </c>
      <c r="U206" t="str">
        <f t="shared" si="27"/>
        <v>drama</v>
      </c>
    </row>
    <row r="207" spans="1:21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f t="shared" si="23"/>
        <v>8000</v>
      </c>
      <c r="F207">
        <v>1300</v>
      </c>
      <c r="G207" t="s">
        <v>8221</v>
      </c>
      <c r="H207" t="s">
        <v>8224</v>
      </c>
      <c r="I207" t="s">
        <v>8246</v>
      </c>
      <c r="J207">
        <v>1444144222</v>
      </c>
      <c r="K207" s="10">
        <f t="shared" si="24"/>
        <v>42283.632199074069</v>
      </c>
      <c r="L207">
        <v>1441120222</v>
      </c>
      <c r="M207" s="10">
        <f t="shared" si="25"/>
        <v>42248.632199074069</v>
      </c>
      <c r="N207" t="b">
        <v>0</v>
      </c>
      <c r="O207">
        <v>17</v>
      </c>
      <c r="P207" t="b">
        <v>0</v>
      </c>
      <c r="Q207" t="s">
        <v>8268</v>
      </c>
      <c r="R207" s="5">
        <f t="shared" si="21"/>
        <v>0.16300000000000001</v>
      </c>
      <c r="S207" s="6">
        <f t="shared" si="22"/>
        <v>76.470588235294116</v>
      </c>
      <c r="T207" t="str">
        <f t="shared" si="26"/>
        <v>film &amp; video</v>
      </c>
      <c r="U207" t="str">
        <f t="shared" si="27"/>
        <v>drama</v>
      </c>
    </row>
    <row r="208" spans="1:21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f t="shared" si="23"/>
        <v>12700</v>
      </c>
      <c r="F208">
        <v>0</v>
      </c>
      <c r="G208" t="s">
        <v>8221</v>
      </c>
      <c r="H208" t="s">
        <v>8224</v>
      </c>
      <c r="I208" t="s">
        <v>8246</v>
      </c>
      <c r="J208">
        <v>1470441983</v>
      </c>
      <c r="K208" s="10">
        <f t="shared" si="24"/>
        <v>42588.004432870366</v>
      </c>
      <c r="L208">
        <v>1468627583</v>
      </c>
      <c r="M208" s="10">
        <f t="shared" si="25"/>
        <v>42567.004432870366</v>
      </c>
      <c r="N208" t="b">
        <v>0</v>
      </c>
      <c r="O208">
        <v>0</v>
      </c>
      <c r="P208" t="b">
        <v>0</v>
      </c>
      <c r="Q208" t="s">
        <v>8268</v>
      </c>
      <c r="R208" s="5">
        <f t="shared" si="21"/>
        <v>0</v>
      </c>
      <c r="S208" s="6" t="e">
        <f t="shared" si="22"/>
        <v>#DIV/0!</v>
      </c>
      <c r="T208" t="str">
        <f t="shared" si="26"/>
        <v>film &amp; video</v>
      </c>
      <c r="U208" t="str">
        <f t="shared" si="27"/>
        <v>drama</v>
      </c>
    </row>
    <row r="209" spans="1:21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f t="shared" si="23"/>
        <v>10500</v>
      </c>
      <c r="F209">
        <v>2130</v>
      </c>
      <c r="G209" t="s">
        <v>8221</v>
      </c>
      <c r="H209" t="s">
        <v>8229</v>
      </c>
      <c r="I209" t="s">
        <v>8251</v>
      </c>
      <c r="J209">
        <v>1420346638</v>
      </c>
      <c r="K209" s="10">
        <f t="shared" si="24"/>
        <v>42008.197199074071</v>
      </c>
      <c r="L209">
        <v>1417754638</v>
      </c>
      <c r="M209" s="10">
        <f t="shared" si="25"/>
        <v>41978.197199074071</v>
      </c>
      <c r="N209" t="b">
        <v>0</v>
      </c>
      <c r="O209">
        <v>13</v>
      </c>
      <c r="P209" t="b">
        <v>0</v>
      </c>
      <c r="Q209" t="s">
        <v>8268</v>
      </c>
      <c r="R209" s="5">
        <f t="shared" si="21"/>
        <v>0.152</v>
      </c>
      <c r="S209" s="6">
        <f t="shared" si="22"/>
        <v>163.84615384615384</v>
      </c>
      <c r="T209" t="str">
        <f t="shared" si="26"/>
        <v>film &amp; video</v>
      </c>
      <c r="U209" t="str">
        <f t="shared" si="27"/>
        <v>drama</v>
      </c>
    </row>
    <row r="210" spans="1:21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f t="shared" si="23"/>
        <v>34000</v>
      </c>
      <c r="F210">
        <v>0</v>
      </c>
      <c r="G210" t="s">
        <v>8221</v>
      </c>
      <c r="H210" t="s">
        <v>8226</v>
      </c>
      <c r="I210" t="s">
        <v>8248</v>
      </c>
      <c r="J210">
        <v>1418719967</v>
      </c>
      <c r="K210" s="10">
        <f t="shared" si="24"/>
        <v>41989.369988425926</v>
      </c>
      <c r="L210">
        <v>1416127967</v>
      </c>
      <c r="M210" s="10">
        <f t="shared" si="25"/>
        <v>41959.369988425926</v>
      </c>
      <c r="N210" t="b">
        <v>0</v>
      </c>
      <c r="O210">
        <v>0</v>
      </c>
      <c r="P210" t="b">
        <v>0</v>
      </c>
      <c r="Q210" t="s">
        <v>8268</v>
      </c>
      <c r="R210" s="5">
        <f t="shared" si="21"/>
        <v>0</v>
      </c>
      <c r="S210" s="6" t="e">
        <f t="shared" si="22"/>
        <v>#DIV/0!</v>
      </c>
      <c r="T210" t="str">
        <f t="shared" si="26"/>
        <v>film &amp; video</v>
      </c>
      <c r="U210" t="str">
        <f t="shared" si="27"/>
        <v>drama</v>
      </c>
    </row>
    <row r="211" spans="1:21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f t="shared" si="23"/>
        <v>25000</v>
      </c>
      <c r="F211">
        <v>0</v>
      </c>
      <c r="G211" t="s">
        <v>8221</v>
      </c>
      <c r="H211" t="s">
        <v>8224</v>
      </c>
      <c r="I211" t="s">
        <v>8246</v>
      </c>
      <c r="J211">
        <v>1436566135</v>
      </c>
      <c r="K211" s="10">
        <f t="shared" si="24"/>
        <v>42195.922858796301</v>
      </c>
      <c r="L211">
        <v>1433974135</v>
      </c>
      <c r="M211" s="10">
        <f t="shared" si="25"/>
        <v>42165.922858796301</v>
      </c>
      <c r="N211" t="b">
        <v>0</v>
      </c>
      <c r="O211">
        <v>0</v>
      </c>
      <c r="P211" t="b">
        <v>0</v>
      </c>
      <c r="Q211" t="s">
        <v>8268</v>
      </c>
      <c r="R211" s="5">
        <f t="shared" si="21"/>
        <v>0</v>
      </c>
      <c r="S211" s="6" t="e">
        <f t="shared" si="22"/>
        <v>#DIV/0!</v>
      </c>
      <c r="T211" t="str">
        <f t="shared" si="26"/>
        <v>film &amp; video</v>
      </c>
      <c r="U211" t="str">
        <f t="shared" si="27"/>
        <v>drama</v>
      </c>
    </row>
    <row r="212" spans="1:21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f t="shared" si="23"/>
        <v>12000</v>
      </c>
      <c r="F212">
        <v>3030</v>
      </c>
      <c r="G212" t="s">
        <v>8221</v>
      </c>
      <c r="H212" t="s">
        <v>8224</v>
      </c>
      <c r="I212" t="s">
        <v>8246</v>
      </c>
      <c r="J212">
        <v>1443675600</v>
      </c>
      <c r="K212" s="10">
        <f t="shared" si="24"/>
        <v>42278.208333333328</v>
      </c>
      <c r="L212">
        <v>1441157592</v>
      </c>
      <c r="M212" s="10">
        <f t="shared" si="25"/>
        <v>42249.064722222218</v>
      </c>
      <c r="N212" t="b">
        <v>0</v>
      </c>
      <c r="O212">
        <v>33</v>
      </c>
      <c r="P212" t="b">
        <v>0</v>
      </c>
      <c r="Q212" t="s">
        <v>8268</v>
      </c>
      <c r="R212" s="5">
        <f t="shared" si="21"/>
        <v>0.253</v>
      </c>
      <c r="S212" s="6">
        <f t="shared" si="22"/>
        <v>91.818181818181813</v>
      </c>
      <c r="T212" t="str">
        <f t="shared" si="26"/>
        <v>film &amp; video</v>
      </c>
      <c r="U212" t="str">
        <f t="shared" si="27"/>
        <v>drama</v>
      </c>
    </row>
    <row r="213" spans="1:21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f t="shared" si="23"/>
        <v>5000</v>
      </c>
      <c r="F213">
        <v>2230</v>
      </c>
      <c r="G213" t="s">
        <v>8221</v>
      </c>
      <c r="H213" t="s">
        <v>8224</v>
      </c>
      <c r="I213" t="s">
        <v>8246</v>
      </c>
      <c r="J213">
        <v>1442634617</v>
      </c>
      <c r="K213" s="10">
        <f t="shared" si="24"/>
        <v>42266.159918981488</v>
      </c>
      <c r="L213">
        <v>1440042617</v>
      </c>
      <c r="M213" s="10">
        <f t="shared" si="25"/>
        <v>42236.159918981488</v>
      </c>
      <c r="N213" t="b">
        <v>0</v>
      </c>
      <c r="O213">
        <v>12</v>
      </c>
      <c r="P213" t="b">
        <v>0</v>
      </c>
      <c r="Q213" t="s">
        <v>8268</v>
      </c>
      <c r="R213" s="5">
        <f t="shared" si="21"/>
        <v>0.44600000000000001</v>
      </c>
      <c r="S213" s="6">
        <f t="shared" si="22"/>
        <v>185.83333333333334</v>
      </c>
      <c r="T213" t="str">
        <f t="shared" si="26"/>
        <v>film &amp; video</v>
      </c>
      <c r="U213" t="str">
        <f t="shared" si="27"/>
        <v>drama</v>
      </c>
    </row>
    <row r="214" spans="1:21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f t="shared" si="23"/>
        <v>6300</v>
      </c>
      <c r="F214">
        <v>1</v>
      </c>
      <c r="G214" t="s">
        <v>8221</v>
      </c>
      <c r="H214" t="s">
        <v>8224</v>
      </c>
      <c r="I214" t="s">
        <v>8246</v>
      </c>
      <c r="J214">
        <v>1460837320</v>
      </c>
      <c r="K214" s="10">
        <f t="shared" si="24"/>
        <v>42476.839351851857</v>
      </c>
      <c r="L214">
        <v>1455656920</v>
      </c>
      <c r="M214" s="10">
        <f t="shared" si="25"/>
        <v>42416.881018518514</v>
      </c>
      <c r="N214" t="b">
        <v>0</v>
      </c>
      <c r="O214">
        <v>1</v>
      </c>
      <c r="P214" t="b">
        <v>0</v>
      </c>
      <c r="Q214" t="s">
        <v>8268</v>
      </c>
      <c r="R214" s="5">
        <f t="shared" si="21"/>
        <v>0</v>
      </c>
      <c r="S214" s="6">
        <f t="shared" si="22"/>
        <v>1</v>
      </c>
      <c r="T214" t="str">
        <f t="shared" si="26"/>
        <v>film &amp; video</v>
      </c>
      <c r="U214" t="str">
        <f t="shared" si="27"/>
        <v>drama</v>
      </c>
    </row>
    <row r="215" spans="1:21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f t="shared" si="23"/>
        <v>50000</v>
      </c>
      <c r="F215">
        <v>20</v>
      </c>
      <c r="G215" t="s">
        <v>8221</v>
      </c>
      <c r="H215" t="s">
        <v>8224</v>
      </c>
      <c r="I215" t="s">
        <v>8246</v>
      </c>
      <c r="J215">
        <v>1439734001</v>
      </c>
      <c r="K215" s="10">
        <f t="shared" si="24"/>
        <v>42232.587974537033</v>
      </c>
      <c r="L215">
        <v>1437142547</v>
      </c>
      <c r="M215" s="10">
        <f t="shared" si="25"/>
        <v>42202.594293981485</v>
      </c>
      <c r="N215" t="b">
        <v>0</v>
      </c>
      <c r="O215">
        <v>1</v>
      </c>
      <c r="P215" t="b">
        <v>0</v>
      </c>
      <c r="Q215" t="s">
        <v>8268</v>
      </c>
      <c r="R215" s="5">
        <f t="shared" si="21"/>
        <v>0</v>
      </c>
      <c r="S215" s="6">
        <f t="shared" si="22"/>
        <v>20</v>
      </c>
      <c r="T215" t="str">
        <f t="shared" si="26"/>
        <v>film &amp; video</v>
      </c>
      <c r="U215" t="str">
        <f t="shared" si="27"/>
        <v>drama</v>
      </c>
    </row>
    <row r="216" spans="1:21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f t="shared" si="23"/>
        <v>12500</v>
      </c>
      <c r="F216">
        <v>1</v>
      </c>
      <c r="G216" t="s">
        <v>8221</v>
      </c>
      <c r="H216" t="s">
        <v>8224</v>
      </c>
      <c r="I216" t="s">
        <v>8246</v>
      </c>
      <c r="J216">
        <v>1425655349</v>
      </c>
      <c r="K216" s="10">
        <f t="shared" si="24"/>
        <v>42069.64061342593</v>
      </c>
      <c r="L216">
        <v>1420471349</v>
      </c>
      <c r="M216" s="10">
        <f t="shared" si="25"/>
        <v>42009.64061342593</v>
      </c>
      <c r="N216" t="b">
        <v>0</v>
      </c>
      <c r="O216">
        <v>1</v>
      </c>
      <c r="P216" t="b">
        <v>0</v>
      </c>
      <c r="Q216" t="s">
        <v>8268</v>
      </c>
      <c r="R216" s="5">
        <f t="shared" si="21"/>
        <v>0</v>
      </c>
      <c r="S216" s="6">
        <f t="shared" si="22"/>
        <v>1</v>
      </c>
      <c r="T216" t="str">
        <f t="shared" si="26"/>
        <v>film &amp; video</v>
      </c>
      <c r="U216" t="str">
        <f t="shared" si="27"/>
        <v>drama</v>
      </c>
    </row>
    <row r="217" spans="1:21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f t="shared" si="23"/>
        <v>5324</v>
      </c>
      <c r="F217">
        <v>10</v>
      </c>
      <c r="G217" t="s">
        <v>8221</v>
      </c>
      <c r="H217" t="s">
        <v>8225</v>
      </c>
      <c r="I217" t="s">
        <v>8247</v>
      </c>
      <c r="J217">
        <v>1455753540</v>
      </c>
      <c r="K217" s="10">
        <f t="shared" si="24"/>
        <v>42417.999305555553</v>
      </c>
      <c r="L217">
        <v>1452058282</v>
      </c>
      <c r="M217" s="10">
        <f t="shared" si="25"/>
        <v>42375.230115740742</v>
      </c>
      <c r="N217" t="b">
        <v>0</v>
      </c>
      <c r="O217">
        <v>1</v>
      </c>
      <c r="P217" t="b">
        <v>0</v>
      </c>
      <c r="Q217" t="s">
        <v>8268</v>
      </c>
      <c r="R217" s="5">
        <f t="shared" si="21"/>
        <v>2E-3</v>
      </c>
      <c r="S217" s="6">
        <f t="shared" si="22"/>
        <v>10</v>
      </c>
      <c r="T217" t="str">
        <f t="shared" si="26"/>
        <v>film &amp; video</v>
      </c>
      <c r="U217" t="str">
        <f t="shared" si="27"/>
        <v>drama</v>
      </c>
    </row>
    <row r="218" spans="1:21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f t="shared" si="23"/>
        <v>50000</v>
      </c>
      <c r="F218">
        <v>27849.22</v>
      </c>
      <c r="G218" t="s">
        <v>8221</v>
      </c>
      <c r="H218" t="s">
        <v>8224</v>
      </c>
      <c r="I218" t="s">
        <v>8246</v>
      </c>
      <c r="J218">
        <v>1429740037</v>
      </c>
      <c r="K218" s="10">
        <f t="shared" si="24"/>
        <v>42116.917094907403</v>
      </c>
      <c r="L218">
        <v>1425423637</v>
      </c>
      <c r="M218" s="10">
        <f t="shared" si="25"/>
        <v>42066.958761574075</v>
      </c>
      <c r="N218" t="b">
        <v>0</v>
      </c>
      <c r="O218">
        <v>84</v>
      </c>
      <c r="P218" t="b">
        <v>0</v>
      </c>
      <c r="Q218" t="s">
        <v>8268</v>
      </c>
      <c r="R218" s="5">
        <f t="shared" si="21"/>
        <v>0.55700000000000005</v>
      </c>
      <c r="S218" s="6">
        <f t="shared" si="22"/>
        <v>331.53833333333336</v>
      </c>
      <c r="T218" t="str">
        <f t="shared" si="26"/>
        <v>film &amp; video</v>
      </c>
      <c r="U218" t="str">
        <f t="shared" si="27"/>
        <v>drama</v>
      </c>
    </row>
    <row r="219" spans="1:21" x14ac:dyDescent="0.35">
      <c r="A219">
        <v>217</v>
      </c>
      <c r="B219" s="3" t="s">
        <v>219</v>
      </c>
      <c r="C219" s="3" t="s">
        <v>4327</v>
      </c>
      <c r="D219">
        <v>100000</v>
      </c>
      <c r="E219">
        <f t="shared" si="23"/>
        <v>10000</v>
      </c>
      <c r="F219">
        <v>11943</v>
      </c>
      <c r="G219" t="s">
        <v>8221</v>
      </c>
      <c r="H219" t="s">
        <v>8235</v>
      </c>
      <c r="I219" t="s">
        <v>8255</v>
      </c>
      <c r="J219">
        <v>1419780149</v>
      </c>
      <c r="K219" s="10">
        <f t="shared" si="24"/>
        <v>42001.64061342593</v>
      </c>
      <c r="L219">
        <v>1417101749</v>
      </c>
      <c r="M219" s="10">
        <f t="shared" si="25"/>
        <v>41970.64061342593</v>
      </c>
      <c r="N219" t="b">
        <v>0</v>
      </c>
      <c r="O219">
        <v>38</v>
      </c>
      <c r="P219" t="b">
        <v>0</v>
      </c>
      <c r="Q219" t="s">
        <v>8268</v>
      </c>
      <c r="R219" s="5">
        <f t="shared" si="21"/>
        <v>0.11899999999999999</v>
      </c>
      <c r="S219" s="6">
        <f t="shared" si="22"/>
        <v>314.28947368421052</v>
      </c>
      <c r="T219" t="str">
        <f t="shared" si="26"/>
        <v>film &amp; video</v>
      </c>
      <c r="U219" t="str">
        <f t="shared" si="27"/>
        <v>drama</v>
      </c>
    </row>
    <row r="220" spans="1:21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f t="shared" si="23"/>
        <v>5000</v>
      </c>
      <c r="F220">
        <v>100</v>
      </c>
      <c r="G220" t="s">
        <v>8221</v>
      </c>
      <c r="H220" t="s">
        <v>8224</v>
      </c>
      <c r="I220" t="s">
        <v>8246</v>
      </c>
      <c r="J220">
        <v>1431702289</v>
      </c>
      <c r="K220" s="10">
        <f t="shared" si="24"/>
        <v>42139.628344907411</v>
      </c>
      <c r="L220">
        <v>1426518289</v>
      </c>
      <c r="M220" s="10">
        <f t="shared" si="25"/>
        <v>42079.628344907411</v>
      </c>
      <c r="N220" t="b">
        <v>0</v>
      </c>
      <c r="O220">
        <v>1</v>
      </c>
      <c r="P220" t="b">
        <v>0</v>
      </c>
      <c r="Q220" t="s">
        <v>8268</v>
      </c>
      <c r="R220" s="5">
        <f t="shared" si="21"/>
        <v>0.02</v>
      </c>
      <c r="S220" s="6">
        <f t="shared" si="22"/>
        <v>100</v>
      </c>
      <c r="T220" t="str">
        <f t="shared" si="26"/>
        <v>film &amp; video</v>
      </c>
      <c r="U220" t="str">
        <f t="shared" si="27"/>
        <v>drama</v>
      </c>
    </row>
    <row r="221" spans="1:21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f t="shared" si="23"/>
        <v>50000</v>
      </c>
      <c r="F221">
        <v>8815</v>
      </c>
      <c r="G221" t="s">
        <v>8221</v>
      </c>
      <c r="H221" t="s">
        <v>8224</v>
      </c>
      <c r="I221" t="s">
        <v>8246</v>
      </c>
      <c r="J221">
        <v>1459493940</v>
      </c>
      <c r="K221" s="10">
        <f t="shared" si="24"/>
        <v>42461.290972222225</v>
      </c>
      <c r="L221">
        <v>1456732225</v>
      </c>
      <c r="M221" s="10">
        <f t="shared" si="25"/>
        <v>42429.326678240745</v>
      </c>
      <c r="N221" t="b">
        <v>0</v>
      </c>
      <c r="O221">
        <v>76</v>
      </c>
      <c r="P221" t="b">
        <v>0</v>
      </c>
      <c r="Q221" t="s">
        <v>8268</v>
      </c>
      <c r="R221" s="5">
        <f t="shared" si="21"/>
        <v>0.17599999999999999</v>
      </c>
      <c r="S221" s="6">
        <f t="shared" si="22"/>
        <v>115.98684210526316</v>
      </c>
      <c r="T221" t="str">
        <f t="shared" si="26"/>
        <v>film &amp; video</v>
      </c>
      <c r="U221" t="str">
        <f t="shared" si="27"/>
        <v>drama</v>
      </c>
    </row>
    <row r="222" spans="1:21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f t="shared" si="23"/>
        <v>50000</v>
      </c>
      <c r="F222">
        <v>360</v>
      </c>
      <c r="G222" t="s">
        <v>8221</v>
      </c>
      <c r="H222" t="s">
        <v>8224</v>
      </c>
      <c r="I222" t="s">
        <v>8246</v>
      </c>
      <c r="J222">
        <v>1440101160</v>
      </c>
      <c r="K222" s="10">
        <f t="shared" si="24"/>
        <v>42236.837499999994</v>
      </c>
      <c r="L222">
        <v>1436542030</v>
      </c>
      <c r="M222" s="10">
        <f t="shared" si="25"/>
        <v>42195.643865740742</v>
      </c>
      <c r="N222" t="b">
        <v>0</v>
      </c>
      <c r="O222">
        <v>3</v>
      </c>
      <c r="P222" t="b">
        <v>0</v>
      </c>
      <c r="Q222" t="s">
        <v>8268</v>
      </c>
      <c r="R222" s="5">
        <f t="shared" si="21"/>
        <v>7.0000000000000001E-3</v>
      </c>
      <c r="S222" s="6">
        <f t="shared" si="22"/>
        <v>120</v>
      </c>
      <c r="T222" t="str">
        <f t="shared" si="26"/>
        <v>film &amp; video</v>
      </c>
      <c r="U222" t="str">
        <f t="shared" si="27"/>
        <v>drama</v>
      </c>
    </row>
    <row r="223" spans="1:21" x14ac:dyDescent="0.35">
      <c r="A223">
        <v>221</v>
      </c>
      <c r="B223" s="3" t="s">
        <v>223</v>
      </c>
      <c r="C223" s="3" t="s">
        <v>4331</v>
      </c>
      <c r="D223">
        <v>50000</v>
      </c>
      <c r="E223">
        <f t="shared" si="23"/>
        <v>50000</v>
      </c>
      <c r="F223">
        <v>0</v>
      </c>
      <c r="G223" t="s">
        <v>8221</v>
      </c>
      <c r="H223" t="s">
        <v>8224</v>
      </c>
      <c r="I223" t="s">
        <v>8246</v>
      </c>
      <c r="J223">
        <v>1427569564</v>
      </c>
      <c r="K223" s="10">
        <f t="shared" si="24"/>
        <v>42091.79587962963</v>
      </c>
      <c r="L223">
        <v>1422389164</v>
      </c>
      <c r="M223" s="10">
        <f t="shared" si="25"/>
        <v>42031.837546296301</v>
      </c>
      <c r="N223" t="b">
        <v>0</v>
      </c>
      <c r="O223">
        <v>0</v>
      </c>
      <c r="P223" t="b">
        <v>0</v>
      </c>
      <c r="Q223" t="s">
        <v>8268</v>
      </c>
      <c r="R223" s="5">
        <f t="shared" si="21"/>
        <v>0</v>
      </c>
      <c r="S223" s="6" t="e">
        <f t="shared" si="22"/>
        <v>#DIV/0!</v>
      </c>
      <c r="T223" t="str">
        <f t="shared" si="26"/>
        <v>film &amp; video</v>
      </c>
      <c r="U223" t="str">
        <f t="shared" si="27"/>
        <v>drama</v>
      </c>
    </row>
    <row r="224" spans="1:21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f t="shared" si="23"/>
        <v>1000</v>
      </c>
      <c r="F224">
        <v>130</v>
      </c>
      <c r="G224" t="s">
        <v>8221</v>
      </c>
      <c r="H224" t="s">
        <v>8224</v>
      </c>
      <c r="I224" t="s">
        <v>8246</v>
      </c>
      <c r="J224">
        <v>1427423940</v>
      </c>
      <c r="K224" s="10">
        <f t="shared" si="24"/>
        <v>42090.110416666663</v>
      </c>
      <c r="L224">
        <v>1422383318</v>
      </c>
      <c r="M224" s="10">
        <f t="shared" si="25"/>
        <v>42031.769884259258</v>
      </c>
      <c r="N224" t="b">
        <v>0</v>
      </c>
      <c r="O224">
        <v>2</v>
      </c>
      <c r="P224" t="b">
        <v>0</v>
      </c>
      <c r="Q224" t="s">
        <v>8268</v>
      </c>
      <c r="R224" s="5">
        <f t="shared" si="21"/>
        <v>0.13</v>
      </c>
      <c r="S224" s="6">
        <f t="shared" si="22"/>
        <v>65</v>
      </c>
      <c r="T224" t="str">
        <f t="shared" si="26"/>
        <v>film &amp; video</v>
      </c>
      <c r="U224" t="str">
        <f t="shared" si="27"/>
        <v>drama</v>
      </c>
    </row>
    <row r="225" spans="1:21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f t="shared" si="23"/>
        <v>1500000</v>
      </c>
      <c r="F225">
        <v>0</v>
      </c>
      <c r="G225" t="s">
        <v>8221</v>
      </c>
      <c r="H225" t="s">
        <v>8224</v>
      </c>
      <c r="I225" t="s">
        <v>8246</v>
      </c>
      <c r="J225">
        <v>1463879100</v>
      </c>
      <c r="K225" s="10">
        <f t="shared" si="24"/>
        <v>42512.045138888891</v>
      </c>
      <c r="L225">
        <v>1461287350</v>
      </c>
      <c r="M225" s="10">
        <f t="shared" si="25"/>
        <v>42482.048032407409</v>
      </c>
      <c r="N225" t="b">
        <v>0</v>
      </c>
      <c r="O225">
        <v>0</v>
      </c>
      <c r="P225" t="b">
        <v>0</v>
      </c>
      <c r="Q225" t="s">
        <v>8268</v>
      </c>
      <c r="R225" s="5">
        <f t="shared" si="21"/>
        <v>0</v>
      </c>
      <c r="S225" s="6" t="e">
        <f t="shared" si="22"/>
        <v>#DIV/0!</v>
      </c>
      <c r="T225" t="str">
        <f t="shared" si="26"/>
        <v>film &amp; video</v>
      </c>
      <c r="U225" t="str">
        <f t="shared" si="27"/>
        <v>drama</v>
      </c>
    </row>
    <row r="226" spans="1:21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f t="shared" si="23"/>
        <v>4080000.0000000005</v>
      </c>
      <c r="F226">
        <v>0</v>
      </c>
      <c r="G226" t="s">
        <v>8221</v>
      </c>
      <c r="H226" t="s">
        <v>8226</v>
      </c>
      <c r="I226" t="s">
        <v>8248</v>
      </c>
      <c r="J226">
        <v>1436506726</v>
      </c>
      <c r="K226" s="10">
        <f t="shared" si="24"/>
        <v>42195.235254629632</v>
      </c>
      <c r="L226">
        <v>1431322726</v>
      </c>
      <c r="M226" s="10">
        <f t="shared" si="25"/>
        <v>42135.235254629632</v>
      </c>
      <c r="N226" t="b">
        <v>0</v>
      </c>
      <c r="O226">
        <v>0</v>
      </c>
      <c r="P226" t="b">
        <v>0</v>
      </c>
      <c r="Q226" t="s">
        <v>8268</v>
      </c>
      <c r="R226" s="5">
        <f t="shared" si="21"/>
        <v>0</v>
      </c>
      <c r="S226" s="6" t="e">
        <f t="shared" si="22"/>
        <v>#DIV/0!</v>
      </c>
      <c r="T226" t="str">
        <f t="shared" si="26"/>
        <v>film &amp; video</v>
      </c>
      <c r="U226" t="str">
        <f t="shared" si="27"/>
        <v>drama</v>
      </c>
    </row>
    <row r="227" spans="1:21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f t="shared" si="23"/>
        <v>200</v>
      </c>
      <c r="F227">
        <v>0</v>
      </c>
      <c r="G227" t="s">
        <v>8221</v>
      </c>
      <c r="H227" t="s">
        <v>8224</v>
      </c>
      <c r="I227" t="s">
        <v>8246</v>
      </c>
      <c r="J227">
        <v>1460153054</v>
      </c>
      <c r="K227" s="10">
        <f t="shared" si="24"/>
        <v>42468.919606481482</v>
      </c>
      <c r="L227">
        <v>1457564654</v>
      </c>
      <c r="M227" s="10">
        <f t="shared" si="25"/>
        <v>42438.961273148147</v>
      </c>
      <c r="N227" t="b">
        <v>0</v>
      </c>
      <c r="O227">
        <v>0</v>
      </c>
      <c r="P227" t="b">
        <v>0</v>
      </c>
      <c r="Q227" t="s">
        <v>8268</v>
      </c>
      <c r="R227" s="5">
        <f t="shared" si="21"/>
        <v>0</v>
      </c>
      <c r="S227" s="6" t="e">
        <f t="shared" si="22"/>
        <v>#DIV/0!</v>
      </c>
      <c r="T227" t="str">
        <f t="shared" si="26"/>
        <v>film &amp; video</v>
      </c>
      <c r="U227" t="str">
        <f t="shared" si="27"/>
        <v>drama</v>
      </c>
    </row>
    <row r="228" spans="1:21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f t="shared" si="23"/>
        <v>35090</v>
      </c>
      <c r="F228">
        <v>250</v>
      </c>
      <c r="G228" t="s">
        <v>8221</v>
      </c>
      <c r="H228" t="s">
        <v>8225</v>
      </c>
      <c r="I228" t="s">
        <v>8247</v>
      </c>
      <c r="J228">
        <v>1433064540</v>
      </c>
      <c r="K228" s="10">
        <f t="shared" si="24"/>
        <v>42155.395138888889</v>
      </c>
      <c r="L228">
        <v>1428854344</v>
      </c>
      <c r="M228" s="10">
        <f t="shared" si="25"/>
        <v>42106.666018518517</v>
      </c>
      <c r="N228" t="b">
        <v>0</v>
      </c>
      <c r="O228">
        <v>2</v>
      </c>
      <c r="P228" t="b">
        <v>0</v>
      </c>
      <c r="Q228" t="s">
        <v>8268</v>
      </c>
      <c r="R228" s="5">
        <f t="shared" si="21"/>
        <v>8.9999999999999993E-3</v>
      </c>
      <c r="S228" s="6">
        <f t="shared" si="22"/>
        <v>125</v>
      </c>
      <c r="T228" t="str">
        <f t="shared" si="26"/>
        <v>film &amp; video</v>
      </c>
      <c r="U228" t="str">
        <f t="shared" si="27"/>
        <v>drama</v>
      </c>
    </row>
    <row r="229" spans="1:21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f t="shared" si="23"/>
        <v>28000</v>
      </c>
      <c r="F229">
        <v>0</v>
      </c>
      <c r="G229" t="s">
        <v>8221</v>
      </c>
      <c r="H229" t="s">
        <v>8224</v>
      </c>
      <c r="I229" t="s">
        <v>8246</v>
      </c>
      <c r="J229">
        <v>1436477241</v>
      </c>
      <c r="K229" s="10">
        <f t="shared" si="24"/>
        <v>42194.893993055557</v>
      </c>
      <c r="L229">
        <v>1433885241</v>
      </c>
      <c r="M229" s="10">
        <f t="shared" si="25"/>
        <v>42164.893993055557</v>
      </c>
      <c r="N229" t="b">
        <v>0</v>
      </c>
      <c r="O229">
        <v>0</v>
      </c>
      <c r="P229" t="b">
        <v>0</v>
      </c>
      <c r="Q229" t="s">
        <v>8268</v>
      </c>
      <c r="R229" s="5">
        <f t="shared" si="21"/>
        <v>0</v>
      </c>
      <c r="S229" s="6" t="e">
        <f t="shared" si="22"/>
        <v>#DIV/0!</v>
      </c>
      <c r="T229" t="str">
        <f t="shared" si="26"/>
        <v>film &amp; video</v>
      </c>
      <c r="U229" t="str">
        <f t="shared" si="27"/>
        <v>drama</v>
      </c>
    </row>
    <row r="230" spans="1:21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f t="shared" si="23"/>
        <v>9680</v>
      </c>
      <c r="F230">
        <v>0</v>
      </c>
      <c r="G230" t="s">
        <v>8221</v>
      </c>
      <c r="H230" t="s">
        <v>8225</v>
      </c>
      <c r="I230" t="s">
        <v>8247</v>
      </c>
      <c r="J230">
        <v>1433176105</v>
      </c>
      <c r="K230" s="10">
        <f t="shared" si="24"/>
        <v>42156.686400462961</v>
      </c>
      <c r="L230">
        <v>1427992105</v>
      </c>
      <c r="M230" s="10">
        <f t="shared" si="25"/>
        <v>42096.686400462961</v>
      </c>
      <c r="N230" t="b">
        <v>0</v>
      </c>
      <c r="O230">
        <v>0</v>
      </c>
      <c r="P230" t="b">
        <v>0</v>
      </c>
      <c r="Q230" t="s">
        <v>8268</v>
      </c>
      <c r="R230" s="5">
        <f t="shared" si="21"/>
        <v>0</v>
      </c>
      <c r="S230" s="6" t="e">
        <f t="shared" si="22"/>
        <v>#DIV/0!</v>
      </c>
      <c r="T230" t="str">
        <f t="shared" si="26"/>
        <v>film &amp; video</v>
      </c>
      <c r="U230" t="str">
        <f t="shared" si="27"/>
        <v>drama</v>
      </c>
    </row>
    <row r="231" spans="1:21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f t="shared" si="23"/>
        <v>3330.0000000000005</v>
      </c>
      <c r="F231">
        <v>0</v>
      </c>
      <c r="G231" t="s">
        <v>8221</v>
      </c>
      <c r="H231" t="s">
        <v>8236</v>
      </c>
      <c r="I231" t="s">
        <v>8249</v>
      </c>
      <c r="J231">
        <v>1455402297</v>
      </c>
      <c r="K231" s="10">
        <f t="shared" si="24"/>
        <v>42413.933993055558</v>
      </c>
      <c r="L231">
        <v>1452810297</v>
      </c>
      <c r="M231" s="10">
        <f t="shared" si="25"/>
        <v>42383.933993055558</v>
      </c>
      <c r="N231" t="b">
        <v>0</v>
      </c>
      <c r="O231">
        <v>0</v>
      </c>
      <c r="P231" t="b">
        <v>0</v>
      </c>
      <c r="Q231" t="s">
        <v>8268</v>
      </c>
      <c r="R231" s="5">
        <f t="shared" si="21"/>
        <v>0</v>
      </c>
      <c r="S231" s="6" t="e">
        <f t="shared" si="22"/>
        <v>#DIV/0!</v>
      </c>
      <c r="T231" t="str">
        <f t="shared" si="26"/>
        <v>film &amp; video</v>
      </c>
      <c r="U231" t="str">
        <f t="shared" si="27"/>
        <v>drama</v>
      </c>
    </row>
    <row r="232" spans="1:21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f t="shared" si="23"/>
        <v>15000</v>
      </c>
      <c r="F232">
        <v>60</v>
      </c>
      <c r="G232" t="s">
        <v>8221</v>
      </c>
      <c r="H232" t="s">
        <v>8224</v>
      </c>
      <c r="I232" t="s">
        <v>8246</v>
      </c>
      <c r="J232">
        <v>1433443151</v>
      </c>
      <c r="K232" s="10">
        <f t="shared" si="24"/>
        <v>42159.777210648142</v>
      </c>
      <c r="L232">
        <v>1430851151</v>
      </c>
      <c r="M232" s="10">
        <f t="shared" si="25"/>
        <v>42129.777210648142</v>
      </c>
      <c r="N232" t="b">
        <v>0</v>
      </c>
      <c r="O232">
        <v>2</v>
      </c>
      <c r="P232" t="b">
        <v>0</v>
      </c>
      <c r="Q232" t="s">
        <v>8268</v>
      </c>
      <c r="R232" s="5">
        <f t="shared" si="21"/>
        <v>4.0000000000000001E-3</v>
      </c>
      <c r="S232" s="6">
        <f t="shared" si="22"/>
        <v>30</v>
      </c>
      <c r="T232" t="str">
        <f t="shared" si="26"/>
        <v>film &amp; video</v>
      </c>
      <c r="U232" t="str">
        <f t="shared" si="27"/>
        <v>drama</v>
      </c>
    </row>
    <row r="233" spans="1:21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f t="shared" si="23"/>
        <v>1500000</v>
      </c>
      <c r="F233">
        <v>0</v>
      </c>
      <c r="G233" t="s">
        <v>8221</v>
      </c>
      <c r="H233" t="s">
        <v>8224</v>
      </c>
      <c r="I233" t="s">
        <v>8246</v>
      </c>
      <c r="J233">
        <v>1451775651</v>
      </c>
      <c r="K233" s="10">
        <f t="shared" si="24"/>
        <v>42371.958923611113</v>
      </c>
      <c r="L233">
        <v>1449183651</v>
      </c>
      <c r="M233" s="10">
        <f t="shared" si="25"/>
        <v>42341.958923611113</v>
      </c>
      <c r="N233" t="b">
        <v>0</v>
      </c>
      <c r="O233">
        <v>0</v>
      </c>
      <c r="P233" t="b">
        <v>0</v>
      </c>
      <c r="Q233" t="s">
        <v>8268</v>
      </c>
      <c r="R233" s="5">
        <f t="shared" si="21"/>
        <v>0</v>
      </c>
      <c r="S233" s="6" t="e">
        <f t="shared" si="22"/>
        <v>#DIV/0!</v>
      </c>
      <c r="T233" t="str">
        <f t="shared" si="26"/>
        <v>film &amp; video</v>
      </c>
      <c r="U233" t="str">
        <f t="shared" si="27"/>
        <v>drama</v>
      </c>
    </row>
    <row r="234" spans="1:21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f t="shared" si="23"/>
        <v>4840</v>
      </c>
      <c r="F234">
        <v>110</v>
      </c>
      <c r="G234" t="s">
        <v>8221</v>
      </c>
      <c r="H234" t="s">
        <v>8225</v>
      </c>
      <c r="I234" t="s">
        <v>8247</v>
      </c>
      <c r="J234">
        <v>1425066546</v>
      </c>
      <c r="K234" s="10">
        <f t="shared" si="24"/>
        <v>42062.82576388889</v>
      </c>
      <c r="L234">
        <v>1422474546</v>
      </c>
      <c r="M234" s="10">
        <f t="shared" si="25"/>
        <v>42032.82576388889</v>
      </c>
      <c r="N234" t="b">
        <v>0</v>
      </c>
      <c r="O234">
        <v>7</v>
      </c>
      <c r="P234" t="b">
        <v>0</v>
      </c>
      <c r="Q234" t="s">
        <v>8268</v>
      </c>
      <c r="R234" s="5">
        <f t="shared" si="21"/>
        <v>2.8000000000000001E-2</v>
      </c>
      <c r="S234" s="6">
        <f t="shared" si="22"/>
        <v>15.714285714285714</v>
      </c>
      <c r="T234" t="str">
        <f t="shared" si="26"/>
        <v>film &amp; video</v>
      </c>
      <c r="U234" t="str">
        <f t="shared" si="27"/>
        <v>drama</v>
      </c>
    </row>
    <row r="235" spans="1:21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f t="shared" si="23"/>
        <v>350000</v>
      </c>
      <c r="F235">
        <v>0</v>
      </c>
      <c r="G235" t="s">
        <v>8221</v>
      </c>
      <c r="H235" t="s">
        <v>8224</v>
      </c>
      <c r="I235" t="s">
        <v>8246</v>
      </c>
      <c r="J235">
        <v>1475185972</v>
      </c>
      <c r="K235" s="10">
        <f t="shared" si="24"/>
        <v>42642.911712962959</v>
      </c>
      <c r="L235">
        <v>1472593972</v>
      </c>
      <c r="M235" s="10">
        <f t="shared" si="25"/>
        <v>42612.911712962959</v>
      </c>
      <c r="N235" t="b">
        <v>0</v>
      </c>
      <c r="O235">
        <v>0</v>
      </c>
      <c r="P235" t="b">
        <v>0</v>
      </c>
      <c r="Q235" t="s">
        <v>8268</v>
      </c>
      <c r="R235" s="5">
        <f t="shared" si="21"/>
        <v>0</v>
      </c>
      <c r="S235" s="6" t="e">
        <f t="shared" si="22"/>
        <v>#DIV/0!</v>
      </c>
      <c r="T235" t="str">
        <f t="shared" si="26"/>
        <v>film &amp; video</v>
      </c>
      <c r="U235" t="str">
        <f t="shared" si="27"/>
        <v>drama</v>
      </c>
    </row>
    <row r="236" spans="1:21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f t="shared" si="23"/>
        <v>1000</v>
      </c>
      <c r="F236">
        <v>401</v>
      </c>
      <c r="G236" t="s">
        <v>8221</v>
      </c>
      <c r="H236" t="s">
        <v>8224</v>
      </c>
      <c r="I236" t="s">
        <v>8246</v>
      </c>
      <c r="J236">
        <v>1434847859</v>
      </c>
      <c r="K236" s="10">
        <f t="shared" si="24"/>
        <v>42176.035405092596</v>
      </c>
      <c r="L236">
        <v>1431391859</v>
      </c>
      <c r="M236" s="10">
        <f t="shared" si="25"/>
        <v>42136.035405092596</v>
      </c>
      <c r="N236" t="b">
        <v>0</v>
      </c>
      <c r="O236">
        <v>5</v>
      </c>
      <c r="P236" t="b">
        <v>0</v>
      </c>
      <c r="Q236" t="s">
        <v>8268</v>
      </c>
      <c r="R236" s="5">
        <f t="shared" si="21"/>
        <v>0.40100000000000002</v>
      </c>
      <c r="S236" s="6">
        <f t="shared" si="22"/>
        <v>80.2</v>
      </c>
      <c r="T236" t="str">
        <f t="shared" si="26"/>
        <v>film &amp; video</v>
      </c>
      <c r="U236" t="str">
        <f t="shared" si="27"/>
        <v>drama</v>
      </c>
    </row>
    <row r="237" spans="1:21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f t="shared" si="23"/>
        <v>10000</v>
      </c>
      <c r="F237">
        <v>0</v>
      </c>
      <c r="G237" t="s">
        <v>8221</v>
      </c>
      <c r="H237" t="s">
        <v>8224</v>
      </c>
      <c r="I237" t="s">
        <v>8246</v>
      </c>
      <c r="J237">
        <v>1436478497</v>
      </c>
      <c r="K237" s="10">
        <f t="shared" si="24"/>
        <v>42194.908530092594</v>
      </c>
      <c r="L237">
        <v>1433886497</v>
      </c>
      <c r="M237" s="10">
        <f t="shared" si="25"/>
        <v>42164.908530092594</v>
      </c>
      <c r="N237" t="b">
        <v>0</v>
      </c>
      <c r="O237">
        <v>0</v>
      </c>
      <c r="P237" t="b">
        <v>0</v>
      </c>
      <c r="Q237" t="s">
        <v>8268</v>
      </c>
      <c r="R237" s="5">
        <f t="shared" si="21"/>
        <v>0</v>
      </c>
      <c r="S237" s="6" t="e">
        <f t="shared" si="22"/>
        <v>#DIV/0!</v>
      </c>
      <c r="T237" t="str">
        <f t="shared" si="26"/>
        <v>film &amp; video</v>
      </c>
      <c r="U237" t="str">
        <f t="shared" si="27"/>
        <v>drama</v>
      </c>
    </row>
    <row r="238" spans="1:21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f t="shared" si="23"/>
        <v>150000</v>
      </c>
      <c r="F238">
        <v>0</v>
      </c>
      <c r="G238" t="s">
        <v>8221</v>
      </c>
      <c r="H238" t="s">
        <v>8224</v>
      </c>
      <c r="I238" t="s">
        <v>8246</v>
      </c>
      <c r="J238">
        <v>1451952000</v>
      </c>
      <c r="K238" s="10">
        <f t="shared" si="24"/>
        <v>42374</v>
      </c>
      <c r="L238">
        <v>1447380099</v>
      </c>
      <c r="M238" s="10">
        <f t="shared" si="25"/>
        <v>42321.08447916666</v>
      </c>
      <c r="N238" t="b">
        <v>0</v>
      </c>
      <c r="O238">
        <v>0</v>
      </c>
      <c r="P238" t="b">
        <v>0</v>
      </c>
      <c r="Q238" t="s">
        <v>8268</v>
      </c>
      <c r="R238" s="5">
        <f t="shared" si="21"/>
        <v>0</v>
      </c>
      <c r="S238" s="6" t="e">
        <f t="shared" si="22"/>
        <v>#DIV/0!</v>
      </c>
      <c r="T238" t="str">
        <f t="shared" si="26"/>
        <v>film &amp; video</v>
      </c>
      <c r="U238" t="str">
        <f t="shared" si="27"/>
        <v>drama</v>
      </c>
    </row>
    <row r="239" spans="1:21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f t="shared" si="23"/>
        <v>15000</v>
      </c>
      <c r="F239">
        <v>50</v>
      </c>
      <c r="G239" t="s">
        <v>8221</v>
      </c>
      <c r="H239" t="s">
        <v>8224</v>
      </c>
      <c r="I239" t="s">
        <v>8246</v>
      </c>
      <c r="J239">
        <v>1457445069</v>
      </c>
      <c r="K239" s="10">
        <f t="shared" si="24"/>
        <v>42437.577187499999</v>
      </c>
      <c r="L239">
        <v>1452261069</v>
      </c>
      <c r="M239" s="10">
        <f t="shared" si="25"/>
        <v>42377.577187499999</v>
      </c>
      <c r="N239" t="b">
        <v>0</v>
      </c>
      <c r="O239">
        <v>1</v>
      </c>
      <c r="P239" t="b">
        <v>0</v>
      </c>
      <c r="Q239" t="s">
        <v>8268</v>
      </c>
      <c r="R239" s="5">
        <f t="shared" si="21"/>
        <v>3.0000000000000001E-3</v>
      </c>
      <c r="S239" s="6">
        <f t="shared" si="22"/>
        <v>50</v>
      </c>
      <c r="T239" t="str">
        <f t="shared" si="26"/>
        <v>film &amp; video</v>
      </c>
      <c r="U239" t="str">
        <f t="shared" si="27"/>
        <v>drama</v>
      </c>
    </row>
    <row r="240" spans="1:21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f t="shared" si="23"/>
        <v>26000</v>
      </c>
      <c r="F240">
        <v>0</v>
      </c>
      <c r="G240" t="s">
        <v>8221</v>
      </c>
      <c r="H240" t="s">
        <v>8224</v>
      </c>
      <c r="I240" t="s">
        <v>8246</v>
      </c>
      <c r="J240">
        <v>1483088400</v>
      </c>
      <c r="K240" s="10">
        <f t="shared" si="24"/>
        <v>42734.375</v>
      </c>
      <c r="L240">
        <v>1481324760</v>
      </c>
      <c r="M240" s="10">
        <f t="shared" si="25"/>
        <v>42713.962499999994</v>
      </c>
      <c r="N240" t="b">
        <v>0</v>
      </c>
      <c r="O240">
        <v>0</v>
      </c>
      <c r="P240" t="b">
        <v>0</v>
      </c>
      <c r="Q240" t="s">
        <v>8268</v>
      </c>
      <c r="R240" s="5">
        <f t="shared" si="21"/>
        <v>0</v>
      </c>
      <c r="S240" s="6" t="e">
        <f t="shared" si="22"/>
        <v>#DIV/0!</v>
      </c>
      <c r="T240" t="str">
        <f t="shared" si="26"/>
        <v>film &amp; video</v>
      </c>
      <c r="U240" t="str">
        <f t="shared" si="27"/>
        <v>drama</v>
      </c>
    </row>
    <row r="241" spans="1:21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f t="shared" si="23"/>
        <v>680</v>
      </c>
      <c r="F241">
        <v>250</v>
      </c>
      <c r="G241" t="s">
        <v>8221</v>
      </c>
      <c r="H241" t="s">
        <v>8226</v>
      </c>
      <c r="I241" t="s">
        <v>8248</v>
      </c>
      <c r="J241">
        <v>1446984000</v>
      </c>
      <c r="K241" s="10">
        <f t="shared" si="24"/>
        <v>42316.5</v>
      </c>
      <c r="L241">
        <v>1445308730</v>
      </c>
      <c r="M241" s="10">
        <f t="shared" si="25"/>
        <v>42297.110300925924</v>
      </c>
      <c r="N241" t="b">
        <v>0</v>
      </c>
      <c r="O241">
        <v>5</v>
      </c>
      <c r="P241" t="b">
        <v>0</v>
      </c>
      <c r="Q241" t="s">
        <v>8268</v>
      </c>
      <c r="R241" s="5">
        <f t="shared" si="21"/>
        <v>0.25</v>
      </c>
      <c r="S241" s="6">
        <f t="shared" si="22"/>
        <v>50</v>
      </c>
      <c r="T241" t="str">
        <f t="shared" si="26"/>
        <v>film &amp; video</v>
      </c>
      <c r="U241" t="str">
        <f t="shared" si="27"/>
        <v>drama</v>
      </c>
    </row>
    <row r="242" spans="1:21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f t="shared" si="23"/>
        <v>15000</v>
      </c>
      <c r="F242">
        <v>16145.12</v>
      </c>
      <c r="G242" t="s">
        <v>8219</v>
      </c>
      <c r="H242" t="s">
        <v>8224</v>
      </c>
      <c r="I242" t="s">
        <v>8246</v>
      </c>
      <c r="J242">
        <v>1367773211</v>
      </c>
      <c r="K242" s="10">
        <f t="shared" si="24"/>
        <v>41399.708460648151</v>
      </c>
      <c r="L242">
        <v>1363885211</v>
      </c>
      <c r="M242" s="10">
        <f t="shared" si="25"/>
        <v>41354.708460648151</v>
      </c>
      <c r="N242" t="b">
        <v>1</v>
      </c>
      <c r="O242">
        <v>137</v>
      </c>
      <c r="P242" t="b">
        <v>1</v>
      </c>
      <c r="Q242" t="s">
        <v>8269</v>
      </c>
      <c r="R242" s="5">
        <f t="shared" si="21"/>
        <v>1.0760000000000001</v>
      </c>
      <c r="S242" s="14">
        <f t="shared" si="22"/>
        <v>117.84759124087591</v>
      </c>
      <c r="T242" t="str">
        <f t="shared" si="26"/>
        <v>film &amp; video</v>
      </c>
      <c r="U242" t="str">
        <f t="shared" si="27"/>
        <v>documentary</v>
      </c>
    </row>
    <row r="243" spans="1:21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f t="shared" si="23"/>
        <v>36400</v>
      </c>
      <c r="F243">
        <v>41000</v>
      </c>
      <c r="G243" t="s">
        <v>8219</v>
      </c>
      <c r="H243" t="s">
        <v>8224</v>
      </c>
      <c r="I243" t="s">
        <v>8246</v>
      </c>
      <c r="J243">
        <v>1419180304</v>
      </c>
      <c r="K243" s="10">
        <f t="shared" si="24"/>
        <v>41994.697962962964</v>
      </c>
      <c r="L243">
        <v>1415292304</v>
      </c>
      <c r="M243" s="10">
        <f t="shared" si="25"/>
        <v>41949.697962962964</v>
      </c>
      <c r="N243" t="b">
        <v>1</v>
      </c>
      <c r="O243">
        <v>376</v>
      </c>
      <c r="P243" t="b">
        <v>1</v>
      </c>
      <c r="Q243" t="s">
        <v>8269</v>
      </c>
      <c r="R243" s="5">
        <f t="shared" si="21"/>
        <v>1.1259999999999999</v>
      </c>
      <c r="S243" s="14">
        <f t="shared" si="22"/>
        <v>109.04255319148936</v>
      </c>
      <c r="T243" t="str">
        <f t="shared" si="26"/>
        <v>film &amp; video</v>
      </c>
      <c r="U243" t="str">
        <f t="shared" si="27"/>
        <v>documentary</v>
      </c>
    </row>
    <row r="244" spans="1:21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f t="shared" si="23"/>
        <v>13000</v>
      </c>
      <c r="F244">
        <v>14750</v>
      </c>
      <c r="G244" t="s">
        <v>8219</v>
      </c>
      <c r="H244" t="s">
        <v>8224</v>
      </c>
      <c r="I244" t="s">
        <v>8246</v>
      </c>
      <c r="J244">
        <v>1324381790</v>
      </c>
      <c r="K244" s="10">
        <f t="shared" si="24"/>
        <v>40897.492939814816</v>
      </c>
      <c r="L244">
        <v>1321357790</v>
      </c>
      <c r="M244" s="10">
        <f t="shared" si="25"/>
        <v>40862.492939814816</v>
      </c>
      <c r="N244" t="b">
        <v>1</v>
      </c>
      <c r="O244">
        <v>202</v>
      </c>
      <c r="P244" t="b">
        <v>1</v>
      </c>
      <c r="Q244" t="s">
        <v>8269</v>
      </c>
      <c r="R244" s="5">
        <f t="shared" si="21"/>
        <v>1.135</v>
      </c>
      <c r="S244" s="14">
        <f t="shared" si="22"/>
        <v>73.019801980198025</v>
      </c>
      <c r="T244" t="str">
        <f t="shared" si="26"/>
        <v>film &amp; video</v>
      </c>
      <c r="U244" t="str">
        <f t="shared" si="27"/>
        <v>documentary</v>
      </c>
    </row>
    <row r="245" spans="1:21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f t="shared" si="23"/>
        <v>25000</v>
      </c>
      <c r="F245">
        <v>25648</v>
      </c>
      <c r="G245" t="s">
        <v>8219</v>
      </c>
      <c r="H245" t="s">
        <v>8224</v>
      </c>
      <c r="I245" t="s">
        <v>8246</v>
      </c>
      <c r="J245">
        <v>1393031304</v>
      </c>
      <c r="K245" s="10">
        <f t="shared" si="24"/>
        <v>41692.047500000001</v>
      </c>
      <c r="L245">
        <v>1390439304</v>
      </c>
      <c r="M245" s="10">
        <f t="shared" si="25"/>
        <v>41662.047500000001</v>
      </c>
      <c r="N245" t="b">
        <v>1</v>
      </c>
      <c r="O245">
        <v>328</v>
      </c>
      <c r="P245" t="b">
        <v>1</v>
      </c>
      <c r="Q245" t="s">
        <v>8269</v>
      </c>
      <c r="R245" s="5">
        <f t="shared" si="21"/>
        <v>1.026</v>
      </c>
      <c r="S245" s="14">
        <f t="shared" si="22"/>
        <v>78.195121951219505</v>
      </c>
      <c r="T245" t="str">
        <f t="shared" si="26"/>
        <v>film &amp; video</v>
      </c>
      <c r="U245" t="str">
        <f t="shared" si="27"/>
        <v>documentary</v>
      </c>
    </row>
    <row r="246" spans="1:21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f t="shared" si="23"/>
        <v>3500</v>
      </c>
      <c r="F246">
        <v>3981.5</v>
      </c>
      <c r="G246" t="s">
        <v>8219</v>
      </c>
      <c r="H246" t="s">
        <v>8224</v>
      </c>
      <c r="I246" t="s">
        <v>8246</v>
      </c>
      <c r="J246">
        <v>1268723160</v>
      </c>
      <c r="K246" s="10">
        <f t="shared" si="24"/>
        <v>40253.29583333333</v>
      </c>
      <c r="L246">
        <v>1265269559</v>
      </c>
      <c r="M246" s="10">
        <f t="shared" si="25"/>
        <v>40213.323599537034</v>
      </c>
      <c r="N246" t="b">
        <v>1</v>
      </c>
      <c r="O246">
        <v>84</v>
      </c>
      <c r="P246" t="b">
        <v>1</v>
      </c>
      <c r="Q246" t="s">
        <v>8269</v>
      </c>
      <c r="R246" s="5">
        <f t="shared" si="21"/>
        <v>1.1379999999999999</v>
      </c>
      <c r="S246" s="14">
        <f t="shared" si="22"/>
        <v>47.398809523809526</v>
      </c>
      <c r="T246" t="str">
        <f t="shared" si="26"/>
        <v>film &amp; video</v>
      </c>
      <c r="U246" t="str">
        <f t="shared" si="27"/>
        <v>documentary</v>
      </c>
    </row>
    <row r="247" spans="1:21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f t="shared" si="23"/>
        <v>5000</v>
      </c>
      <c r="F247">
        <v>5186</v>
      </c>
      <c r="G247" t="s">
        <v>8219</v>
      </c>
      <c r="H247" t="s">
        <v>8224</v>
      </c>
      <c r="I247" t="s">
        <v>8246</v>
      </c>
      <c r="J247">
        <v>1345079785</v>
      </c>
      <c r="K247" s="10">
        <f t="shared" si="24"/>
        <v>41137.053067129629</v>
      </c>
      <c r="L247">
        <v>1342487785</v>
      </c>
      <c r="M247" s="10">
        <f t="shared" si="25"/>
        <v>41107.053067129629</v>
      </c>
      <c r="N247" t="b">
        <v>1</v>
      </c>
      <c r="O247">
        <v>96</v>
      </c>
      <c r="P247" t="b">
        <v>1</v>
      </c>
      <c r="Q247" t="s">
        <v>8269</v>
      </c>
      <c r="R247" s="5">
        <f t="shared" si="21"/>
        <v>1.0369999999999999</v>
      </c>
      <c r="S247" s="14">
        <f t="shared" si="22"/>
        <v>54.020833333333336</v>
      </c>
      <c r="T247" t="str">
        <f t="shared" si="26"/>
        <v>film &amp; video</v>
      </c>
      <c r="U247" t="str">
        <f t="shared" si="27"/>
        <v>documentary</v>
      </c>
    </row>
    <row r="248" spans="1:21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f t="shared" si="23"/>
        <v>5000</v>
      </c>
      <c r="F248">
        <v>15273</v>
      </c>
      <c r="G248" t="s">
        <v>8219</v>
      </c>
      <c r="H248" t="s">
        <v>8224</v>
      </c>
      <c r="I248" t="s">
        <v>8246</v>
      </c>
      <c r="J248">
        <v>1292665405</v>
      </c>
      <c r="K248" s="10">
        <f t="shared" si="24"/>
        <v>40530.405150462961</v>
      </c>
      <c r="L248">
        <v>1288341805</v>
      </c>
      <c r="M248" s="10">
        <f t="shared" si="25"/>
        <v>40480.363483796296</v>
      </c>
      <c r="N248" t="b">
        <v>1</v>
      </c>
      <c r="O248">
        <v>223</v>
      </c>
      <c r="P248" t="b">
        <v>1</v>
      </c>
      <c r="Q248" t="s">
        <v>8269</v>
      </c>
      <c r="R248" s="5">
        <f t="shared" si="21"/>
        <v>3.0550000000000002</v>
      </c>
      <c r="S248" s="14">
        <f t="shared" si="22"/>
        <v>68.488789237668158</v>
      </c>
      <c r="T248" t="str">
        <f t="shared" si="26"/>
        <v>film &amp; video</v>
      </c>
      <c r="U248" t="str">
        <f t="shared" si="27"/>
        <v>documentary</v>
      </c>
    </row>
    <row r="249" spans="1:21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f t="shared" si="23"/>
        <v>5000</v>
      </c>
      <c r="F249">
        <v>6705</v>
      </c>
      <c r="G249" t="s">
        <v>8219</v>
      </c>
      <c r="H249" t="s">
        <v>8224</v>
      </c>
      <c r="I249" t="s">
        <v>8246</v>
      </c>
      <c r="J249">
        <v>1287200340</v>
      </c>
      <c r="K249" s="10">
        <f t="shared" si="24"/>
        <v>40467.152083333334</v>
      </c>
      <c r="L249">
        <v>1284042614</v>
      </c>
      <c r="M249" s="10">
        <f t="shared" si="25"/>
        <v>40430.604328703703</v>
      </c>
      <c r="N249" t="b">
        <v>1</v>
      </c>
      <c r="O249">
        <v>62</v>
      </c>
      <c r="P249" t="b">
        <v>1</v>
      </c>
      <c r="Q249" t="s">
        <v>8269</v>
      </c>
      <c r="R249" s="5">
        <f t="shared" si="21"/>
        <v>1.341</v>
      </c>
      <c r="S249" s="14">
        <f t="shared" si="22"/>
        <v>108.14516129032258</v>
      </c>
      <c r="T249" t="str">
        <f t="shared" si="26"/>
        <v>film &amp; video</v>
      </c>
      <c r="U249" t="str">
        <f t="shared" si="27"/>
        <v>documentary</v>
      </c>
    </row>
    <row r="250" spans="1:21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f t="shared" si="23"/>
        <v>85000</v>
      </c>
      <c r="F250">
        <v>86133</v>
      </c>
      <c r="G250" t="s">
        <v>8219</v>
      </c>
      <c r="H250" t="s">
        <v>8224</v>
      </c>
      <c r="I250" t="s">
        <v>8246</v>
      </c>
      <c r="J250">
        <v>1325961309</v>
      </c>
      <c r="K250" s="10">
        <f t="shared" si="24"/>
        <v>40915.774409722224</v>
      </c>
      <c r="L250">
        <v>1322073309</v>
      </c>
      <c r="M250" s="10">
        <f t="shared" si="25"/>
        <v>40870.774409722224</v>
      </c>
      <c r="N250" t="b">
        <v>1</v>
      </c>
      <c r="O250">
        <v>146</v>
      </c>
      <c r="P250" t="b">
        <v>1</v>
      </c>
      <c r="Q250" t="s">
        <v>8269</v>
      </c>
      <c r="R250" s="5">
        <f t="shared" si="21"/>
        <v>1.0129999999999999</v>
      </c>
      <c r="S250" s="14">
        <f t="shared" si="22"/>
        <v>589.95205479452056</v>
      </c>
      <c r="T250" t="str">
        <f t="shared" si="26"/>
        <v>film &amp; video</v>
      </c>
      <c r="U250" t="str">
        <f t="shared" si="27"/>
        <v>documentary</v>
      </c>
    </row>
    <row r="251" spans="1:21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f t="shared" si="23"/>
        <v>10000</v>
      </c>
      <c r="F251">
        <v>11292</v>
      </c>
      <c r="G251" t="s">
        <v>8219</v>
      </c>
      <c r="H251" t="s">
        <v>8224</v>
      </c>
      <c r="I251" t="s">
        <v>8246</v>
      </c>
      <c r="J251">
        <v>1282498800</v>
      </c>
      <c r="K251" s="10">
        <f t="shared" si="24"/>
        <v>40412.736111111109</v>
      </c>
      <c r="L251">
        <v>1275603020</v>
      </c>
      <c r="M251" s="10">
        <f t="shared" si="25"/>
        <v>40332.923842592594</v>
      </c>
      <c r="N251" t="b">
        <v>1</v>
      </c>
      <c r="O251">
        <v>235</v>
      </c>
      <c r="P251" t="b">
        <v>1</v>
      </c>
      <c r="Q251" t="s">
        <v>8269</v>
      </c>
      <c r="R251" s="5">
        <f t="shared" si="21"/>
        <v>1.129</v>
      </c>
      <c r="S251" s="14">
        <f t="shared" si="22"/>
        <v>48.051063829787232</v>
      </c>
      <c r="T251" t="str">
        <f t="shared" si="26"/>
        <v>film &amp; video</v>
      </c>
      <c r="U251" t="str">
        <f t="shared" si="27"/>
        <v>documentary</v>
      </c>
    </row>
    <row r="252" spans="1:21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f t="shared" si="23"/>
        <v>30000</v>
      </c>
      <c r="F252">
        <v>31675</v>
      </c>
      <c r="G252" t="s">
        <v>8219</v>
      </c>
      <c r="H252" t="s">
        <v>8224</v>
      </c>
      <c r="I252" t="s">
        <v>8246</v>
      </c>
      <c r="J252">
        <v>1370525691</v>
      </c>
      <c r="K252" s="10">
        <f t="shared" si="24"/>
        <v>41431.565868055557</v>
      </c>
      <c r="L252">
        <v>1367933691</v>
      </c>
      <c r="M252" s="10">
        <f t="shared" si="25"/>
        <v>41401.565868055557</v>
      </c>
      <c r="N252" t="b">
        <v>1</v>
      </c>
      <c r="O252">
        <v>437</v>
      </c>
      <c r="P252" t="b">
        <v>1</v>
      </c>
      <c r="Q252" t="s">
        <v>8269</v>
      </c>
      <c r="R252" s="5">
        <f t="shared" si="21"/>
        <v>1.056</v>
      </c>
      <c r="S252" s="14">
        <f t="shared" si="22"/>
        <v>72.482837528604122</v>
      </c>
      <c r="T252" t="str">
        <f t="shared" si="26"/>
        <v>film &amp; video</v>
      </c>
      <c r="U252" t="str">
        <f t="shared" si="27"/>
        <v>documentary</v>
      </c>
    </row>
    <row r="253" spans="1:21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f t="shared" si="23"/>
        <v>3500</v>
      </c>
      <c r="F253">
        <v>4395</v>
      </c>
      <c r="G253" t="s">
        <v>8219</v>
      </c>
      <c r="H253" t="s">
        <v>8224</v>
      </c>
      <c r="I253" t="s">
        <v>8246</v>
      </c>
      <c r="J253">
        <v>1337194800</v>
      </c>
      <c r="K253" s="10">
        <f t="shared" si="24"/>
        <v>41045.791666666664</v>
      </c>
      <c r="L253">
        <v>1334429646</v>
      </c>
      <c r="M253" s="10">
        <f t="shared" si="25"/>
        <v>41013.787569444445</v>
      </c>
      <c r="N253" t="b">
        <v>1</v>
      </c>
      <c r="O253">
        <v>77</v>
      </c>
      <c r="P253" t="b">
        <v>1</v>
      </c>
      <c r="Q253" t="s">
        <v>8269</v>
      </c>
      <c r="R253" s="5">
        <f t="shared" si="21"/>
        <v>1.256</v>
      </c>
      <c r="S253" s="14">
        <f t="shared" si="22"/>
        <v>57.077922077922075</v>
      </c>
      <c r="T253" t="str">
        <f t="shared" si="26"/>
        <v>film &amp; video</v>
      </c>
      <c r="U253" t="str">
        <f t="shared" si="27"/>
        <v>documentary</v>
      </c>
    </row>
    <row r="254" spans="1:21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f t="shared" si="23"/>
        <v>5000</v>
      </c>
      <c r="F254">
        <v>9228</v>
      </c>
      <c r="G254" t="s">
        <v>8219</v>
      </c>
      <c r="H254" t="s">
        <v>8224</v>
      </c>
      <c r="I254" t="s">
        <v>8246</v>
      </c>
      <c r="J254">
        <v>1275364740</v>
      </c>
      <c r="K254" s="10">
        <f t="shared" si="24"/>
        <v>40330.165972222225</v>
      </c>
      <c r="L254">
        <v>1269878058</v>
      </c>
      <c r="M254" s="10">
        <f t="shared" si="25"/>
        <v>40266.662708333337</v>
      </c>
      <c r="N254" t="b">
        <v>1</v>
      </c>
      <c r="O254">
        <v>108</v>
      </c>
      <c r="P254" t="b">
        <v>1</v>
      </c>
      <c r="Q254" t="s">
        <v>8269</v>
      </c>
      <c r="R254" s="5">
        <f t="shared" si="21"/>
        <v>1.8460000000000001</v>
      </c>
      <c r="S254" s="14">
        <f t="shared" si="22"/>
        <v>85.444444444444443</v>
      </c>
      <c r="T254" t="str">
        <f t="shared" si="26"/>
        <v>film &amp; video</v>
      </c>
      <c r="U254" t="str">
        <f t="shared" si="27"/>
        <v>documentary</v>
      </c>
    </row>
    <row r="255" spans="1:21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f t="shared" si="23"/>
        <v>1500</v>
      </c>
      <c r="F255">
        <v>1511</v>
      </c>
      <c r="G255" t="s">
        <v>8219</v>
      </c>
      <c r="H255" t="s">
        <v>8224</v>
      </c>
      <c r="I255" t="s">
        <v>8246</v>
      </c>
      <c r="J255">
        <v>1329320235</v>
      </c>
      <c r="K255" s="10">
        <f t="shared" si="24"/>
        <v>40954.650868055556</v>
      </c>
      <c r="L255">
        <v>1326728235</v>
      </c>
      <c r="M255" s="10">
        <f t="shared" si="25"/>
        <v>40924.650868055556</v>
      </c>
      <c r="N255" t="b">
        <v>1</v>
      </c>
      <c r="O255">
        <v>7</v>
      </c>
      <c r="P255" t="b">
        <v>1</v>
      </c>
      <c r="Q255" t="s">
        <v>8269</v>
      </c>
      <c r="R255" s="5">
        <f t="shared" si="21"/>
        <v>1.0069999999999999</v>
      </c>
      <c r="S255" s="14">
        <f t="shared" si="22"/>
        <v>215.85714285714286</v>
      </c>
      <c r="T255" t="str">
        <f t="shared" si="26"/>
        <v>film &amp; video</v>
      </c>
      <c r="U255" t="str">
        <f t="shared" si="27"/>
        <v>documentary</v>
      </c>
    </row>
    <row r="256" spans="1:21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f t="shared" si="23"/>
        <v>24000</v>
      </c>
      <c r="F256">
        <v>28067.34</v>
      </c>
      <c r="G256" t="s">
        <v>8219</v>
      </c>
      <c r="H256" t="s">
        <v>8224</v>
      </c>
      <c r="I256" t="s">
        <v>8246</v>
      </c>
      <c r="J256">
        <v>1445047200</v>
      </c>
      <c r="K256" s="10">
        <f t="shared" si="24"/>
        <v>42294.083333333328</v>
      </c>
      <c r="L256">
        <v>1442443910</v>
      </c>
      <c r="M256" s="10">
        <f t="shared" si="25"/>
        <v>42263.952662037031</v>
      </c>
      <c r="N256" t="b">
        <v>1</v>
      </c>
      <c r="O256">
        <v>314</v>
      </c>
      <c r="P256" t="b">
        <v>1</v>
      </c>
      <c r="Q256" t="s">
        <v>8269</v>
      </c>
      <c r="R256" s="5">
        <f t="shared" si="21"/>
        <v>1.169</v>
      </c>
      <c r="S256" s="14">
        <f t="shared" si="22"/>
        <v>89.38643312101911</v>
      </c>
      <c r="T256" t="str">
        <f t="shared" si="26"/>
        <v>film &amp; video</v>
      </c>
      <c r="U256" t="str">
        <f t="shared" si="27"/>
        <v>documentary</v>
      </c>
    </row>
    <row r="257" spans="1:21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f t="shared" si="23"/>
        <v>8000</v>
      </c>
      <c r="F257">
        <v>8538.66</v>
      </c>
      <c r="G257" t="s">
        <v>8219</v>
      </c>
      <c r="H257" t="s">
        <v>8224</v>
      </c>
      <c r="I257" t="s">
        <v>8246</v>
      </c>
      <c r="J257">
        <v>1300275482</v>
      </c>
      <c r="K257" s="10">
        <f t="shared" si="24"/>
        <v>40618.48474537037</v>
      </c>
      <c r="L257">
        <v>1297687082</v>
      </c>
      <c r="M257" s="10">
        <f t="shared" si="25"/>
        <v>40588.526412037041</v>
      </c>
      <c r="N257" t="b">
        <v>1</v>
      </c>
      <c r="O257">
        <v>188</v>
      </c>
      <c r="P257" t="b">
        <v>1</v>
      </c>
      <c r="Q257" t="s">
        <v>8269</v>
      </c>
      <c r="R257" s="5">
        <f t="shared" si="21"/>
        <v>1.0669999999999999</v>
      </c>
      <c r="S257" s="14">
        <f t="shared" si="22"/>
        <v>45.418404255319146</v>
      </c>
      <c r="T257" t="str">
        <f t="shared" si="26"/>
        <v>film &amp; video</v>
      </c>
      <c r="U257" t="str">
        <f t="shared" si="27"/>
        <v>documentary</v>
      </c>
    </row>
    <row r="258" spans="1:21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f t="shared" si="23"/>
        <v>13000</v>
      </c>
      <c r="F258">
        <v>18083</v>
      </c>
      <c r="G258" t="s">
        <v>8219</v>
      </c>
      <c r="H258" t="s">
        <v>8224</v>
      </c>
      <c r="I258" t="s">
        <v>8246</v>
      </c>
      <c r="J258">
        <v>1363458467</v>
      </c>
      <c r="K258" s="10">
        <f t="shared" si="24"/>
        <v>41349.769293981481</v>
      </c>
      <c r="L258">
        <v>1360866467</v>
      </c>
      <c r="M258" s="10">
        <f t="shared" si="25"/>
        <v>41319.769293981481</v>
      </c>
      <c r="N258" t="b">
        <v>1</v>
      </c>
      <c r="O258">
        <v>275</v>
      </c>
      <c r="P258" t="b">
        <v>1</v>
      </c>
      <c r="Q258" t="s">
        <v>8269</v>
      </c>
      <c r="R258" s="5">
        <f t="shared" ref="R258:R321" si="28">ROUND((F258/D258),3)</f>
        <v>1.391</v>
      </c>
      <c r="S258" s="14">
        <f t="shared" ref="S258:S321" si="29">F258/O258</f>
        <v>65.756363636363631</v>
      </c>
      <c r="T258" t="str">
        <f t="shared" si="26"/>
        <v>film &amp; video</v>
      </c>
      <c r="U258" t="str">
        <f t="shared" si="27"/>
        <v>documentary</v>
      </c>
    </row>
    <row r="259" spans="1:21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f t="shared" ref="E259:E322" si="30">IF(I259="USD",D259,(IF(I259="AUD",(D259*0.68),IF(I259="GBP",(D259*1.21),(IF(I259="EUR",(D259*1.11),(IF(I259="CAD",(D259*0.75),(IF(I259="NZD",(D259*0.64),IF(I259="HKD",(D259*0.13),IF(I259="DKK",(D259*0.15),IF(I259="NOK",(D259*0.11),IF(I259="SEK",(D259*0.1),(IF(I259="MXN",(D259*0.051),IF(I259="chf",(D259*1.02),IF(I259="SGD",(D259*0.72)))))))))))))))))))</f>
        <v>35000</v>
      </c>
      <c r="F259">
        <v>37354.269999999997</v>
      </c>
      <c r="G259" t="s">
        <v>8219</v>
      </c>
      <c r="H259" t="s">
        <v>8224</v>
      </c>
      <c r="I259" t="s">
        <v>8246</v>
      </c>
      <c r="J259">
        <v>1463670162</v>
      </c>
      <c r="K259" s="10">
        <f t="shared" ref="K259:K322" si="31">(((J259/60)/60)/24)+DATE(1970,1,1)</f>
        <v>42509.626875000002</v>
      </c>
      <c r="L259">
        <v>1461078162</v>
      </c>
      <c r="M259" s="10">
        <f t="shared" ref="M259:M322" si="32">(((L259/60)/60)/24)+DATE(1970,1,1)</f>
        <v>42479.626875000002</v>
      </c>
      <c r="N259" t="b">
        <v>1</v>
      </c>
      <c r="O259">
        <v>560</v>
      </c>
      <c r="P259" t="b">
        <v>1</v>
      </c>
      <c r="Q259" t="s">
        <v>8269</v>
      </c>
      <c r="R259" s="5">
        <f t="shared" si="28"/>
        <v>1.0669999999999999</v>
      </c>
      <c r="S259" s="14">
        <f t="shared" si="29"/>
        <v>66.70405357142856</v>
      </c>
      <c r="T259" t="str">
        <f t="shared" ref="T259:T322" si="33">LEFT(Q259,SEARCH("/",Q259,1)-1)</f>
        <v>film &amp; video</v>
      </c>
      <c r="U259" t="str">
        <f t="shared" ref="U259:U322" si="34">RIGHT(Q259,(LEN(Q259)-(SEARCH("/",Q259,1))))</f>
        <v>documentary</v>
      </c>
    </row>
    <row r="260" spans="1:21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f t="shared" si="30"/>
        <v>30000</v>
      </c>
      <c r="F260">
        <v>57342</v>
      </c>
      <c r="G260" t="s">
        <v>8219</v>
      </c>
      <c r="H260" t="s">
        <v>8224</v>
      </c>
      <c r="I260" t="s">
        <v>8246</v>
      </c>
      <c r="J260">
        <v>1308359666</v>
      </c>
      <c r="K260" s="10">
        <f t="shared" si="31"/>
        <v>40712.051689814813</v>
      </c>
      <c r="L260">
        <v>1305767666</v>
      </c>
      <c r="M260" s="10">
        <f t="shared" si="32"/>
        <v>40682.051689814813</v>
      </c>
      <c r="N260" t="b">
        <v>1</v>
      </c>
      <c r="O260">
        <v>688</v>
      </c>
      <c r="P260" t="b">
        <v>1</v>
      </c>
      <c r="Q260" t="s">
        <v>8269</v>
      </c>
      <c r="R260" s="5">
        <f t="shared" si="28"/>
        <v>1.911</v>
      </c>
      <c r="S260" s="14">
        <f t="shared" si="29"/>
        <v>83.345930232558146</v>
      </c>
      <c r="T260" t="str">
        <f t="shared" si="33"/>
        <v>film &amp; video</v>
      </c>
      <c r="U260" t="str">
        <f t="shared" si="34"/>
        <v>documentary</v>
      </c>
    </row>
    <row r="261" spans="1:21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f t="shared" si="30"/>
        <v>75000</v>
      </c>
      <c r="F261">
        <v>98953.42</v>
      </c>
      <c r="G261" t="s">
        <v>8219</v>
      </c>
      <c r="H261" t="s">
        <v>8224</v>
      </c>
      <c r="I261" t="s">
        <v>8246</v>
      </c>
      <c r="J261">
        <v>1428514969</v>
      </c>
      <c r="K261" s="10">
        <f t="shared" si="31"/>
        <v>42102.738067129627</v>
      </c>
      <c r="L261">
        <v>1425922969</v>
      </c>
      <c r="M261" s="10">
        <f t="shared" si="32"/>
        <v>42072.738067129627</v>
      </c>
      <c r="N261" t="b">
        <v>1</v>
      </c>
      <c r="O261">
        <v>942</v>
      </c>
      <c r="P261" t="b">
        <v>1</v>
      </c>
      <c r="Q261" t="s">
        <v>8269</v>
      </c>
      <c r="R261" s="5">
        <f t="shared" si="28"/>
        <v>1.319</v>
      </c>
      <c r="S261" s="14">
        <f t="shared" si="29"/>
        <v>105.04609341825902</v>
      </c>
      <c r="T261" t="str">
        <f t="shared" si="33"/>
        <v>film &amp; video</v>
      </c>
      <c r="U261" t="str">
        <f t="shared" si="34"/>
        <v>documentary</v>
      </c>
    </row>
    <row r="262" spans="1:21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f t="shared" si="30"/>
        <v>10000</v>
      </c>
      <c r="F262">
        <v>10640</v>
      </c>
      <c r="G262" t="s">
        <v>8219</v>
      </c>
      <c r="H262" t="s">
        <v>8224</v>
      </c>
      <c r="I262" t="s">
        <v>8246</v>
      </c>
      <c r="J262">
        <v>1279360740</v>
      </c>
      <c r="K262" s="10">
        <f t="shared" si="31"/>
        <v>40376.415972222225</v>
      </c>
      <c r="L262">
        <v>1275415679</v>
      </c>
      <c r="M262" s="10">
        <f t="shared" si="32"/>
        <v>40330.755543981482</v>
      </c>
      <c r="N262" t="b">
        <v>1</v>
      </c>
      <c r="O262">
        <v>88</v>
      </c>
      <c r="P262" t="b">
        <v>1</v>
      </c>
      <c r="Q262" t="s">
        <v>8269</v>
      </c>
      <c r="R262" s="5">
        <f t="shared" si="28"/>
        <v>1.0640000000000001</v>
      </c>
      <c r="S262" s="14">
        <f t="shared" si="29"/>
        <v>120.90909090909091</v>
      </c>
      <c r="T262" t="str">
        <f t="shared" si="33"/>
        <v>film &amp; video</v>
      </c>
      <c r="U262" t="str">
        <f t="shared" si="34"/>
        <v>documentary</v>
      </c>
    </row>
    <row r="263" spans="1:21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f t="shared" si="30"/>
        <v>20000</v>
      </c>
      <c r="F263">
        <v>21480</v>
      </c>
      <c r="G263" t="s">
        <v>8219</v>
      </c>
      <c r="H263" t="s">
        <v>8224</v>
      </c>
      <c r="I263" t="s">
        <v>8246</v>
      </c>
      <c r="J263">
        <v>1339080900</v>
      </c>
      <c r="K263" s="10">
        <f t="shared" si="31"/>
        <v>41067.621527777781</v>
      </c>
      <c r="L263">
        <v>1334783704</v>
      </c>
      <c r="M263" s="10">
        <f t="shared" si="32"/>
        <v>41017.885462962964</v>
      </c>
      <c r="N263" t="b">
        <v>1</v>
      </c>
      <c r="O263">
        <v>220</v>
      </c>
      <c r="P263" t="b">
        <v>1</v>
      </c>
      <c r="Q263" t="s">
        <v>8269</v>
      </c>
      <c r="R263" s="5">
        <f t="shared" si="28"/>
        <v>1.0740000000000001</v>
      </c>
      <c r="S263" s="14">
        <f t="shared" si="29"/>
        <v>97.63636363636364</v>
      </c>
      <c r="T263" t="str">
        <f t="shared" si="33"/>
        <v>film &amp; video</v>
      </c>
      <c r="U263" t="str">
        <f t="shared" si="34"/>
        <v>documentary</v>
      </c>
    </row>
    <row r="264" spans="1:21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f t="shared" si="30"/>
        <v>2500</v>
      </c>
      <c r="F264">
        <v>6000</v>
      </c>
      <c r="G264" t="s">
        <v>8219</v>
      </c>
      <c r="H264" t="s">
        <v>8224</v>
      </c>
      <c r="I264" t="s">
        <v>8246</v>
      </c>
      <c r="J264">
        <v>1298699828</v>
      </c>
      <c r="K264" s="10">
        <f t="shared" si="31"/>
        <v>40600.24800925926</v>
      </c>
      <c r="L264">
        <v>1294811828</v>
      </c>
      <c r="M264" s="10">
        <f t="shared" si="32"/>
        <v>40555.24800925926</v>
      </c>
      <c r="N264" t="b">
        <v>1</v>
      </c>
      <c r="O264">
        <v>145</v>
      </c>
      <c r="P264" t="b">
        <v>1</v>
      </c>
      <c r="Q264" t="s">
        <v>8269</v>
      </c>
      <c r="R264" s="5">
        <f t="shared" si="28"/>
        <v>2.4</v>
      </c>
      <c r="S264" s="14">
        <f t="shared" si="29"/>
        <v>41.379310344827587</v>
      </c>
      <c r="T264" t="str">
        <f t="shared" si="33"/>
        <v>film &amp; video</v>
      </c>
      <c r="U264" t="str">
        <f t="shared" si="34"/>
        <v>documentary</v>
      </c>
    </row>
    <row r="265" spans="1:21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f t="shared" si="30"/>
        <v>25000</v>
      </c>
      <c r="F265">
        <v>29520.27</v>
      </c>
      <c r="G265" t="s">
        <v>8219</v>
      </c>
      <c r="H265" t="s">
        <v>8224</v>
      </c>
      <c r="I265" t="s">
        <v>8246</v>
      </c>
      <c r="J265">
        <v>1348786494</v>
      </c>
      <c r="K265" s="10">
        <f t="shared" si="31"/>
        <v>41179.954791666663</v>
      </c>
      <c r="L265">
        <v>1346194494</v>
      </c>
      <c r="M265" s="10">
        <f t="shared" si="32"/>
        <v>41149.954791666663</v>
      </c>
      <c r="N265" t="b">
        <v>1</v>
      </c>
      <c r="O265">
        <v>963</v>
      </c>
      <c r="P265" t="b">
        <v>1</v>
      </c>
      <c r="Q265" t="s">
        <v>8269</v>
      </c>
      <c r="R265" s="5">
        <f t="shared" si="28"/>
        <v>1.181</v>
      </c>
      <c r="S265" s="14">
        <f t="shared" si="29"/>
        <v>30.654485981308412</v>
      </c>
      <c r="T265" t="str">
        <f t="shared" si="33"/>
        <v>film &amp; video</v>
      </c>
      <c r="U265" t="str">
        <f t="shared" si="34"/>
        <v>documentary</v>
      </c>
    </row>
    <row r="266" spans="1:21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f t="shared" si="30"/>
        <v>5000</v>
      </c>
      <c r="F266">
        <v>5910</v>
      </c>
      <c r="G266" t="s">
        <v>8219</v>
      </c>
      <c r="H266" t="s">
        <v>8224</v>
      </c>
      <c r="I266" t="s">
        <v>8246</v>
      </c>
      <c r="J266">
        <v>1336747995</v>
      </c>
      <c r="K266" s="10">
        <f t="shared" si="31"/>
        <v>41040.620312500003</v>
      </c>
      <c r="L266">
        <v>1334155995</v>
      </c>
      <c r="M266" s="10">
        <f t="shared" si="32"/>
        <v>41010.620312500003</v>
      </c>
      <c r="N266" t="b">
        <v>1</v>
      </c>
      <c r="O266">
        <v>91</v>
      </c>
      <c r="P266" t="b">
        <v>1</v>
      </c>
      <c r="Q266" t="s">
        <v>8269</v>
      </c>
      <c r="R266" s="5">
        <f t="shared" si="28"/>
        <v>1.1819999999999999</v>
      </c>
      <c r="S266" s="14">
        <f t="shared" si="29"/>
        <v>64.945054945054949</v>
      </c>
      <c r="T266" t="str">
        <f t="shared" si="33"/>
        <v>film &amp; video</v>
      </c>
      <c r="U266" t="str">
        <f t="shared" si="34"/>
        <v>documentary</v>
      </c>
    </row>
    <row r="267" spans="1:21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f t="shared" si="30"/>
        <v>5000</v>
      </c>
      <c r="F267">
        <v>5555</v>
      </c>
      <c r="G267" t="s">
        <v>8219</v>
      </c>
      <c r="H267" t="s">
        <v>8224</v>
      </c>
      <c r="I267" t="s">
        <v>8246</v>
      </c>
      <c r="J267">
        <v>1273522560</v>
      </c>
      <c r="K267" s="10">
        <f t="shared" si="31"/>
        <v>40308.844444444447</v>
      </c>
      <c r="L267">
        <v>1269928430</v>
      </c>
      <c r="M267" s="10">
        <f t="shared" si="32"/>
        <v>40267.245717592588</v>
      </c>
      <c r="N267" t="b">
        <v>1</v>
      </c>
      <c r="O267">
        <v>58</v>
      </c>
      <c r="P267" t="b">
        <v>1</v>
      </c>
      <c r="Q267" t="s">
        <v>8269</v>
      </c>
      <c r="R267" s="5">
        <f t="shared" si="28"/>
        <v>1.111</v>
      </c>
      <c r="S267" s="14">
        <f t="shared" si="29"/>
        <v>95.775862068965523</v>
      </c>
      <c r="T267" t="str">
        <f t="shared" si="33"/>
        <v>film &amp; video</v>
      </c>
      <c r="U267" t="str">
        <f t="shared" si="34"/>
        <v>documentary</v>
      </c>
    </row>
    <row r="268" spans="1:21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f t="shared" si="30"/>
        <v>1000</v>
      </c>
      <c r="F268">
        <v>1455</v>
      </c>
      <c r="G268" t="s">
        <v>8219</v>
      </c>
      <c r="H268" t="s">
        <v>8224</v>
      </c>
      <c r="I268" t="s">
        <v>8246</v>
      </c>
      <c r="J268">
        <v>1271994660</v>
      </c>
      <c r="K268" s="10">
        <f t="shared" si="31"/>
        <v>40291.160416666666</v>
      </c>
      <c r="L268">
        <v>1264565507</v>
      </c>
      <c r="M268" s="10">
        <f t="shared" si="32"/>
        <v>40205.174849537041</v>
      </c>
      <c r="N268" t="b">
        <v>1</v>
      </c>
      <c r="O268">
        <v>36</v>
      </c>
      <c r="P268" t="b">
        <v>1</v>
      </c>
      <c r="Q268" t="s">
        <v>8269</v>
      </c>
      <c r="R268" s="5">
        <f t="shared" si="28"/>
        <v>1.4550000000000001</v>
      </c>
      <c r="S268" s="14">
        <f t="shared" si="29"/>
        <v>40.416666666666664</v>
      </c>
      <c r="T268" t="str">
        <f t="shared" si="33"/>
        <v>film &amp; video</v>
      </c>
      <c r="U268" t="str">
        <f t="shared" si="34"/>
        <v>documentary</v>
      </c>
    </row>
    <row r="269" spans="1:21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f t="shared" si="30"/>
        <v>11918.5</v>
      </c>
      <c r="F269">
        <v>12965.44</v>
      </c>
      <c r="G269" t="s">
        <v>8219</v>
      </c>
      <c r="H269" t="s">
        <v>8225</v>
      </c>
      <c r="I269" t="s">
        <v>8247</v>
      </c>
      <c r="J269">
        <v>1403693499</v>
      </c>
      <c r="K269" s="10">
        <f t="shared" si="31"/>
        <v>41815.452534722222</v>
      </c>
      <c r="L269">
        <v>1401101499</v>
      </c>
      <c r="M269" s="10">
        <f t="shared" si="32"/>
        <v>41785.452534722222</v>
      </c>
      <c r="N269" t="b">
        <v>1</v>
      </c>
      <c r="O269">
        <v>165</v>
      </c>
      <c r="P269" t="b">
        <v>1</v>
      </c>
      <c r="Q269" t="s">
        <v>8269</v>
      </c>
      <c r="R269" s="5">
        <f t="shared" si="28"/>
        <v>1.3160000000000001</v>
      </c>
      <c r="S269" s="14">
        <f t="shared" si="29"/>
        <v>78.578424242424248</v>
      </c>
      <c r="T269" t="str">
        <f t="shared" si="33"/>
        <v>film &amp; video</v>
      </c>
      <c r="U269" t="str">
        <f t="shared" si="34"/>
        <v>documentary</v>
      </c>
    </row>
    <row r="270" spans="1:21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f t="shared" si="30"/>
        <v>5000</v>
      </c>
      <c r="F270">
        <v>5570</v>
      </c>
      <c r="G270" t="s">
        <v>8219</v>
      </c>
      <c r="H270" t="s">
        <v>8224</v>
      </c>
      <c r="I270" t="s">
        <v>8246</v>
      </c>
      <c r="J270">
        <v>1320640778</v>
      </c>
      <c r="K270" s="10">
        <f t="shared" si="31"/>
        <v>40854.194189814814</v>
      </c>
      <c r="L270">
        <v>1316749178</v>
      </c>
      <c r="M270" s="10">
        <f t="shared" si="32"/>
        <v>40809.15252314815</v>
      </c>
      <c r="N270" t="b">
        <v>1</v>
      </c>
      <c r="O270">
        <v>111</v>
      </c>
      <c r="P270" t="b">
        <v>1</v>
      </c>
      <c r="Q270" t="s">
        <v>8269</v>
      </c>
      <c r="R270" s="5">
        <f t="shared" si="28"/>
        <v>1.1140000000000001</v>
      </c>
      <c r="S270" s="14">
        <f t="shared" si="29"/>
        <v>50.18018018018018</v>
      </c>
      <c r="T270" t="str">
        <f t="shared" si="33"/>
        <v>film &amp; video</v>
      </c>
      <c r="U270" t="str">
        <f t="shared" si="34"/>
        <v>documentary</v>
      </c>
    </row>
    <row r="271" spans="1:21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f t="shared" si="30"/>
        <v>68000</v>
      </c>
      <c r="F271">
        <v>147233.76999999999</v>
      </c>
      <c r="G271" t="s">
        <v>8219</v>
      </c>
      <c r="H271" t="s">
        <v>8226</v>
      </c>
      <c r="I271" t="s">
        <v>8248</v>
      </c>
      <c r="J271">
        <v>1487738622</v>
      </c>
      <c r="K271" s="10">
        <f t="shared" si="31"/>
        <v>42788.197013888886</v>
      </c>
      <c r="L271">
        <v>1485146622</v>
      </c>
      <c r="M271" s="10">
        <f t="shared" si="32"/>
        <v>42758.197013888886</v>
      </c>
      <c r="N271" t="b">
        <v>1</v>
      </c>
      <c r="O271">
        <v>1596</v>
      </c>
      <c r="P271" t="b">
        <v>1</v>
      </c>
      <c r="Q271" t="s">
        <v>8269</v>
      </c>
      <c r="R271" s="5">
        <f t="shared" si="28"/>
        <v>1.472</v>
      </c>
      <c r="S271" s="14">
        <f t="shared" si="29"/>
        <v>92.251735588972423</v>
      </c>
      <c r="T271" t="str">
        <f t="shared" si="33"/>
        <v>film &amp; video</v>
      </c>
      <c r="U271" t="str">
        <f t="shared" si="34"/>
        <v>documentary</v>
      </c>
    </row>
    <row r="272" spans="1:21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f t="shared" si="30"/>
        <v>2300</v>
      </c>
      <c r="F272">
        <v>3510</v>
      </c>
      <c r="G272" t="s">
        <v>8219</v>
      </c>
      <c r="H272" t="s">
        <v>8224</v>
      </c>
      <c r="I272" t="s">
        <v>8246</v>
      </c>
      <c r="J272">
        <v>1306296000</v>
      </c>
      <c r="K272" s="10">
        <f t="shared" si="31"/>
        <v>40688.166666666664</v>
      </c>
      <c r="L272">
        <v>1301950070</v>
      </c>
      <c r="M272" s="10">
        <f t="shared" si="32"/>
        <v>40637.866550925923</v>
      </c>
      <c r="N272" t="b">
        <v>1</v>
      </c>
      <c r="O272">
        <v>61</v>
      </c>
      <c r="P272" t="b">
        <v>1</v>
      </c>
      <c r="Q272" t="s">
        <v>8269</v>
      </c>
      <c r="R272" s="5">
        <f t="shared" si="28"/>
        <v>1.526</v>
      </c>
      <c r="S272" s="14">
        <f t="shared" si="29"/>
        <v>57.540983606557376</v>
      </c>
      <c r="T272" t="str">
        <f t="shared" si="33"/>
        <v>film &amp; video</v>
      </c>
      <c r="U272" t="str">
        <f t="shared" si="34"/>
        <v>documentary</v>
      </c>
    </row>
    <row r="273" spans="1:21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f t="shared" si="30"/>
        <v>30000</v>
      </c>
      <c r="F273">
        <v>31404</v>
      </c>
      <c r="G273" t="s">
        <v>8219</v>
      </c>
      <c r="H273" t="s">
        <v>8224</v>
      </c>
      <c r="I273" t="s">
        <v>8246</v>
      </c>
      <c r="J273">
        <v>1388649600</v>
      </c>
      <c r="K273" s="10">
        <f t="shared" si="31"/>
        <v>41641.333333333336</v>
      </c>
      <c r="L273">
        <v>1386123861</v>
      </c>
      <c r="M273" s="10">
        <f t="shared" si="32"/>
        <v>41612.10024305556</v>
      </c>
      <c r="N273" t="b">
        <v>1</v>
      </c>
      <c r="O273">
        <v>287</v>
      </c>
      <c r="P273" t="b">
        <v>1</v>
      </c>
      <c r="Q273" t="s">
        <v>8269</v>
      </c>
      <c r="R273" s="5">
        <f t="shared" si="28"/>
        <v>1.0469999999999999</v>
      </c>
      <c r="S273" s="14">
        <f t="shared" si="29"/>
        <v>109.42160278745645</v>
      </c>
      <c r="T273" t="str">
        <f t="shared" si="33"/>
        <v>film &amp; video</v>
      </c>
      <c r="U273" t="str">
        <f t="shared" si="34"/>
        <v>documentary</v>
      </c>
    </row>
    <row r="274" spans="1:21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f t="shared" si="30"/>
        <v>3000</v>
      </c>
      <c r="F274">
        <v>5323.01</v>
      </c>
      <c r="G274" t="s">
        <v>8219</v>
      </c>
      <c r="H274" t="s">
        <v>8224</v>
      </c>
      <c r="I274" t="s">
        <v>8246</v>
      </c>
      <c r="J274">
        <v>1272480540</v>
      </c>
      <c r="K274" s="10">
        <f t="shared" si="31"/>
        <v>40296.78402777778</v>
      </c>
      <c r="L274">
        <v>1267220191</v>
      </c>
      <c r="M274" s="10">
        <f t="shared" si="32"/>
        <v>40235.900358796294</v>
      </c>
      <c r="N274" t="b">
        <v>1</v>
      </c>
      <c r="O274">
        <v>65</v>
      </c>
      <c r="P274" t="b">
        <v>1</v>
      </c>
      <c r="Q274" t="s">
        <v>8269</v>
      </c>
      <c r="R274" s="5">
        <f t="shared" si="28"/>
        <v>1.774</v>
      </c>
      <c r="S274" s="14">
        <f t="shared" si="29"/>
        <v>81.892461538461546</v>
      </c>
      <c r="T274" t="str">
        <f t="shared" si="33"/>
        <v>film &amp; video</v>
      </c>
      <c r="U274" t="str">
        <f t="shared" si="34"/>
        <v>documentary</v>
      </c>
    </row>
    <row r="275" spans="1:21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f t="shared" si="30"/>
        <v>5000</v>
      </c>
      <c r="F275">
        <v>5388.79</v>
      </c>
      <c r="G275" t="s">
        <v>8219</v>
      </c>
      <c r="H275" t="s">
        <v>8224</v>
      </c>
      <c r="I275" t="s">
        <v>8246</v>
      </c>
      <c r="J275">
        <v>1309694266</v>
      </c>
      <c r="K275" s="10">
        <f t="shared" si="31"/>
        <v>40727.498449074075</v>
      </c>
      <c r="L275">
        <v>1307102266</v>
      </c>
      <c r="M275" s="10">
        <f t="shared" si="32"/>
        <v>40697.498449074075</v>
      </c>
      <c r="N275" t="b">
        <v>1</v>
      </c>
      <c r="O275">
        <v>118</v>
      </c>
      <c r="P275" t="b">
        <v>1</v>
      </c>
      <c r="Q275" t="s">
        <v>8269</v>
      </c>
      <c r="R275" s="5">
        <f t="shared" si="28"/>
        <v>1.0780000000000001</v>
      </c>
      <c r="S275" s="14">
        <f t="shared" si="29"/>
        <v>45.667711864406776</v>
      </c>
      <c r="T275" t="str">
        <f t="shared" si="33"/>
        <v>film &amp; video</v>
      </c>
      <c r="U275" t="str">
        <f t="shared" si="34"/>
        <v>documentary</v>
      </c>
    </row>
    <row r="276" spans="1:21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f t="shared" si="30"/>
        <v>4000</v>
      </c>
      <c r="F276">
        <v>6240</v>
      </c>
      <c r="G276" t="s">
        <v>8219</v>
      </c>
      <c r="H276" t="s">
        <v>8224</v>
      </c>
      <c r="I276" t="s">
        <v>8246</v>
      </c>
      <c r="J276">
        <v>1333609140</v>
      </c>
      <c r="K276" s="10">
        <f t="shared" si="31"/>
        <v>41004.290972222225</v>
      </c>
      <c r="L276">
        <v>1330638829</v>
      </c>
      <c r="M276" s="10">
        <f t="shared" si="32"/>
        <v>40969.912372685183</v>
      </c>
      <c r="N276" t="b">
        <v>1</v>
      </c>
      <c r="O276">
        <v>113</v>
      </c>
      <c r="P276" t="b">
        <v>1</v>
      </c>
      <c r="Q276" t="s">
        <v>8269</v>
      </c>
      <c r="R276" s="5">
        <f t="shared" si="28"/>
        <v>1.56</v>
      </c>
      <c r="S276" s="14">
        <f t="shared" si="29"/>
        <v>55.221238938053098</v>
      </c>
      <c r="T276" t="str">
        <f t="shared" si="33"/>
        <v>film &amp; video</v>
      </c>
      <c r="U276" t="str">
        <f t="shared" si="34"/>
        <v>documentary</v>
      </c>
    </row>
    <row r="277" spans="1:21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f t="shared" si="30"/>
        <v>20000</v>
      </c>
      <c r="F277">
        <v>21679</v>
      </c>
      <c r="G277" t="s">
        <v>8219</v>
      </c>
      <c r="H277" t="s">
        <v>8224</v>
      </c>
      <c r="I277" t="s">
        <v>8246</v>
      </c>
      <c r="J277">
        <v>1352511966</v>
      </c>
      <c r="K277" s="10">
        <f t="shared" si="31"/>
        <v>41223.073680555557</v>
      </c>
      <c r="L277">
        <v>1349916366</v>
      </c>
      <c r="M277" s="10">
        <f t="shared" si="32"/>
        <v>41193.032013888893</v>
      </c>
      <c r="N277" t="b">
        <v>1</v>
      </c>
      <c r="O277">
        <v>332</v>
      </c>
      <c r="P277" t="b">
        <v>1</v>
      </c>
      <c r="Q277" t="s">
        <v>8269</v>
      </c>
      <c r="R277" s="5">
        <f t="shared" si="28"/>
        <v>1.0840000000000001</v>
      </c>
      <c r="S277" s="14">
        <f t="shared" si="29"/>
        <v>65.298192771084331</v>
      </c>
      <c r="T277" t="str">
        <f t="shared" si="33"/>
        <v>film &amp; video</v>
      </c>
      <c r="U277" t="str">
        <f t="shared" si="34"/>
        <v>documentary</v>
      </c>
    </row>
    <row r="278" spans="1:21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f t="shared" si="30"/>
        <v>4000</v>
      </c>
      <c r="F278">
        <v>5904</v>
      </c>
      <c r="G278" t="s">
        <v>8219</v>
      </c>
      <c r="H278" t="s">
        <v>8224</v>
      </c>
      <c r="I278" t="s">
        <v>8246</v>
      </c>
      <c r="J278">
        <v>1335574674</v>
      </c>
      <c r="K278" s="10">
        <f t="shared" si="31"/>
        <v>41027.040208333332</v>
      </c>
      <c r="L278">
        <v>1330394274</v>
      </c>
      <c r="M278" s="10">
        <f t="shared" si="32"/>
        <v>40967.081874999996</v>
      </c>
      <c r="N278" t="b">
        <v>1</v>
      </c>
      <c r="O278">
        <v>62</v>
      </c>
      <c r="P278" t="b">
        <v>1</v>
      </c>
      <c r="Q278" t="s">
        <v>8269</v>
      </c>
      <c r="R278" s="5">
        <f t="shared" si="28"/>
        <v>1.476</v>
      </c>
      <c r="S278" s="14">
        <f t="shared" si="29"/>
        <v>95.225806451612897</v>
      </c>
      <c r="T278" t="str">
        <f t="shared" si="33"/>
        <v>film &amp; video</v>
      </c>
      <c r="U278" t="str">
        <f t="shared" si="34"/>
        <v>documentary</v>
      </c>
    </row>
    <row r="279" spans="1:21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f t="shared" si="30"/>
        <v>65000</v>
      </c>
      <c r="F279">
        <v>71748</v>
      </c>
      <c r="G279" t="s">
        <v>8219</v>
      </c>
      <c r="H279" t="s">
        <v>8224</v>
      </c>
      <c r="I279" t="s">
        <v>8246</v>
      </c>
      <c r="J279">
        <v>1432416219</v>
      </c>
      <c r="K279" s="10">
        <f t="shared" si="31"/>
        <v>42147.891423611116</v>
      </c>
      <c r="L279">
        <v>1429824219</v>
      </c>
      <c r="M279" s="10">
        <f t="shared" si="32"/>
        <v>42117.891423611116</v>
      </c>
      <c r="N279" t="b">
        <v>1</v>
      </c>
      <c r="O279">
        <v>951</v>
      </c>
      <c r="P279" t="b">
        <v>1</v>
      </c>
      <c r="Q279" t="s">
        <v>8269</v>
      </c>
      <c r="R279" s="5">
        <f t="shared" si="28"/>
        <v>1.1040000000000001</v>
      </c>
      <c r="S279" s="14">
        <f t="shared" si="29"/>
        <v>75.444794952681391</v>
      </c>
      <c r="T279" t="str">
        <f t="shared" si="33"/>
        <v>film &amp; video</v>
      </c>
      <c r="U279" t="str">
        <f t="shared" si="34"/>
        <v>documentary</v>
      </c>
    </row>
    <row r="280" spans="1:21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f t="shared" si="30"/>
        <v>27000</v>
      </c>
      <c r="F280">
        <v>40594</v>
      </c>
      <c r="G280" t="s">
        <v>8219</v>
      </c>
      <c r="H280" t="s">
        <v>8224</v>
      </c>
      <c r="I280" t="s">
        <v>8246</v>
      </c>
      <c r="J280">
        <v>1350003539</v>
      </c>
      <c r="K280" s="10">
        <f t="shared" si="31"/>
        <v>41194.040960648148</v>
      </c>
      <c r="L280">
        <v>1347411539</v>
      </c>
      <c r="M280" s="10">
        <f t="shared" si="32"/>
        <v>41164.040960648148</v>
      </c>
      <c r="N280" t="b">
        <v>1</v>
      </c>
      <c r="O280">
        <v>415</v>
      </c>
      <c r="P280" t="b">
        <v>1</v>
      </c>
      <c r="Q280" t="s">
        <v>8269</v>
      </c>
      <c r="R280" s="5">
        <f t="shared" si="28"/>
        <v>1.5029999999999999</v>
      </c>
      <c r="S280" s="14">
        <f t="shared" si="29"/>
        <v>97.816867469879512</v>
      </c>
      <c r="T280" t="str">
        <f t="shared" si="33"/>
        <v>film &amp; video</v>
      </c>
      <c r="U280" t="str">
        <f t="shared" si="34"/>
        <v>documentary</v>
      </c>
    </row>
    <row r="281" spans="1:21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f t="shared" si="30"/>
        <v>17000</v>
      </c>
      <c r="F281">
        <v>26744.11</v>
      </c>
      <c r="G281" t="s">
        <v>8219</v>
      </c>
      <c r="H281" t="s">
        <v>8224</v>
      </c>
      <c r="I281" t="s">
        <v>8246</v>
      </c>
      <c r="J281">
        <v>1488160860</v>
      </c>
      <c r="K281" s="10">
        <f t="shared" si="31"/>
        <v>42793.084027777775</v>
      </c>
      <c r="L281">
        <v>1485237096</v>
      </c>
      <c r="M281" s="10">
        <f t="shared" si="32"/>
        <v>42759.244166666671</v>
      </c>
      <c r="N281" t="b">
        <v>1</v>
      </c>
      <c r="O281">
        <v>305</v>
      </c>
      <c r="P281" t="b">
        <v>1</v>
      </c>
      <c r="Q281" t="s">
        <v>8269</v>
      </c>
      <c r="R281" s="5">
        <f t="shared" si="28"/>
        <v>1.573</v>
      </c>
      <c r="S281" s="14">
        <f t="shared" si="29"/>
        <v>87.685606557377056</v>
      </c>
      <c r="T281" t="str">
        <f t="shared" si="33"/>
        <v>film &amp; video</v>
      </c>
      <c r="U281" t="str">
        <f t="shared" si="34"/>
        <v>documentary</v>
      </c>
    </row>
    <row r="282" spans="1:21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f t="shared" si="30"/>
        <v>75000</v>
      </c>
      <c r="F282">
        <v>117108</v>
      </c>
      <c r="G282" t="s">
        <v>8219</v>
      </c>
      <c r="H282" t="s">
        <v>8224</v>
      </c>
      <c r="I282" t="s">
        <v>8246</v>
      </c>
      <c r="J282">
        <v>1401459035</v>
      </c>
      <c r="K282" s="10">
        <f t="shared" si="31"/>
        <v>41789.590682870366</v>
      </c>
      <c r="L282">
        <v>1397571035</v>
      </c>
      <c r="M282" s="10">
        <f t="shared" si="32"/>
        <v>41744.590682870366</v>
      </c>
      <c r="N282" t="b">
        <v>1</v>
      </c>
      <c r="O282">
        <v>2139</v>
      </c>
      <c r="P282" t="b">
        <v>1</v>
      </c>
      <c r="Q282" t="s">
        <v>8269</v>
      </c>
      <c r="R282" s="5">
        <f t="shared" si="28"/>
        <v>1.5609999999999999</v>
      </c>
      <c r="S282" s="14">
        <f t="shared" si="29"/>
        <v>54.748948106591868</v>
      </c>
      <c r="T282" t="str">
        <f t="shared" si="33"/>
        <v>film &amp; video</v>
      </c>
      <c r="U282" t="str">
        <f t="shared" si="34"/>
        <v>documentary</v>
      </c>
    </row>
    <row r="283" spans="1:21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f t="shared" si="30"/>
        <v>5500</v>
      </c>
      <c r="F283">
        <v>6632.32</v>
      </c>
      <c r="G283" t="s">
        <v>8219</v>
      </c>
      <c r="H283" t="s">
        <v>8224</v>
      </c>
      <c r="I283" t="s">
        <v>8246</v>
      </c>
      <c r="J283">
        <v>1249932360</v>
      </c>
      <c r="K283" s="10">
        <f t="shared" si="31"/>
        <v>40035.80972222222</v>
      </c>
      <c r="L283">
        <v>1242532513</v>
      </c>
      <c r="M283" s="10">
        <f t="shared" si="32"/>
        <v>39950.163344907407</v>
      </c>
      <c r="N283" t="b">
        <v>1</v>
      </c>
      <c r="O283">
        <v>79</v>
      </c>
      <c r="P283" t="b">
        <v>1</v>
      </c>
      <c r="Q283" t="s">
        <v>8269</v>
      </c>
      <c r="R283" s="5">
        <f t="shared" si="28"/>
        <v>1.206</v>
      </c>
      <c r="S283" s="14">
        <f t="shared" si="29"/>
        <v>83.953417721518989</v>
      </c>
      <c r="T283" t="str">
        <f t="shared" si="33"/>
        <v>film &amp; video</v>
      </c>
      <c r="U283" t="str">
        <f t="shared" si="34"/>
        <v>documentary</v>
      </c>
    </row>
    <row r="284" spans="1:21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f t="shared" si="30"/>
        <v>45000</v>
      </c>
      <c r="F284">
        <v>45535</v>
      </c>
      <c r="G284" t="s">
        <v>8219</v>
      </c>
      <c r="H284" t="s">
        <v>8224</v>
      </c>
      <c r="I284" t="s">
        <v>8246</v>
      </c>
      <c r="J284">
        <v>1266876000</v>
      </c>
      <c r="K284" s="10">
        <f t="shared" si="31"/>
        <v>40231.916666666664</v>
      </c>
      <c r="L284">
        <v>1263679492</v>
      </c>
      <c r="M284" s="10">
        <f t="shared" si="32"/>
        <v>40194.920046296298</v>
      </c>
      <c r="N284" t="b">
        <v>1</v>
      </c>
      <c r="O284">
        <v>179</v>
      </c>
      <c r="P284" t="b">
        <v>1</v>
      </c>
      <c r="Q284" t="s">
        <v>8269</v>
      </c>
      <c r="R284" s="5">
        <f t="shared" si="28"/>
        <v>1.012</v>
      </c>
      <c r="S284" s="14">
        <f t="shared" si="29"/>
        <v>254.38547486033519</v>
      </c>
      <c r="T284" t="str">
        <f t="shared" si="33"/>
        <v>film &amp; video</v>
      </c>
      <c r="U284" t="str">
        <f t="shared" si="34"/>
        <v>documentary</v>
      </c>
    </row>
    <row r="285" spans="1:21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f t="shared" si="30"/>
        <v>18000</v>
      </c>
      <c r="F285">
        <v>20569.05</v>
      </c>
      <c r="G285" t="s">
        <v>8219</v>
      </c>
      <c r="H285" t="s">
        <v>8224</v>
      </c>
      <c r="I285" t="s">
        <v>8246</v>
      </c>
      <c r="J285">
        <v>1306904340</v>
      </c>
      <c r="K285" s="10">
        <f t="shared" si="31"/>
        <v>40695.207638888889</v>
      </c>
      <c r="L285">
        <v>1305219744</v>
      </c>
      <c r="M285" s="10">
        <f t="shared" si="32"/>
        <v>40675.71</v>
      </c>
      <c r="N285" t="b">
        <v>1</v>
      </c>
      <c r="O285">
        <v>202</v>
      </c>
      <c r="P285" t="b">
        <v>1</v>
      </c>
      <c r="Q285" t="s">
        <v>8269</v>
      </c>
      <c r="R285" s="5">
        <f t="shared" si="28"/>
        <v>1.143</v>
      </c>
      <c r="S285" s="14">
        <f t="shared" si="29"/>
        <v>101.8269801980198</v>
      </c>
      <c r="T285" t="str">
        <f t="shared" si="33"/>
        <v>film &amp; video</v>
      </c>
      <c r="U285" t="str">
        <f t="shared" si="34"/>
        <v>documentary</v>
      </c>
    </row>
    <row r="286" spans="1:21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f t="shared" si="30"/>
        <v>40000</v>
      </c>
      <c r="F286">
        <v>41850.46</v>
      </c>
      <c r="G286" t="s">
        <v>8219</v>
      </c>
      <c r="H286" t="s">
        <v>8224</v>
      </c>
      <c r="I286" t="s">
        <v>8246</v>
      </c>
      <c r="J286">
        <v>1327167780</v>
      </c>
      <c r="K286" s="10">
        <f t="shared" si="31"/>
        <v>40929.738194444442</v>
      </c>
      <c r="L286">
        <v>1325007780</v>
      </c>
      <c r="M286" s="10">
        <f t="shared" si="32"/>
        <v>40904.738194444442</v>
      </c>
      <c r="N286" t="b">
        <v>1</v>
      </c>
      <c r="O286">
        <v>760</v>
      </c>
      <c r="P286" t="b">
        <v>1</v>
      </c>
      <c r="Q286" t="s">
        <v>8269</v>
      </c>
      <c r="R286" s="5">
        <f t="shared" si="28"/>
        <v>1.046</v>
      </c>
      <c r="S286" s="14">
        <f t="shared" si="29"/>
        <v>55.066394736842106</v>
      </c>
      <c r="T286" t="str">
        <f t="shared" si="33"/>
        <v>film &amp; video</v>
      </c>
      <c r="U286" t="str">
        <f t="shared" si="34"/>
        <v>documentary</v>
      </c>
    </row>
    <row r="287" spans="1:21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f t="shared" si="30"/>
        <v>14000</v>
      </c>
      <c r="F287">
        <v>32035.51</v>
      </c>
      <c r="G287" t="s">
        <v>8219</v>
      </c>
      <c r="H287" t="s">
        <v>8224</v>
      </c>
      <c r="I287" t="s">
        <v>8246</v>
      </c>
      <c r="J287">
        <v>1379614128</v>
      </c>
      <c r="K287" s="10">
        <f t="shared" si="31"/>
        <v>41536.756111111114</v>
      </c>
      <c r="L287">
        <v>1377022128</v>
      </c>
      <c r="M287" s="10">
        <f t="shared" si="32"/>
        <v>41506.756111111114</v>
      </c>
      <c r="N287" t="b">
        <v>1</v>
      </c>
      <c r="O287">
        <v>563</v>
      </c>
      <c r="P287" t="b">
        <v>1</v>
      </c>
      <c r="Q287" t="s">
        <v>8269</v>
      </c>
      <c r="R287" s="5">
        <f t="shared" si="28"/>
        <v>2.2879999999999998</v>
      </c>
      <c r="S287" s="14">
        <f t="shared" si="29"/>
        <v>56.901438721136763</v>
      </c>
      <c r="T287" t="str">
        <f t="shared" si="33"/>
        <v>film &amp; video</v>
      </c>
      <c r="U287" t="str">
        <f t="shared" si="34"/>
        <v>documentary</v>
      </c>
    </row>
    <row r="288" spans="1:21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f t="shared" si="30"/>
        <v>15000</v>
      </c>
      <c r="F288">
        <v>16373</v>
      </c>
      <c r="G288" t="s">
        <v>8219</v>
      </c>
      <c r="H288" t="s">
        <v>8224</v>
      </c>
      <c r="I288" t="s">
        <v>8246</v>
      </c>
      <c r="J288">
        <v>1364236524</v>
      </c>
      <c r="K288" s="10">
        <f t="shared" si="31"/>
        <v>41358.774583333332</v>
      </c>
      <c r="L288">
        <v>1360352124</v>
      </c>
      <c r="M288" s="10">
        <f t="shared" si="32"/>
        <v>41313.816249999996</v>
      </c>
      <c r="N288" t="b">
        <v>1</v>
      </c>
      <c r="O288">
        <v>135</v>
      </c>
      <c r="P288" t="b">
        <v>1</v>
      </c>
      <c r="Q288" t="s">
        <v>8269</v>
      </c>
      <c r="R288" s="5">
        <f t="shared" si="28"/>
        <v>1.0920000000000001</v>
      </c>
      <c r="S288" s="14">
        <f t="shared" si="29"/>
        <v>121.28148148148148</v>
      </c>
      <c r="T288" t="str">
        <f t="shared" si="33"/>
        <v>film &amp; video</v>
      </c>
      <c r="U288" t="str">
        <f t="shared" si="34"/>
        <v>documentary</v>
      </c>
    </row>
    <row r="289" spans="1:21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f t="shared" si="30"/>
        <v>15000</v>
      </c>
      <c r="F289">
        <v>26445</v>
      </c>
      <c r="G289" t="s">
        <v>8219</v>
      </c>
      <c r="H289" t="s">
        <v>8224</v>
      </c>
      <c r="I289" t="s">
        <v>8246</v>
      </c>
      <c r="J289">
        <v>1351828800</v>
      </c>
      <c r="K289" s="10">
        <f t="shared" si="31"/>
        <v>41215.166666666664</v>
      </c>
      <c r="L289">
        <v>1349160018</v>
      </c>
      <c r="M289" s="10">
        <f t="shared" si="32"/>
        <v>41184.277986111112</v>
      </c>
      <c r="N289" t="b">
        <v>1</v>
      </c>
      <c r="O289">
        <v>290</v>
      </c>
      <c r="P289" t="b">
        <v>1</v>
      </c>
      <c r="Q289" t="s">
        <v>8269</v>
      </c>
      <c r="R289" s="5">
        <f t="shared" si="28"/>
        <v>1.7629999999999999</v>
      </c>
      <c r="S289" s="14">
        <f t="shared" si="29"/>
        <v>91.189655172413794</v>
      </c>
      <c r="T289" t="str">
        <f t="shared" si="33"/>
        <v>film &amp; video</v>
      </c>
      <c r="U289" t="str">
        <f t="shared" si="34"/>
        <v>documentary</v>
      </c>
    </row>
    <row r="290" spans="1:21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f t="shared" si="30"/>
        <v>50000</v>
      </c>
      <c r="F290">
        <v>51605.31</v>
      </c>
      <c r="G290" t="s">
        <v>8219</v>
      </c>
      <c r="H290" t="s">
        <v>8224</v>
      </c>
      <c r="I290" t="s">
        <v>8246</v>
      </c>
      <c r="J290">
        <v>1340683393</v>
      </c>
      <c r="K290" s="10">
        <f t="shared" si="31"/>
        <v>41086.168900462959</v>
      </c>
      <c r="L290">
        <v>1337659393</v>
      </c>
      <c r="M290" s="10">
        <f t="shared" si="32"/>
        <v>41051.168900462959</v>
      </c>
      <c r="N290" t="b">
        <v>1</v>
      </c>
      <c r="O290">
        <v>447</v>
      </c>
      <c r="P290" t="b">
        <v>1</v>
      </c>
      <c r="Q290" t="s">
        <v>8269</v>
      </c>
      <c r="R290" s="5">
        <f t="shared" si="28"/>
        <v>1.032</v>
      </c>
      <c r="S290" s="14">
        <f t="shared" si="29"/>
        <v>115.44812080536913</v>
      </c>
      <c r="T290" t="str">
        <f t="shared" si="33"/>
        <v>film &amp; video</v>
      </c>
      <c r="U290" t="str">
        <f t="shared" si="34"/>
        <v>documentary</v>
      </c>
    </row>
    <row r="291" spans="1:21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f t="shared" si="30"/>
        <v>18150</v>
      </c>
      <c r="F291">
        <v>15723</v>
      </c>
      <c r="G291" t="s">
        <v>8219</v>
      </c>
      <c r="H291" t="s">
        <v>8225</v>
      </c>
      <c r="I291" t="s">
        <v>8247</v>
      </c>
      <c r="J291">
        <v>1383389834</v>
      </c>
      <c r="K291" s="10">
        <f t="shared" si="31"/>
        <v>41580.456412037034</v>
      </c>
      <c r="L291">
        <v>1380797834</v>
      </c>
      <c r="M291" s="10">
        <f t="shared" si="32"/>
        <v>41550.456412037034</v>
      </c>
      <c r="N291" t="b">
        <v>1</v>
      </c>
      <c r="O291">
        <v>232</v>
      </c>
      <c r="P291" t="b">
        <v>1</v>
      </c>
      <c r="Q291" t="s">
        <v>8269</v>
      </c>
      <c r="R291" s="5">
        <f t="shared" si="28"/>
        <v>1.048</v>
      </c>
      <c r="S291" s="14">
        <f t="shared" si="29"/>
        <v>67.771551724137936</v>
      </c>
      <c r="T291" t="str">
        <f t="shared" si="33"/>
        <v>film &amp; video</v>
      </c>
      <c r="U291" t="str">
        <f t="shared" si="34"/>
        <v>documentary</v>
      </c>
    </row>
    <row r="292" spans="1:21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f t="shared" si="30"/>
        <v>4500</v>
      </c>
      <c r="F292">
        <v>4800.8</v>
      </c>
      <c r="G292" t="s">
        <v>8219</v>
      </c>
      <c r="H292" t="s">
        <v>8224</v>
      </c>
      <c r="I292" t="s">
        <v>8246</v>
      </c>
      <c r="J292">
        <v>1296633540</v>
      </c>
      <c r="K292" s="10">
        <f t="shared" si="31"/>
        <v>40576.332638888889</v>
      </c>
      <c r="L292">
        <v>1292316697</v>
      </c>
      <c r="M292" s="10">
        <f t="shared" si="32"/>
        <v>40526.36917824074</v>
      </c>
      <c r="N292" t="b">
        <v>1</v>
      </c>
      <c r="O292">
        <v>168</v>
      </c>
      <c r="P292" t="b">
        <v>1</v>
      </c>
      <c r="Q292" t="s">
        <v>8269</v>
      </c>
      <c r="R292" s="5">
        <f t="shared" si="28"/>
        <v>1.0669999999999999</v>
      </c>
      <c r="S292" s="14">
        <f t="shared" si="29"/>
        <v>28.576190476190476</v>
      </c>
      <c r="T292" t="str">
        <f t="shared" si="33"/>
        <v>film &amp; video</v>
      </c>
      <c r="U292" t="str">
        <f t="shared" si="34"/>
        <v>documentary</v>
      </c>
    </row>
    <row r="293" spans="1:21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f t="shared" si="30"/>
        <v>5000</v>
      </c>
      <c r="F293">
        <v>6001</v>
      </c>
      <c r="G293" t="s">
        <v>8219</v>
      </c>
      <c r="H293" t="s">
        <v>8224</v>
      </c>
      <c r="I293" t="s">
        <v>8246</v>
      </c>
      <c r="J293">
        <v>1367366460</v>
      </c>
      <c r="K293" s="10">
        <f t="shared" si="31"/>
        <v>41395.000694444447</v>
      </c>
      <c r="L293">
        <v>1365791246</v>
      </c>
      <c r="M293" s="10">
        <f t="shared" si="32"/>
        <v>41376.769050925926</v>
      </c>
      <c r="N293" t="b">
        <v>1</v>
      </c>
      <c r="O293">
        <v>128</v>
      </c>
      <c r="P293" t="b">
        <v>1</v>
      </c>
      <c r="Q293" t="s">
        <v>8269</v>
      </c>
      <c r="R293" s="5">
        <f t="shared" si="28"/>
        <v>1.2</v>
      </c>
      <c r="S293" s="14">
        <f t="shared" si="29"/>
        <v>46.8828125</v>
      </c>
      <c r="T293" t="str">
        <f t="shared" si="33"/>
        <v>film &amp; video</v>
      </c>
      <c r="U293" t="str">
        <f t="shared" si="34"/>
        <v>documentary</v>
      </c>
    </row>
    <row r="294" spans="1:21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f t="shared" si="30"/>
        <v>75000</v>
      </c>
      <c r="F294">
        <v>76130.2</v>
      </c>
      <c r="G294" t="s">
        <v>8219</v>
      </c>
      <c r="H294" t="s">
        <v>8224</v>
      </c>
      <c r="I294" t="s">
        <v>8246</v>
      </c>
      <c r="J294">
        <v>1319860740</v>
      </c>
      <c r="K294" s="10">
        <f t="shared" si="31"/>
        <v>40845.165972222225</v>
      </c>
      <c r="L294">
        <v>1317064599</v>
      </c>
      <c r="M294" s="10">
        <f t="shared" si="32"/>
        <v>40812.803229166668</v>
      </c>
      <c r="N294" t="b">
        <v>1</v>
      </c>
      <c r="O294">
        <v>493</v>
      </c>
      <c r="P294" t="b">
        <v>1</v>
      </c>
      <c r="Q294" t="s">
        <v>8269</v>
      </c>
      <c r="R294" s="5">
        <f t="shared" si="28"/>
        <v>1.0149999999999999</v>
      </c>
      <c r="S294" s="14">
        <f t="shared" si="29"/>
        <v>154.42231237322514</v>
      </c>
      <c r="T294" t="str">
        <f t="shared" si="33"/>
        <v>film &amp; video</v>
      </c>
      <c r="U294" t="str">
        <f t="shared" si="34"/>
        <v>documentary</v>
      </c>
    </row>
    <row r="295" spans="1:21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f t="shared" si="30"/>
        <v>26000</v>
      </c>
      <c r="F295">
        <v>26360</v>
      </c>
      <c r="G295" t="s">
        <v>8219</v>
      </c>
      <c r="H295" t="s">
        <v>8224</v>
      </c>
      <c r="I295" t="s">
        <v>8246</v>
      </c>
      <c r="J295">
        <v>1398009714</v>
      </c>
      <c r="K295" s="10">
        <f t="shared" si="31"/>
        <v>41749.667986111112</v>
      </c>
      <c r="L295">
        <v>1395417714</v>
      </c>
      <c r="M295" s="10">
        <f t="shared" si="32"/>
        <v>41719.667986111112</v>
      </c>
      <c r="N295" t="b">
        <v>1</v>
      </c>
      <c r="O295">
        <v>131</v>
      </c>
      <c r="P295" t="b">
        <v>1</v>
      </c>
      <c r="Q295" t="s">
        <v>8269</v>
      </c>
      <c r="R295" s="5">
        <f t="shared" si="28"/>
        <v>1.014</v>
      </c>
      <c r="S295" s="14">
        <f t="shared" si="29"/>
        <v>201.22137404580153</v>
      </c>
      <c r="T295" t="str">
        <f t="shared" si="33"/>
        <v>film &amp; video</v>
      </c>
      <c r="U295" t="str">
        <f t="shared" si="34"/>
        <v>documentary</v>
      </c>
    </row>
    <row r="296" spans="1:21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f t="shared" si="30"/>
        <v>5000</v>
      </c>
      <c r="F296">
        <v>5000</v>
      </c>
      <c r="G296" t="s">
        <v>8219</v>
      </c>
      <c r="H296" t="s">
        <v>8224</v>
      </c>
      <c r="I296" t="s">
        <v>8246</v>
      </c>
      <c r="J296">
        <v>1279555200</v>
      </c>
      <c r="K296" s="10">
        <f t="shared" si="31"/>
        <v>40378.666666666664</v>
      </c>
      <c r="L296">
        <v>1276480894</v>
      </c>
      <c r="M296" s="10">
        <f t="shared" si="32"/>
        <v>40343.084421296298</v>
      </c>
      <c r="N296" t="b">
        <v>1</v>
      </c>
      <c r="O296">
        <v>50</v>
      </c>
      <c r="P296" t="b">
        <v>1</v>
      </c>
      <c r="Q296" t="s">
        <v>8269</v>
      </c>
      <c r="R296" s="5">
        <f t="shared" si="28"/>
        <v>1</v>
      </c>
      <c r="S296" s="14">
        <f t="shared" si="29"/>
        <v>100</v>
      </c>
      <c r="T296" t="str">
        <f t="shared" si="33"/>
        <v>film &amp; video</v>
      </c>
      <c r="U296" t="str">
        <f t="shared" si="34"/>
        <v>documentary</v>
      </c>
    </row>
    <row r="297" spans="1:21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f t="shared" si="30"/>
        <v>50000</v>
      </c>
      <c r="F297">
        <v>66554.559999999998</v>
      </c>
      <c r="G297" t="s">
        <v>8219</v>
      </c>
      <c r="H297" t="s">
        <v>8224</v>
      </c>
      <c r="I297" t="s">
        <v>8246</v>
      </c>
      <c r="J297">
        <v>1383264000</v>
      </c>
      <c r="K297" s="10">
        <f t="shared" si="31"/>
        <v>41579</v>
      </c>
      <c r="L297">
        <v>1378080409</v>
      </c>
      <c r="M297" s="10">
        <f t="shared" si="32"/>
        <v>41519.004733796297</v>
      </c>
      <c r="N297" t="b">
        <v>1</v>
      </c>
      <c r="O297">
        <v>665</v>
      </c>
      <c r="P297" t="b">
        <v>1</v>
      </c>
      <c r="Q297" t="s">
        <v>8269</v>
      </c>
      <c r="R297" s="5">
        <f t="shared" si="28"/>
        <v>1.331</v>
      </c>
      <c r="S297" s="14">
        <f t="shared" si="29"/>
        <v>100.08204511278196</v>
      </c>
      <c r="T297" t="str">
        <f t="shared" si="33"/>
        <v>film &amp; video</v>
      </c>
      <c r="U297" t="str">
        <f t="shared" si="34"/>
        <v>documentary</v>
      </c>
    </row>
    <row r="298" spans="1:21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f t="shared" si="30"/>
        <v>25000</v>
      </c>
      <c r="F298">
        <v>29681.55</v>
      </c>
      <c r="G298" t="s">
        <v>8219</v>
      </c>
      <c r="H298" t="s">
        <v>8224</v>
      </c>
      <c r="I298" t="s">
        <v>8246</v>
      </c>
      <c r="J298">
        <v>1347017083</v>
      </c>
      <c r="K298" s="10">
        <f t="shared" si="31"/>
        <v>41159.475497685184</v>
      </c>
      <c r="L298">
        <v>1344857083</v>
      </c>
      <c r="M298" s="10">
        <f t="shared" si="32"/>
        <v>41134.475497685184</v>
      </c>
      <c r="N298" t="b">
        <v>1</v>
      </c>
      <c r="O298">
        <v>129</v>
      </c>
      <c r="P298" t="b">
        <v>1</v>
      </c>
      <c r="Q298" t="s">
        <v>8269</v>
      </c>
      <c r="R298" s="5">
        <f t="shared" si="28"/>
        <v>1.1870000000000001</v>
      </c>
      <c r="S298" s="14">
        <f t="shared" si="29"/>
        <v>230.08953488372092</v>
      </c>
      <c r="T298" t="str">
        <f t="shared" si="33"/>
        <v>film &amp; video</v>
      </c>
      <c r="U298" t="str">
        <f t="shared" si="34"/>
        <v>documentary</v>
      </c>
    </row>
    <row r="299" spans="1:21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f t="shared" si="30"/>
        <v>20000</v>
      </c>
      <c r="F299">
        <v>20128</v>
      </c>
      <c r="G299" t="s">
        <v>8219</v>
      </c>
      <c r="H299" t="s">
        <v>8224</v>
      </c>
      <c r="I299" t="s">
        <v>8246</v>
      </c>
      <c r="J299">
        <v>1430452740</v>
      </c>
      <c r="K299" s="10">
        <f t="shared" si="31"/>
        <v>42125.165972222225</v>
      </c>
      <c r="L299">
        <v>1427390901</v>
      </c>
      <c r="M299" s="10">
        <f t="shared" si="32"/>
        <v>42089.72802083334</v>
      </c>
      <c r="N299" t="b">
        <v>1</v>
      </c>
      <c r="O299">
        <v>142</v>
      </c>
      <c r="P299" t="b">
        <v>1</v>
      </c>
      <c r="Q299" t="s">
        <v>8269</v>
      </c>
      <c r="R299" s="5">
        <f t="shared" si="28"/>
        <v>1.006</v>
      </c>
      <c r="S299" s="14">
        <f t="shared" si="29"/>
        <v>141.74647887323943</v>
      </c>
      <c r="T299" t="str">
        <f t="shared" si="33"/>
        <v>film &amp; video</v>
      </c>
      <c r="U299" t="str">
        <f t="shared" si="34"/>
        <v>documentary</v>
      </c>
    </row>
    <row r="300" spans="1:21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f t="shared" si="30"/>
        <v>126000</v>
      </c>
      <c r="F300">
        <v>137254.84</v>
      </c>
      <c r="G300" t="s">
        <v>8219</v>
      </c>
      <c r="H300" t="s">
        <v>8224</v>
      </c>
      <c r="I300" t="s">
        <v>8246</v>
      </c>
      <c r="J300">
        <v>1399669200</v>
      </c>
      <c r="K300" s="10">
        <f t="shared" si="31"/>
        <v>41768.875</v>
      </c>
      <c r="L300">
        <v>1394536048</v>
      </c>
      <c r="M300" s="10">
        <f t="shared" si="32"/>
        <v>41709.463518518518</v>
      </c>
      <c r="N300" t="b">
        <v>1</v>
      </c>
      <c r="O300">
        <v>2436</v>
      </c>
      <c r="P300" t="b">
        <v>1</v>
      </c>
      <c r="Q300" t="s">
        <v>8269</v>
      </c>
      <c r="R300" s="5">
        <f t="shared" si="28"/>
        <v>1.089</v>
      </c>
      <c r="S300" s="14">
        <f t="shared" si="29"/>
        <v>56.344351395730705</v>
      </c>
      <c r="T300" t="str">
        <f t="shared" si="33"/>
        <v>film &amp; video</v>
      </c>
      <c r="U300" t="str">
        <f t="shared" si="34"/>
        <v>documentary</v>
      </c>
    </row>
    <row r="301" spans="1:21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f t="shared" si="30"/>
        <v>10000</v>
      </c>
      <c r="F301">
        <v>17895.25</v>
      </c>
      <c r="G301" t="s">
        <v>8219</v>
      </c>
      <c r="H301" t="s">
        <v>8224</v>
      </c>
      <c r="I301" t="s">
        <v>8246</v>
      </c>
      <c r="J301">
        <v>1289975060</v>
      </c>
      <c r="K301" s="10">
        <f t="shared" si="31"/>
        <v>40499.266898148147</v>
      </c>
      <c r="L301">
        <v>1287379460</v>
      </c>
      <c r="M301" s="10">
        <f t="shared" si="32"/>
        <v>40469.225231481483</v>
      </c>
      <c r="N301" t="b">
        <v>1</v>
      </c>
      <c r="O301">
        <v>244</v>
      </c>
      <c r="P301" t="b">
        <v>1</v>
      </c>
      <c r="Q301" t="s">
        <v>8269</v>
      </c>
      <c r="R301" s="5">
        <f t="shared" si="28"/>
        <v>1.79</v>
      </c>
      <c r="S301" s="14">
        <f t="shared" si="29"/>
        <v>73.341188524590166</v>
      </c>
      <c r="T301" t="str">
        <f t="shared" si="33"/>
        <v>film &amp; video</v>
      </c>
      <c r="U301" t="str">
        <f t="shared" si="34"/>
        <v>documentary</v>
      </c>
    </row>
    <row r="302" spans="1:21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f t="shared" si="30"/>
        <v>25000</v>
      </c>
      <c r="F302">
        <v>25430.66</v>
      </c>
      <c r="G302" t="s">
        <v>8219</v>
      </c>
      <c r="H302" t="s">
        <v>8224</v>
      </c>
      <c r="I302" t="s">
        <v>8246</v>
      </c>
      <c r="J302">
        <v>1303686138</v>
      </c>
      <c r="K302" s="10">
        <f t="shared" si="31"/>
        <v>40657.959930555553</v>
      </c>
      <c r="L302">
        <v>1301007738</v>
      </c>
      <c r="M302" s="10">
        <f t="shared" si="32"/>
        <v>40626.959930555553</v>
      </c>
      <c r="N302" t="b">
        <v>1</v>
      </c>
      <c r="O302">
        <v>298</v>
      </c>
      <c r="P302" t="b">
        <v>1</v>
      </c>
      <c r="Q302" t="s">
        <v>8269</v>
      </c>
      <c r="R302" s="5">
        <f t="shared" si="28"/>
        <v>1.0169999999999999</v>
      </c>
      <c r="S302" s="14">
        <f t="shared" si="29"/>
        <v>85.337785234899329</v>
      </c>
      <c r="T302" t="str">
        <f t="shared" si="33"/>
        <v>film &amp; video</v>
      </c>
      <c r="U302" t="str">
        <f t="shared" si="34"/>
        <v>documentary</v>
      </c>
    </row>
    <row r="303" spans="1:21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f t="shared" si="30"/>
        <v>13000</v>
      </c>
      <c r="F303">
        <v>15435.55</v>
      </c>
      <c r="G303" t="s">
        <v>8219</v>
      </c>
      <c r="H303" t="s">
        <v>8224</v>
      </c>
      <c r="I303" t="s">
        <v>8246</v>
      </c>
      <c r="J303">
        <v>1363711335</v>
      </c>
      <c r="K303" s="10">
        <f t="shared" si="31"/>
        <v>41352.696006944447</v>
      </c>
      <c r="L303">
        <v>1360258935</v>
      </c>
      <c r="M303" s="10">
        <f t="shared" si="32"/>
        <v>41312.737673611111</v>
      </c>
      <c r="N303" t="b">
        <v>1</v>
      </c>
      <c r="O303">
        <v>251</v>
      </c>
      <c r="P303" t="b">
        <v>1</v>
      </c>
      <c r="Q303" t="s">
        <v>8269</v>
      </c>
      <c r="R303" s="5">
        <f t="shared" si="28"/>
        <v>1.1870000000000001</v>
      </c>
      <c r="S303" s="14">
        <f t="shared" si="29"/>
        <v>61.496215139442228</v>
      </c>
      <c r="T303" t="str">
        <f t="shared" si="33"/>
        <v>film &amp; video</v>
      </c>
      <c r="U303" t="str">
        <f t="shared" si="34"/>
        <v>documentary</v>
      </c>
    </row>
    <row r="304" spans="1:21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f t="shared" si="30"/>
        <v>10000</v>
      </c>
      <c r="F304">
        <v>10046</v>
      </c>
      <c r="G304" t="s">
        <v>8219</v>
      </c>
      <c r="H304" t="s">
        <v>8224</v>
      </c>
      <c r="I304" t="s">
        <v>8246</v>
      </c>
      <c r="J304">
        <v>1330115638</v>
      </c>
      <c r="K304" s="10">
        <f t="shared" si="31"/>
        <v>40963.856921296298</v>
      </c>
      <c r="L304">
        <v>1327523638</v>
      </c>
      <c r="M304" s="10">
        <f t="shared" si="32"/>
        <v>40933.856921296298</v>
      </c>
      <c r="N304" t="b">
        <v>1</v>
      </c>
      <c r="O304">
        <v>108</v>
      </c>
      <c r="P304" t="b">
        <v>1</v>
      </c>
      <c r="Q304" t="s">
        <v>8269</v>
      </c>
      <c r="R304" s="5">
        <f t="shared" si="28"/>
        <v>1.0049999999999999</v>
      </c>
      <c r="S304" s="14">
        <f t="shared" si="29"/>
        <v>93.018518518518519</v>
      </c>
      <c r="T304" t="str">
        <f t="shared" si="33"/>
        <v>film &amp; video</v>
      </c>
      <c r="U304" t="str">
        <f t="shared" si="34"/>
        <v>documentary</v>
      </c>
    </row>
    <row r="305" spans="1:21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f t="shared" si="30"/>
        <v>3000</v>
      </c>
      <c r="F305">
        <v>4124</v>
      </c>
      <c r="G305" t="s">
        <v>8219</v>
      </c>
      <c r="H305" t="s">
        <v>8224</v>
      </c>
      <c r="I305" t="s">
        <v>8246</v>
      </c>
      <c r="J305">
        <v>1338601346</v>
      </c>
      <c r="K305" s="10">
        <f t="shared" si="31"/>
        <v>41062.071134259262</v>
      </c>
      <c r="L305">
        <v>1336009346</v>
      </c>
      <c r="M305" s="10">
        <f t="shared" si="32"/>
        <v>41032.071134259262</v>
      </c>
      <c r="N305" t="b">
        <v>1</v>
      </c>
      <c r="O305">
        <v>82</v>
      </c>
      <c r="P305" t="b">
        <v>1</v>
      </c>
      <c r="Q305" t="s">
        <v>8269</v>
      </c>
      <c r="R305" s="5">
        <f t="shared" si="28"/>
        <v>1.375</v>
      </c>
      <c r="S305" s="14">
        <f t="shared" si="29"/>
        <v>50.292682926829265</v>
      </c>
      <c r="T305" t="str">
        <f t="shared" si="33"/>
        <v>film &amp; video</v>
      </c>
      <c r="U305" t="str">
        <f t="shared" si="34"/>
        <v>documentary</v>
      </c>
    </row>
    <row r="306" spans="1:21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f t="shared" si="30"/>
        <v>3400</v>
      </c>
      <c r="F306">
        <v>7876</v>
      </c>
      <c r="G306" t="s">
        <v>8219</v>
      </c>
      <c r="H306" t="s">
        <v>8224</v>
      </c>
      <c r="I306" t="s">
        <v>8246</v>
      </c>
      <c r="J306">
        <v>1346464800</v>
      </c>
      <c r="K306" s="10">
        <f t="shared" si="31"/>
        <v>41153.083333333336</v>
      </c>
      <c r="L306">
        <v>1343096197</v>
      </c>
      <c r="M306" s="10">
        <f t="shared" si="32"/>
        <v>41114.094872685186</v>
      </c>
      <c r="N306" t="b">
        <v>1</v>
      </c>
      <c r="O306">
        <v>74</v>
      </c>
      <c r="P306" t="b">
        <v>1</v>
      </c>
      <c r="Q306" t="s">
        <v>8269</v>
      </c>
      <c r="R306" s="5">
        <f t="shared" si="28"/>
        <v>2.3159999999999998</v>
      </c>
      <c r="S306" s="14">
        <f t="shared" si="29"/>
        <v>106.43243243243244</v>
      </c>
      <c r="T306" t="str">
        <f t="shared" si="33"/>
        <v>film &amp; video</v>
      </c>
      <c r="U306" t="str">
        <f t="shared" si="34"/>
        <v>documentary</v>
      </c>
    </row>
    <row r="307" spans="1:21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f t="shared" si="30"/>
        <v>7500</v>
      </c>
      <c r="F307">
        <v>9775</v>
      </c>
      <c r="G307" t="s">
        <v>8219</v>
      </c>
      <c r="H307" t="s">
        <v>8224</v>
      </c>
      <c r="I307" t="s">
        <v>8246</v>
      </c>
      <c r="J307">
        <v>1331392049</v>
      </c>
      <c r="K307" s="10">
        <f t="shared" si="31"/>
        <v>40978.630196759259</v>
      </c>
      <c r="L307">
        <v>1328800049</v>
      </c>
      <c r="M307" s="10">
        <f t="shared" si="32"/>
        <v>40948.630196759259</v>
      </c>
      <c r="N307" t="b">
        <v>1</v>
      </c>
      <c r="O307">
        <v>189</v>
      </c>
      <c r="P307" t="b">
        <v>1</v>
      </c>
      <c r="Q307" t="s">
        <v>8269</v>
      </c>
      <c r="R307" s="5">
        <f t="shared" si="28"/>
        <v>1.3029999999999999</v>
      </c>
      <c r="S307" s="14">
        <f t="shared" si="29"/>
        <v>51.719576719576722</v>
      </c>
      <c r="T307" t="str">
        <f t="shared" si="33"/>
        <v>film &amp; video</v>
      </c>
      <c r="U307" t="str">
        <f t="shared" si="34"/>
        <v>documentary</v>
      </c>
    </row>
    <row r="308" spans="1:21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f t="shared" si="30"/>
        <v>1000</v>
      </c>
      <c r="F308">
        <v>2929</v>
      </c>
      <c r="G308" t="s">
        <v>8219</v>
      </c>
      <c r="H308" t="s">
        <v>8224</v>
      </c>
      <c r="I308" t="s">
        <v>8246</v>
      </c>
      <c r="J308">
        <v>1363806333</v>
      </c>
      <c r="K308" s="10">
        <f t="shared" si="31"/>
        <v>41353.795520833337</v>
      </c>
      <c r="L308">
        <v>1362081933</v>
      </c>
      <c r="M308" s="10">
        <f t="shared" si="32"/>
        <v>41333.837187500001</v>
      </c>
      <c r="N308" t="b">
        <v>1</v>
      </c>
      <c r="O308">
        <v>80</v>
      </c>
      <c r="P308" t="b">
        <v>1</v>
      </c>
      <c r="Q308" t="s">
        <v>8269</v>
      </c>
      <c r="R308" s="5">
        <f t="shared" si="28"/>
        <v>2.9289999999999998</v>
      </c>
      <c r="S308" s="14">
        <f t="shared" si="29"/>
        <v>36.612499999999997</v>
      </c>
      <c r="T308" t="str">
        <f t="shared" si="33"/>
        <v>film &amp; video</v>
      </c>
      <c r="U308" t="str">
        <f t="shared" si="34"/>
        <v>documentary</v>
      </c>
    </row>
    <row r="309" spans="1:21" x14ac:dyDescent="0.35">
      <c r="A309">
        <v>307</v>
      </c>
      <c r="B309" s="3" t="s">
        <v>308</v>
      </c>
      <c r="C309" s="3" t="s">
        <v>4417</v>
      </c>
      <c r="D309">
        <v>22000</v>
      </c>
      <c r="E309">
        <f t="shared" si="30"/>
        <v>22000</v>
      </c>
      <c r="F309">
        <v>24490</v>
      </c>
      <c r="G309" t="s">
        <v>8219</v>
      </c>
      <c r="H309" t="s">
        <v>8224</v>
      </c>
      <c r="I309" t="s">
        <v>8246</v>
      </c>
      <c r="J309">
        <v>1360276801</v>
      </c>
      <c r="K309" s="10">
        <f t="shared" si="31"/>
        <v>41312.944456018515</v>
      </c>
      <c r="L309">
        <v>1357684801</v>
      </c>
      <c r="M309" s="10">
        <f t="shared" si="32"/>
        <v>41282.944456018515</v>
      </c>
      <c r="N309" t="b">
        <v>1</v>
      </c>
      <c r="O309">
        <v>576</v>
      </c>
      <c r="P309" t="b">
        <v>1</v>
      </c>
      <c r="Q309" t="s">
        <v>8269</v>
      </c>
      <c r="R309" s="5">
        <f t="shared" si="28"/>
        <v>1.113</v>
      </c>
      <c r="S309" s="14">
        <f t="shared" si="29"/>
        <v>42.517361111111114</v>
      </c>
      <c r="T309" t="str">
        <f t="shared" si="33"/>
        <v>film &amp; video</v>
      </c>
      <c r="U309" t="str">
        <f t="shared" si="34"/>
        <v>documentary</v>
      </c>
    </row>
    <row r="310" spans="1:21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f t="shared" si="30"/>
        <v>12000</v>
      </c>
      <c r="F310">
        <v>12668</v>
      </c>
      <c r="G310" t="s">
        <v>8219</v>
      </c>
      <c r="H310" t="s">
        <v>8224</v>
      </c>
      <c r="I310" t="s">
        <v>8246</v>
      </c>
      <c r="J310">
        <v>1299775210</v>
      </c>
      <c r="K310" s="10">
        <f t="shared" si="31"/>
        <v>40612.694560185184</v>
      </c>
      <c r="L310">
        <v>1295887210</v>
      </c>
      <c r="M310" s="10">
        <f t="shared" si="32"/>
        <v>40567.694560185184</v>
      </c>
      <c r="N310" t="b">
        <v>1</v>
      </c>
      <c r="O310">
        <v>202</v>
      </c>
      <c r="P310" t="b">
        <v>1</v>
      </c>
      <c r="Q310" t="s">
        <v>8269</v>
      </c>
      <c r="R310" s="5">
        <f t="shared" si="28"/>
        <v>1.056</v>
      </c>
      <c r="S310" s="14">
        <f t="shared" si="29"/>
        <v>62.712871287128714</v>
      </c>
      <c r="T310" t="str">
        <f t="shared" si="33"/>
        <v>film &amp; video</v>
      </c>
      <c r="U310" t="str">
        <f t="shared" si="34"/>
        <v>documentary</v>
      </c>
    </row>
    <row r="311" spans="1:21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f t="shared" si="30"/>
        <v>18000</v>
      </c>
      <c r="F311">
        <v>21410</v>
      </c>
      <c r="G311" t="s">
        <v>8219</v>
      </c>
      <c r="H311" t="s">
        <v>8224</v>
      </c>
      <c r="I311" t="s">
        <v>8246</v>
      </c>
      <c r="J311">
        <v>1346695334</v>
      </c>
      <c r="K311" s="10">
        <f t="shared" si="31"/>
        <v>41155.751550925925</v>
      </c>
      <c r="L311">
        <v>1344880934</v>
      </c>
      <c r="M311" s="10">
        <f t="shared" si="32"/>
        <v>41134.751550925925</v>
      </c>
      <c r="N311" t="b">
        <v>1</v>
      </c>
      <c r="O311">
        <v>238</v>
      </c>
      <c r="P311" t="b">
        <v>1</v>
      </c>
      <c r="Q311" t="s">
        <v>8269</v>
      </c>
      <c r="R311" s="5">
        <f t="shared" si="28"/>
        <v>1.1890000000000001</v>
      </c>
      <c r="S311" s="14">
        <f t="shared" si="29"/>
        <v>89.957983193277315</v>
      </c>
      <c r="T311" t="str">
        <f t="shared" si="33"/>
        <v>film &amp; video</v>
      </c>
      <c r="U311" t="str">
        <f t="shared" si="34"/>
        <v>documentary</v>
      </c>
    </row>
    <row r="312" spans="1:21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f t="shared" si="30"/>
        <v>1000</v>
      </c>
      <c r="F312">
        <v>1041.29</v>
      </c>
      <c r="G312" t="s">
        <v>8219</v>
      </c>
      <c r="H312" t="s">
        <v>8224</v>
      </c>
      <c r="I312" t="s">
        <v>8246</v>
      </c>
      <c r="J312">
        <v>1319076000</v>
      </c>
      <c r="K312" s="10">
        <f t="shared" si="31"/>
        <v>40836.083333333336</v>
      </c>
      <c r="L312">
        <v>1317788623</v>
      </c>
      <c r="M312" s="10">
        <f t="shared" si="32"/>
        <v>40821.183136574073</v>
      </c>
      <c r="N312" t="b">
        <v>1</v>
      </c>
      <c r="O312">
        <v>36</v>
      </c>
      <c r="P312" t="b">
        <v>1</v>
      </c>
      <c r="Q312" t="s">
        <v>8269</v>
      </c>
      <c r="R312" s="5">
        <f t="shared" si="28"/>
        <v>1.0409999999999999</v>
      </c>
      <c r="S312" s="14">
        <f t="shared" si="29"/>
        <v>28.924722222222222</v>
      </c>
      <c r="T312" t="str">
        <f t="shared" si="33"/>
        <v>film &amp; video</v>
      </c>
      <c r="U312" t="str">
        <f t="shared" si="34"/>
        <v>documentary</v>
      </c>
    </row>
    <row r="313" spans="1:21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f t="shared" si="30"/>
        <v>20000</v>
      </c>
      <c r="F313">
        <v>20820.330000000002</v>
      </c>
      <c r="G313" t="s">
        <v>8219</v>
      </c>
      <c r="H313" t="s">
        <v>8224</v>
      </c>
      <c r="I313" t="s">
        <v>8246</v>
      </c>
      <c r="J313">
        <v>1325404740</v>
      </c>
      <c r="K313" s="10">
        <f t="shared" si="31"/>
        <v>40909.332638888889</v>
      </c>
      <c r="L313">
        <v>1321852592</v>
      </c>
      <c r="M313" s="10">
        <f t="shared" si="32"/>
        <v>40868.219814814816</v>
      </c>
      <c r="N313" t="b">
        <v>1</v>
      </c>
      <c r="O313">
        <v>150</v>
      </c>
      <c r="P313" t="b">
        <v>1</v>
      </c>
      <c r="Q313" t="s">
        <v>8269</v>
      </c>
      <c r="R313" s="5">
        <f t="shared" si="28"/>
        <v>1.0409999999999999</v>
      </c>
      <c r="S313" s="14">
        <f t="shared" si="29"/>
        <v>138.8022</v>
      </c>
      <c r="T313" t="str">
        <f t="shared" si="33"/>
        <v>film &amp; video</v>
      </c>
      <c r="U313" t="str">
        <f t="shared" si="34"/>
        <v>documentary</v>
      </c>
    </row>
    <row r="314" spans="1:21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f t="shared" si="30"/>
        <v>8000</v>
      </c>
      <c r="F314">
        <v>8950</v>
      </c>
      <c r="G314" t="s">
        <v>8219</v>
      </c>
      <c r="H314" t="s">
        <v>8224</v>
      </c>
      <c r="I314" t="s">
        <v>8246</v>
      </c>
      <c r="J314">
        <v>1365973432</v>
      </c>
      <c r="K314" s="10">
        <f t="shared" si="31"/>
        <v>41378.877685185187</v>
      </c>
      <c r="L314">
        <v>1363381432</v>
      </c>
      <c r="M314" s="10">
        <f t="shared" si="32"/>
        <v>41348.877685185187</v>
      </c>
      <c r="N314" t="b">
        <v>1</v>
      </c>
      <c r="O314">
        <v>146</v>
      </c>
      <c r="P314" t="b">
        <v>1</v>
      </c>
      <c r="Q314" t="s">
        <v>8269</v>
      </c>
      <c r="R314" s="5">
        <f t="shared" si="28"/>
        <v>1.119</v>
      </c>
      <c r="S314" s="14">
        <f t="shared" si="29"/>
        <v>61.301369863013697</v>
      </c>
      <c r="T314" t="str">
        <f t="shared" si="33"/>
        <v>film &amp; video</v>
      </c>
      <c r="U314" t="str">
        <f t="shared" si="34"/>
        <v>documentary</v>
      </c>
    </row>
    <row r="315" spans="1:21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f t="shared" si="30"/>
        <v>17000</v>
      </c>
      <c r="F315">
        <v>17805</v>
      </c>
      <c r="G315" t="s">
        <v>8219</v>
      </c>
      <c r="H315" t="s">
        <v>8224</v>
      </c>
      <c r="I315" t="s">
        <v>8246</v>
      </c>
      <c r="J315">
        <v>1281542340</v>
      </c>
      <c r="K315" s="10">
        <f t="shared" si="31"/>
        <v>40401.665972222225</v>
      </c>
      <c r="L315">
        <v>1277702894</v>
      </c>
      <c r="M315" s="10">
        <f t="shared" si="32"/>
        <v>40357.227939814817</v>
      </c>
      <c r="N315" t="b">
        <v>1</v>
      </c>
      <c r="O315">
        <v>222</v>
      </c>
      <c r="P315" t="b">
        <v>1</v>
      </c>
      <c r="Q315" t="s">
        <v>8269</v>
      </c>
      <c r="R315" s="5">
        <f t="shared" si="28"/>
        <v>1.0469999999999999</v>
      </c>
      <c r="S315" s="14">
        <f t="shared" si="29"/>
        <v>80.202702702702709</v>
      </c>
      <c r="T315" t="str">
        <f t="shared" si="33"/>
        <v>film &amp; video</v>
      </c>
      <c r="U315" t="str">
        <f t="shared" si="34"/>
        <v>documentary</v>
      </c>
    </row>
    <row r="316" spans="1:21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f t="shared" si="30"/>
        <v>1000</v>
      </c>
      <c r="F316">
        <v>3851.5</v>
      </c>
      <c r="G316" t="s">
        <v>8219</v>
      </c>
      <c r="H316" t="s">
        <v>8224</v>
      </c>
      <c r="I316" t="s">
        <v>8246</v>
      </c>
      <c r="J316">
        <v>1362167988</v>
      </c>
      <c r="K316" s="10">
        <f t="shared" si="31"/>
        <v>41334.833194444444</v>
      </c>
      <c r="L316">
        <v>1359575988</v>
      </c>
      <c r="M316" s="10">
        <f t="shared" si="32"/>
        <v>41304.833194444444</v>
      </c>
      <c r="N316" t="b">
        <v>1</v>
      </c>
      <c r="O316">
        <v>120</v>
      </c>
      <c r="P316" t="b">
        <v>1</v>
      </c>
      <c r="Q316" t="s">
        <v>8269</v>
      </c>
      <c r="R316" s="5">
        <f t="shared" si="28"/>
        <v>3.8519999999999999</v>
      </c>
      <c r="S316" s="14">
        <f t="shared" si="29"/>
        <v>32.095833333333331</v>
      </c>
      <c r="T316" t="str">
        <f t="shared" si="33"/>
        <v>film &amp; video</v>
      </c>
      <c r="U316" t="str">
        <f t="shared" si="34"/>
        <v>documentary</v>
      </c>
    </row>
    <row r="317" spans="1:21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f t="shared" si="30"/>
        <v>25000</v>
      </c>
      <c r="F317">
        <v>25312</v>
      </c>
      <c r="G317" t="s">
        <v>8219</v>
      </c>
      <c r="H317" t="s">
        <v>8224</v>
      </c>
      <c r="I317" t="s">
        <v>8246</v>
      </c>
      <c r="J317">
        <v>1345660334</v>
      </c>
      <c r="K317" s="10">
        <f t="shared" si="31"/>
        <v>41143.77238425926</v>
      </c>
      <c r="L317">
        <v>1343068334</v>
      </c>
      <c r="M317" s="10">
        <f t="shared" si="32"/>
        <v>41113.77238425926</v>
      </c>
      <c r="N317" t="b">
        <v>1</v>
      </c>
      <c r="O317">
        <v>126</v>
      </c>
      <c r="P317" t="b">
        <v>1</v>
      </c>
      <c r="Q317" t="s">
        <v>8269</v>
      </c>
      <c r="R317" s="5">
        <f t="shared" si="28"/>
        <v>1.012</v>
      </c>
      <c r="S317" s="14">
        <f t="shared" si="29"/>
        <v>200.88888888888889</v>
      </c>
      <c r="T317" t="str">
        <f t="shared" si="33"/>
        <v>film &amp; video</v>
      </c>
      <c r="U317" t="str">
        <f t="shared" si="34"/>
        <v>documentary</v>
      </c>
    </row>
    <row r="318" spans="1:21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f t="shared" si="30"/>
        <v>11250</v>
      </c>
      <c r="F318">
        <v>17066</v>
      </c>
      <c r="G318" t="s">
        <v>8219</v>
      </c>
      <c r="H318" t="s">
        <v>8229</v>
      </c>
      <c r="I318" t="s">
        <v>8251</v>
      </c>
      <c r="J318">
        <v>1418273940</v>
      </c>
      <c r="K318" s="10">
        <f t="shared" si="31"/>
        <v>41984.207638888889</v>
      </c>
      <c r="L318">
        <v>1415398197</v>
      </c>
      <c r="M318" s="10">
        <f t="shared" si="32"/>
        <v>41950.923576388886</v>
      </c>
      <c r="N318" t="b">
        <v>1</v>
      </c>
      <c r="O318">
        <v>158</v>
      </c>
      <c r="P318" t="b">
        <v>1</v>
      </c>
      <c r="Q318" t="s">
        <v>8269</v>
      </c>
      <c r="R318" s="5">
        <f t="shared" si="28"/>
        <v>1.1379999999999999</v>
      </c>
      <c r="S318" s="14">
        <f t="shared" si="29"/>
        <v>108.01265822784811</v>
      </c>
      <c r="T318" t="str">
        <f t="shared" si="33"/>
        <v>film &amp; video</v>
      </c>
      <c r="U318" t="str">
        <f t="shared" si="34"/>
        <v>documentary</v>
      </c>
    </row>
    <row r="319" spans="1:21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f t="shared" si="30"/>
        <v>30000</v>
      </c>
      <c r="F319">
        <v>30241</v>
      </c>
      <c r="G319" t="s">
        <v>8219</v>
      </c>
      <c r="H319" t="s">
        <v>8224</v>
      </c>
      <c r="I319" t="s">
        <v>8246</v>
      </c>
      <c r="J319">
        <v>1386778483</v>
      </c>
      <c r="K319" s="10">
        <f t="shared" si="31"/>
        <v>41619.676886574074</v>
      </c>
      <c r="L319">
        <v>1384186483</v>
      </c>
      <c r="M319" s="10">
        <f t="shared" si="32"/>
        <v>41589.676886574074</v>
      </c>
      <c r="N319" t="b">
        <v>1</v>
      </c>
      <c r="O319">
        <v>316</v>
      </c>
      <c r="P319" t="b">
        <v>1</v>
      </c>
      <c r="Q319" t="s">
        <v>8269</v>
      </c>
      <c r="R319" s="5">
        <f t="shared" si="28"/>
        <v>1.008</v>
      </c>
      <c r="S319" s="14">
        <f t="shared" si="29"/>
        <v>95.699367088607602</v>
      </c>
      <c r="T319" t="str">
        <f t="shared" si="33"/>
        <v>film &amp; video</v>
      </c>
      <c r="U319" t="str">
        <f t="shared" si="34"/>
        <v>documentary</v>
      </c>
    </row>
    <row r="320" spans="1:21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f t="shared" si="30"/>
        <v>5000</v>
      </c>
      <c r="F320">
        <v>14166</v>
      </c>
      <c r="G320" t="s">
        <v>8219</v>
      </c>
      <c r="H320" t="s">
        <v>8224</v>
      </c>
      <c r="I320" t="s">
        <v>8246</v>
      </c>
      <c r="J320">
        <v>1364342151</v>
      </c>
      <c r="K320" s="10">
        <f t="shared" si="31"/>
        <v>41359.997118055559</v>
      </c>
      <c r="L320">
        <v>1361753751</v>
      </c>
      <c r="M320" s="10">
        <f t="shared" si="32"/>
        <v>41330.038784722223</v>
      </c>
      <c r="N320" t="b">
        <v>1</v>
      </c>
      <c r="O320">
        <v>284</v>
      </c>
      <c r="P320" t="b">
        <v>1</v>
      </c>
      <c r="Q320" t="s">
        <v>8269</v>
      </c>
      <c r="R320" s="5">
        <f t="shared" si="28"/>
        <v>2.8330000000000002</v>
      </c>
      <c r="S320" s="14">
        <f t="shared" si="29"/>
        <v>49.880281690140848</v>
      </c>
      <c r="T320" t="str">
        <f t="shared" si="33"/>
        <v>film &amp; video</v>
      </c>
      <c r="U320" t="str">
        <f t="shared" si="34"/>
        <v>documentary</v>
      </c>
    </row>
    <row r="321" spans="1:21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f t="shared" si="30"/>
        <v>5000</v>
      </c>
      <c r="F321">
        <v>5634</v>
      </c>
      <c r="G321" t="s">
        <v>8219</v>
      </c>
      <c r="H321" t="s">
        <v>8224</v>
      </c>
      <c r="I321" t="s">
        <v>8246</v>
      </c>
      <c r="J321">
        <v>1265097540</v>
      </c>
      <c r="K321" s="10">
        <f t="shared" si="31"/>
        <v>40211.332638888889</v>
      </c>
      <c r="L321">
        <v>1257538029</v>
      </c>
      <c r="M321" s="10">
        <f t="shared" si="32"/>
        <v>40123.83829861111</v>
      </c>
      <c r="N321" t="b">
        <v>1</v>
      </c>
      <c r="O321">
        <v>51</v>
      </c>
      <c r="P321" t="b">
        <v>1</v>
      </c>
      <c r="Q321" t="s">
        <v>8269</v>
      </c>
      <c r="R321" s="5">
        <f t="shared" si="28"/>
        <v>1.127</v>
      </c>
      <c r="S321" s="14">
        <f t="shared" si="29"/>
        <v>110.47058823529412</v>
      </c>
      <c r="T321" t="str">
        <f t="shared" si="33"/>
        <v>film &amp; video</v>
      </c>
      <c r="U321" t="str">
        <f t="shared" si="34"/>
        <v>documentary</v>
      </c>
    </row>
    <row r="322" spans="1:21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f t="shared" si="30"/>
        <v>24200</v>
      </c>
      <c r="F322">
        <v>21316</v>
      </c>
      <c r="G322" t="s">
        <v>8219</v>
      </c>
      <c r="H322" t="s">
        <v>8225</v>
      </c>
      <c r="I322" t="s">
        <v>8247</v>
      </c>
      <c r="J322">
        <v>1450825200</v>
      </c>
      <c r="K322" s="10">
        <f t="shared" si="31"/>
        <v>42360.958333333328</v>
      </c>
      <c r="L322">
        <v>1448284433</v>
      </c>
      <c r="M322" s="10">
        <f t="shared" si="32"/>
        <v>42331.551307870366</v>
      </c>
      <c r="N322" t="b">
        <v>1</v>
      </c>
      <c r="O322">
        <v>158</v>
      </c>
      <c r="P322" t="b">
        <v>1</v>
      </c>
      <c r="Q322" t="s">
        <v>8269</v>
      </c>
      <c r="R322" s="5">
        <f t="shared" ref="R322:R385" si="35">ROUND((F322/D322),3)</f>
        <v>1.0660000000000001</v>
      </c>
      <c r="S322" s="14">
        <f t="shared" ref="S322:S385" si="36">F322/O322</f>
        <v>134.91139240506328</v>
      </c>
      <c r="T322" t="str">
        <f t="shared" si="33"/>
        <v>film &amp; video</v>
      </c>
      <c r="U322" t="str">
        <f t="shared" si="34"/>
        <v>documentary</v>
      </c>
    </row>
    <row r="323" spans="1:21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f t="shared" ref="E323:E386" si="37">IF(I323="USD",D323,(IF(I323="AUD",(D323*0.68),IF(I323="GBP",(D323*1.21),(IF(I323="EUR",(D323*1.11),(IF(I323="CAD",(D323*0.75),(IF(I323="NZD",(D323*0.64),IF(I323="HKD",(D323*0.13),IF(I323="DKK",(D323*0.15),IF(I323="NOK",(D323*0.11),IF(I323="SEK",(D323*0.1),(IF(I323="MXN",(D323*0.051),IF(I323="chf",(D323*1.02),IF(I323="SGD",(D323*0.72)))))))))))))))))))</f>
        <v>38850</v>
      </c>
      <c r="F323">
        <v>35932</v>
      </c>
      <c r="G323" t="s">
        <v>8219</v>
      </c>
      <c r="H323" t="s">
        <v>8236</v>
      </c>
      <c r="I323" t="s">
        <v>8249</v>
      </c>
      <c r="J323">
        <v>1478605386</v>
      </c>
      <c r="K323" s="10">
        <f t="shared" ref="K323:K386" si="38">(((J323/60)/60)/24)+DATE(1970,1,1)</f>
        <v>42682.488263888896</v>
      </c>
      <c r="L323">
        <v>1475577786</v>
      </c>
      <c r="M323" s="10">
        <f t="shared" ref="M323:M386" si="39">(((L323/60)/60)/24)+DATE(1970,1,1)</f>
        <v>42647.446597222224</v>
      </c>
      <c r="N323" t="b">
        <v>1</v>
      </c>
      <c r="O323">
        <v>337</v>
      </c>
      <c r="P323" t="b">
        <v>1</v>
      </c>
      <c r="Q323" t="s">
        <v>8269</v>
      </c>
      <c r="R323" s="5">
        <f t="shared" si="35"/>
        <v>1.0269999999999999</v>
      </c>
      <c r="S323" s="14">
        <f t="shared" si="36"/>
        <v>106.62314540059347</v>
      </c>
      <c r="T323" t="str">
        <f t="shared" ref="T323:T386" si="40">LEFT(Q323,SEARCH("/",Q323,1)-1)</f>
        <v>film &amp; video</v>
      </c>
      <c r="U323" t="str">
        <f t="shared" ref="U323:U386" si="41">RIGHT(Q323,(LEN(Q323)-(SEARCH("/",Q323,1))))</f>
        <v>documentary</v>
      </c>
    </row>
    <row r="324" spans="1:21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f t="shared" si="37"/>
        <v>25000</v>
      </c>
      <c r="F324">
        <v>26978</v>
      </c>
      <c r="G324" t="s">
        <v>8219</v>
      </c>
      <c r="H324" t="s">
        <v>8224</v>
      </c>
      <c r="I324" t="s">
        <v>8246</v>
      </c>
      <c r="J324">
        <v>1463146848</v>
      </c>
      <c r="K324" s="10">
        <f t="shared" si="38"/>
        <v>42503.57</v>
      </c>
      <c r="L324">
        <v>1460554848</v>
      </c>
      <c r="M324" s="10">
        <f t="shared" si="39"/>
        <v>42473.57</v>
      </c>
      <c r="N324" t="b">
        <v>1</v>
      </c>
      <c r="O324">
        <v>186</v>
      </c>
      <c r="P324" t="b">
        <v>1</v>
      </c>
      <c r="Q324" t="s">
        <v>8269</v>
      </c>
      <c r="R324" s="5">
        <f t="shared" si="35"/>
        <v>1.079</v>
      </c>
      <c r="S324" s="14">
        <f t="shared" si="36"/>
        <v>145.04301075268816</v>
      </c>
      <c r="T324" t="str">
        <f t="shared" si="40"/>
        <v>film &amp; video</v>
      </c>
      <c r="U324" t="str">
        <f t="shared" si="41"/>
        <v>documentary</v>
      </c>
    </row>
    <row r="325" spans="1:21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f t="shared" si="37"/>
        <v>5400</v>
      </c>
      <c r="F325">
        <v>6646</v>
      </c>
      <c r="G325" t="s">
        <v>8219</v>
      </c>
      <c r="H325" t="s">
        <v>8224</v>
      </c>
      <c r="I325" t="s">
        <v>8246</v>
      </c>
      <c r="J325">
        <v>1482307140</v>
      </c>
      <c r="K325" s="10">
        <f t="shared" si="38"/>
        <v>42725.332638888889</v>
      </c>
      <c r="L325">
        <v>1479886966</v>
      </c>
      <c r="M325" s="10">
        <f t="shared" si="39"/>
        <v>42697.32136574074</v>
      </c>
      <c r="N325" t="b">
        <v>1</v>
      </c>
      <c r="O325">
        <v>58</v>
      </c>
      <c r="P325" t="b">
        <v>1</v>
      </c>
      <c r="Q325" t="s">
        <v>8269</v>
      </c>
      <c r="R325" s="5">
        <f t="shared" si="35"/>
        <v>1.2310000000000001</v>
      </c>
      <c r="S325" s="14">
        <f t="shared" si="36"/>
        <v>114.58620689655173</v>
      </c>
      <c r="T325" t="str">
        <f t="shared" si="40"/>
        <v>film &amp; video</v>
      </c>
      <c r="U325" t="str">
        <f t="shared" si="41"/>
        <v>documentary</v>
      </c>
    </row>
    <row r="326" spans="1:21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f t="shared" si="37"/>
        <v>8500</v>
      </c>
      <c r="F326">
        <v>8636</v>
      </c>
      <c r="G326" t="s">
        <v>8219</v>
      </c>
      <c r="H326" t="s">
        <v>8224</v>
      </c>
      <c r="I326" t="s">
        <v>8246</v>
      </c>
      <c r="J326">
        <v>1438441308</v>
      </c>
      <c r="K326" s="10">
        <f t="shared" si="38"/>
        <v>42217.626250000001</v>
      </c>
      <c r="L326">
        <v>1435590108</v>
      </c>
      <c r="M326" s="10">
        <f t="shared" si="39"/>
        <v>42184.626250000001</v>
      </c>
      <c r="N326" t="b">
        <v>1</v>
      </c>
      <c r="O326">
        <v>82</v>
      </c>
      <c r="P326" t="b">
        <v>1</v>
      </c>
      <c r="Q326" t="s">
        <v>8269</v>
      </c>
      <c r="R326" s="5">
        <f t="shared" si="35"/>
        <v>1.016</v>
      </c>
      <c r="S326" s="14">
        <f t="shared" si="36"/>
        <v>105.3170731707317</v>
      </c>
      <c r="T326" t="str">
        <f t="shared" si="40"/>
        <v>film &amp; video</v>
      </c>
      <c r="U326" t="str">
        <f t="shared" si="41"/>
        <v>documentary</v>
      </c>
    </row>
    <row r="327" spans="1:21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f t="shared" si="37"/>
        <v>50000</v>
      </c>
      <c r="F327">
        <v>52198</v>
      </c>
      <c r="G327" t="s">
        <v>8219</v>
      </c>
      <c r="H327" t="s">
        <v>8224</v>
      </c>
      <c r="I327" t="s">
        <v>8246</v>
      </c>
      <c r="J327">
        <v>1482208233</v>
      </c>
      <c r="K327" s="10">
        <f t="shared" si="38"/>
        <v>42724.187881944439</v>
      </c>
      <c r="L327">
        <v>1479184233</v>
      </c>
      <c r="M327" s="10">
        <f t="shared" si="39"/>
        <v>42689.187881944439</v>
      </c>
      <c r="N327" t="b">
        <v>1</v>
      </c>
      <c r="O327">
        <v>736</v>
      </c>
      <c r="P327" t="b">
        <v>1</v>
      </c>
      <c r="Q327" t="s">
        <v>8269</v>
      </c>
      <c r="R327" s="5">
        <f t="shared" si="35"/>
        <v>1.044</v>
      </c>
      <c r="S327" s="14">
        <f t="shared" si="36"/>
        <v>70.921195652173907</v>
      </c>
      <c r="T327" t="str">
        <f t="shared" si="40"/>
        <v>film &amp; video</v>
      </c>
      <c r="U327" t="str">
        <f t="shared" si="41"/>
        <v>documentary</v>
      </c>
    </row>
    <row r="328" spans="1:21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f t="shared" si="37"/>
        <v>150000</v>
      </c>
      <c r="F328">
        <v>169394.6</v>
      </c>
      <c r="G328" t="s">
        <v>8219</v>
      </c>
      <c r="H328" t="s">
        <v>8224</v>
      </c>
      <c r="I328" t="s">
        <v>8246</v>
      </c>
      <c r="J328">
        <v>1489532220</v>
      </c>
      <c r="K328" s="10">
        <f t="shared" si="38"/>
        <v>42808.956250000003</v>
      </c>
      <c r="L328">
        <v>1486625606</v>
      </c>
      <c r="M328" s="10">
        <f t="shared" si="39"/>
        <v>42775.314884259264</v>
      </c>
      <c r="N328" t="b">
        <v>1</v>
      </c>
      <c r="O328">
        <v>1151</v>
      </c>
      <c r="P328" t="b">
        <v>1</v>
      </c>
      <c r="Q328" t="s">
        <v>8269</v>
      </c>
      <c r="R328" s="5">
        <f t="shared" si="35"/>
        <v>1.129</v>
      </c>
      <c r="S328" s="14">
        <f t="shared" si="36"/>
        <v>147.17167680278018</v>
      </c>
      <c r="T328" t="str">
        <f t="shared" si="40"/>
        <v>film &amp; video</v>
      </c>
      <c r="U328" t="str">
        <f t="shared" si="41"/>
        <v>documentary</v>
      </c>
    </row>
    <row r="329" spans="1:21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f t="shared" si="37"/>
        <v>4000</v>
      </c>
      <c r="F329">
        <v>5456</v>
      </c>
      <c r="G329" t="s">
        <v>8219</v>
      </c>
      <c r="H329" t="s">
        <v>8224</v>
      </c>
      <c r="I329" t="s">
        <v>8246</v>
      </c>
      <c r="J329">
        <v>1427011200</v>
      </c>
      <c r="K329" s="10">
        <f t="shared" si="38"/>
        <v>42085.333333333328</v>
      </c>
      <c r="L329">
        <v>1424669929</v>
      </c>
      <c r="M329" s="10">
        <f t="shared" si="39"/>
        <v>42058.235289351855</v>
      </c>
      <c r="N329" t="b">
        <v>1</v>
      </c>
      <c r="O329">
        <v>34</v>
      </c>
      <c r="P329" t="b">
        <v>1</v>
      </c>
      <c r="Q329" t="s">
        <v>8269</v>
      </c>
      <c r="R329" s="5">
        <f t="shared" si="35"/>
        <v>1.3640000000000001</v>
      </c>
      <c r="S329" s="14">
        <f t="shared" si="36"/>
        <v>160.47058823529412</v>
      </c>
      <c r="T329" t="str">
        <f t="shared" si="40"/>
        <v>film &amp; video</v>
      </c>
      <c r="U329" t="str">
        <f t="shared" si="41"/>
        <v>documentary</v>
      </c>
    </row>
    <row r="330" spans="1:21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f t="shared" si="37"/>
        <v>75000</v>
      </c>
      <c r="F330">
        <v>77710.8</v>
      </c>
      <c r="G330" t="s">
        <v>8219</v>
      </c>
      <c r="H330" t="s">
        <v>8224</v>
      </c>
      <c r="I330" t="s">
        <v>8246</v>
      </c>
      <c r="J330">
        <v>1446350400</v>
      </c>
      <c r="K330" s="10">
        <f t="shared" si="38"/>
        <v>42309.166666666672</v>
      </c>
      <c r="L330">
        <v>1443739388</v>
      </c>
      <c r="M330" s="10">
        <f t="shared" si="39"/>
        <v>42278.946620370371</v>
      </c>
      <c r="N330" t="b">
        <v>1</v>
      </c>
      <c r="O330">
        <v>498</v>
      </c>
      <c r="P330" t="b">
        <v>1</v>
      </c>
      <c r="Q330" t="s">
        <v>8269</v>
      </c>
      <c r="R330" s="5">
        <f t="shared" si="35"/>
        <v>1.036</v>
      </c>
      <c r="S330" s="14">
        <f t="shared" si="36"/>
        <v>156.04578313253012</v>
      </c>
      <c r="T330" t="str">
        <f t="shared" si="40"/>
        <v>film &amp; video</v>
      </c>
      <c r="U330" t="str">
        <f t="shared" si="41"/>
        <v>documentary</v>
      </c>
    </row>
    <row r="331" spans="1:21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f t="shared" si="37"/>
        <v>10000</v>
      </c>
      <c r="F331">
        <v>10550</v>
      </c>
      <c r="G331" t="s">
        <v>8219</v>
      </c>
      <c r="H331" t="s">
        <v>8224</v>
      </c>
      <c r="I331" t="s">
        <v>8246</v>
      </c>
      <c r="J331">
        <v>1446868800</v>
      </c>
      <c r="K331" s="10">
        <f t="shared" si="38"/>
        <v>42315.166666666672</v>
      </c>
      <c r="L331">
        <v>1444821127</v>
      </c>
      <c r="M331" s="10">
        <f t="shared" si="39"/>
        <v>42291.46674768519</v>
      </c>
      <c r="N331" t="b">
        <v>1</v>
      </c>
      <c r="O331">
        <v>167</v>
      </c>
      <c r="P331" t="b">
        <v>1</v>
      </c>
      <c r="Q331" t="s">
        <v>8269</v>
      </c>
      <c r="R331" s="5">
        <f t="shared" si="35"/>
        <v>1.0549999999999999</v>
      </c>
      <c r="S331" s="14">
        <f t="shared" si="36"/>
        <v>63.17365269461078</v>
      </c>
      <c r="T331" t="str">
        <f t="shared" si="40"/>
        <v>film &amp; video</v>
      </c>
      <c r="U331" t="str">
        <f t="shared" si="41"/>
        <v>documentary</v>
      </c>
    </row>
    <row r="332" spans="1:21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f t="shared" si="37"/>
        <v>35000</v>
      </c>
      <c r="F332">
        <v>35640</v>
      </c>
      <c r="G332" t="s">
        <v>8219</v>
      </c>
      <c r="H332" t="s">
        <v>8224</v>
      </c>
      <c r="I332" t="s">
        <v>8246</v>
      </c>
      <c r="J332">
        <v>1368763140</v>
      </c>
      <c r="K332" s="10">
        <f t="shared" si="38"/>
        <v>41411.165972222225</v>
      </c>
      <c r="L332">
        <v>1366028563</v>
      </c>
      <c r="M332" s="10">
        <f t="shared" si="39"/>
        <v>41379.515775462962</v>
      </c>
      <c r="N332" t="b">
        <v>1</v>
      </c>
      <c r="O332">
        <v>340</v>
      </c>
      <c r="P332" t="b">
        <v>1</v>
      </c>
      <c r="Q332" t="s">
        <v>8269</v>
      </c>
      <c r="R332" s="5">
        <f t="shared" si="35"/>
        <v>1.018</v>
      </c>
      <c r="S332" s="14">
        <f t="shared" si="36"/>
        <v>104.82352941176471</v>
      </c>
      <c r="T332" t="str">
        <f t="shared" si="40"/>
        <v>film &amp; video</v>
      </c>
      <c r="U332" t="str">
        <f t="shared" si="41"/>
        <v>documentary</v>
      </c>
    </row>
    <row r="333" spans="1:21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f t="shared" si="37"/>
        <v>40000</v>
      </c>
      <c r="F333">
        <v>42642</v>
      </c>
      <c r="G333" t="s">
        <v>8219</v>
      </c>
      <c r="H333" t="s">
        <v>8224</v>
      </c>
      <c r="I333" t="s">
        <v>8246</v>
      </c>
      <c r="J333">
        <v>1466171834</v>
      </c>
      <c r="K333" s="10">
        <f t="shared" si="38"/>
        <v>42538.581412037034</v>
      </c>
      <c r="L333">
        <v>1463493434</v>
      </c>
      <c r="M333" s="10">
        <f t="shared" si="39"/>
        <v>42507.581412037034</v>
      </c>
      <c r="N333" t="b">
        <v>1</v>
      </c>
      <c r="O333">
        <v>438</v>
      </c>
      <c r="P333" t="b">
        <v>1</v>
      </c>
      <c r="Q333" t="s">
        <v>8269</v>
      </c>
      <c r="R333" s="5">
        <f t="shared" si="35"/>
        <v>1.0660000000000001</v>
      </c>
      <c r="S333" s="14">
        <f t="shared" si="36"/>
        <v>97.356164383561648</v>
      </c>
      <c r="T333" t="str">
        <f t="shared" si="40"/>
        <v>film &amp; video</v>
      </c>
      <c r="U333" t="str">
        <f t="shared" si="41"/>
        <v>documentary</v>
      </c>
    </row>
    <row r="334" spans="1:21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f t="shared" si="37"/>
        <v>100000</v>
      </c>
      <c r="F334">
        <v>113015</v>
      </c>
      <c r="G334" t="s">
        <v>8219</v>
      </c>
      <c r="H334" t="s">
        <v>8224</v>
      </c>
      <c r="I334" t="s">
        <v>8246</v>
      </c>
      <c r="J334">
        <v>1446019200</v>
      </c>
      <c r="K334" s="10">
        <f t="shared" si="38"/>
        <v>42305.333333333328</v>
      </c>
      <c r="L334">
        <v>1442420377</v>
      </c>
      <c r="M334" s="10">
        <f t="shared" si="39"/>
        <v>42263.680289351847</v>
      </c>
      <c r="N334" t="b">
        <v>1</v>
      </c>
      <c r="O334">
        <v>555</v>
      </c>
      <c r="P334" t="b">
        <v>1</v>
      </c>
      <c r="Q334" t="s">
        <v>8269</v>
      </c>
      <c r="R334" s="5">
        <f t="shared" si="35"/>
        <v>1.1299999999999999</v>
      </c>
      <c r="S334" s="14">
        <f t="shared" si="36"/>
        <v>203.63063063063063</v>
      </c>
      <c r="T334" t="str">
        <f t="shared" si="40"/>
        <v>film &amp; video</v>
      </c>
      <c r="U334" t="str">
        <f t="shared" si="41"/>
        <v>documentary</v>
      </c>
    </row>
    <row r="335" spans="1:21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f t="shared" si="37"/>
        <v>40000</v>
      </c>
      <c r="F335">
        <v>50091</v>
      </c>
      <c r="G335" t="s">
        <v>8219</v>
      </c>
      <c r="H335" t="s">
        <v>8224</v>
      </c>
      <c r="I335" t="s">
        <v>8246</v>
      </c>
      <c r="J335">
        <v>1460038591</v>
      </c>
      <c r="K335" s="10">
        <f t="shared" si="38"/>
        <v>42467.59480324074</v>
      </c>
      <c r="L335">
        <v>1457450191</v>
      </c>
      <c r="M335" s="10">
        <f t="shared" si="39"/>
        <v>42437.636469907404</v>
      </c>
      <c r="N335" t="b">
        <v>1</v>
      </c>
      <c r="O335">
        <v>266</v>
      </c>
      <c r="P335" t="b">
        <v>1</v>
      </c>
      <c r="Q335" t="s">
        <v>8269</v>
      </c>
      <c r="R335" s="5">
        <f t="shared" si="35"/>
        <v>1.252</v>
      </c>
      <c r="S335" s="14">
        <f t="shared" si="36"/>
        <v>188.31203007518798</v>
      </c>
      <c r="T335" t="str">
        <f t="shared" si="40"/>
        <v>film &amp; video</v>
      </c>
      <c r="U335" t="str">
        <f t="shared" si="41"/>
        <v>documentary</v>
      </c>
    </row>
    <row r="336" spans="1:21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f t="shared" si="37"/>
        <v>10000</v>
      </c>
      <c r="F336">
        <v>10119</v>
      </c>
      <c r="G336" t="s">
        <v>8219</v>
      </c>
      <c r="H336" t="s">
        <v>8224</v>
      </c>
      <c r="I336" t="s">
        <v>8246</v>
      </c>
      <c r="J336">
        <v>1431716400</v>
      </c>
      <c r="K336" s="10">
        <f t="shared" si="38"/>
        <v>42139.791666666672</v>
      </c>
      <c r="L336">
        <v>1428423757</v>
      </c>
      <c r="M336" s="10">
        <f t="shared" si="39"/>
        <v>42101.682372685187</v>
      </c>
      <c r="N336" t="b">
        <v>1</v>
      </c>
      <c r="O336">
        <v>69</v>
      </c>
      <c r="P336" t="b">
        <v>1</v>
      </c>
      <c r="Q336" t="s">
        <v>8269</v>
      </c>
      <c r="R336" s="5">
        <f t="shared" si="35"/>
        <v>1.012</v>
      </c>
      <c r="S336" s="14">
        <f t="shared" si="36"/>
        <v>146.65217391304347</v>
      </c>
      <c r="T336" t="str">
        <f t="shared" si="40"/>
        <v>film &amp; video</v>
      </c>
      <c r="U336" t="str">
        <f t="shared" si="41"/>
        <v>documentary</v>
      </c>
    </row>
    <row r="337" spans="1:21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f t="shared" si="37"/>
        <v>8500</v>
      </c>
      <c r="F337">
        <v>8735</v>
      </c>
      <c r="G337" t="s">
        <v>8219</v>
      </c>
      <c r="H337" t="s">
        <v>8224</v>
      </c>
      <c r="I337" t="s">
        <v>8246</v>
      </c>
      <c r="J337">
        <v>1431122400</v>
      </c>
      <c r="K337" s="10">
        <f t="shared" si="38"/>
        <v>42132.916666666672</v>
      </c>
      <c r="L337">
        <v>1428428515</v>
      </c>
      <c r="M337" s="10">
        <f t="shared" si="39"/>
        <v>42101.737442129626</v>
      </c>
      <c r="N337" t="b">
        <v>1</v>
      </c>
      <c r="O337">
        <v>80</v>
      </c>
      <c r="P337" t="b">
        <v>1</v>
      </c>
      <c r="Q337" t="s">
        <v>8269</v>
      </c>
      <c r="R337" s="5">
        <f t="shared" si="35"/>
        <v>1.028</v>
      </c>
      <c r="S337" s="14">
        <f t="shared" si="36"/>
        <v>109.1875</v>
      </c>
      <c r="T337" t="str">
        <f t="shared" si="40"/>
        <v>film &amp; video</v>
      </c>
      <c r="U337" t="str">
        <f t="shared" si="41"/>
        <v>documentary</v>
      </c>
    </row>
    <row r="338" spans="1:21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f t="shared" si="37"/>
        <v>25000</v>
      </c>
      <c r="F338">
        <v>29209.78</v>
      </c>
      <c r="G338" t="s">
        <v>8219</v>
      </c>
      <c r="H338" t="s">
        <v>8224</v>
      </c>
      <c r="I338" t="s">
        <v>8246</v>
      </c>
      <c r="J338">
        <v>1447427918</v>
      </c>
      <c r="K338" s="10">
        <f t="shared" si="38"/>
        <v>42321.637939814813</v>
      </c>
      <c r="L338">
        <v>1444832318</v>
      </c>
      <c r="M338" s="10">
        <f t="shared" si="39"/>
        <v>42291.596273148149</v>
      </c>
      <c r="N338" t="b">
        <v>1</v>
      </c>
      <c r="O338">
        <v>493</v>
      </c>
      <c r="P338" t="b">
        <v>1</v>
      </c>
      <c r="Q338" t="s">
        <v>8269</v>
      </c>
      <c r="R338" s="5">
        <f t="shared" si="35"/>
        <v>1.1679999999999999</v>
      </c>
      <c r="S338" s="14">
        <f t="shared" si="36"/>
        <v>59.249046653144013</v>
      </c>
      <c r="T338" t="str">
        <f t="shared" si="40"/>
        <v>film &amp; video</v>
      </c>
      <c r="U338" t="str">
        <f t="shared" si="41"/>
        <v>documentary</v>
      </c>
    </row>
    <row r="339" spans="1:21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f t="shared" si="37"/>
        <v>3000</v>
      </c>
      <c r="F339">
        <v>3035.05</v>
      </c>
      <c r="G339" t="s">
        <v>8219</v>
      </c>
      <c r="H339" t="s">
        <v>8224</v>
      </c>
      <c r="I339" t="s">
        <v>8246</v>
      </c>
      <c r="J339">
        <v>1426298708</v>
      </c>
      <c r="K339" s="10">
        <f t="shared" si="38"/>
        <v>42077.086898148147</v>
      </c>
      <c r="L339">
        <v>1423710308</v>
      </c>
      <c r="M339" s="10">
        <f t="shared" si="39"/>
        <v>42047.128564814819</v>
      </c>
      <c r="N339" t="b">
        <v>1</v>
      </c>
      <c r="O339">
        <v>31</v>
      </c>
      <c r="P339" t="b">
        <v>1</v>
      </c>
      <c r="Q339" t="s">
        <v>8269</v>
      </c>
      <c r="R339" s="5">
        <f t="shared" si="35"/>
        <v>1.012</v>
      </c>
      <c r="S339" s="14">
        <f t="shared" si="36"/>
        <v>97.904838709677421</v>
      </c>
      <c r="T339" t="str">
        <f t="shared" si="40"/>
        <v>film &amp; video</v>
      </c>
      <c r="U339" t="str">
        <f t="shared" si="41"/>
        <v>documentary</v>
      </c>
    </row>
    <row r="340" spans="1:21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f t="shared" si="37"/>
        <v>15000</v>
      </c>
      <c r="F340">
        <v>16520.04</v>
      </c>
      <c r="G340" t="s">
        <v>8219</v>
      </c>
      <c r="H340" t="s">
        <v>8224</v>
      </c>
      <c r="I340" t="s">
        <v>8246</v>
      </c>
      <c r="J340">
        <v>1472864400</v>
      </c>
      <c r="K340" s="10">
        <f t="shared" si="38"/>
        <v>42616.041666666672</v>
      </c>
      <c r="L340">
        <v>1468001290</v>
      </c>
      <c r="M340" s="10">
        <f t="shared" si="39"/>
        <v>42559.755671296298</v>
      </c>
      <c r="N340" t="b">
        <v>1</v>
      </c>
      <c r="O340">
        <v>236</v>
      </c>
      <c r="P340" t="b">
        <v>1</v>
      </c>
      <c r="Q340" t="s">
        <v>8269</v>
      </c>
      <c r="R340" s="5">
        <f t="shared" si="35"/>
        <v>1.101</v>
      </c>
      <c r="S340" s="14">
        <f t="shared" si="36"/>
        <v>70.000169491525426</v>
      </c>
      <c r="T340" t="str">
        <f t="shared" si="40"/>
        <v>film &amp; video</v>
      </c>
      <c r="U340" t="str">
        <f t="shared" si="41"/>
        <v>documentary</v>
      </c>
    </row>
    <row r="341" spans="1:21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f t="shared" si="37"/>
        <v>6000</v>
      </c>
      <c r="F341">
        <v>6485</v>
      </c>
      <c r="G341" t="s">
        <v>8219</v>
      </c>
      <c r="H341" t="s">
        <v>8224</v>
      </c>
      <c r="I341" t="s">
        <v>8246</v>
      </c>
      <c r="J341">
        <v>1430331268</v>
      </c>
      <c r="K341" s="10">
        <f t="shared" si="38"/>
        <v>42123.760046296295</v>
      </c>
      <c r="L341">
        <v>1427739268</v>
      </c>
      <c r="M341" s="10">
        <f t="shared" si="39"/>
        <v>42093.760046296295</v>
      </c>
      <c r="N341" t="b">
        <v>1</v>
      </c>
      <c r="O341">
        <v>89</v>
      </c>
      <c r="P341" t="b">
        <v>1</v>
      </c>
      <c r="Q341" t="s">
        <v>8269</v>
      </c>
      <c r="R341" s="5">
        <f t="shared" si="35"/>
        <v>1.081</v>
      </c>
      <c r="S341" s="14">
        <f t="shared" si="36"/>
        <v>72.865168539325836</v>
      </c>
      <c r="T341" t="str">
        <f t="shared" si="40"/>
        <v>film &amp; video</v>
      </c>
      <c r="U341" t="str">
        <f t="shared" si="41"/>
        <v>documentary</v>
      </c>
    </row>
    <row r="342" spans="1:21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f t="shared" si="37"/>
        <v>35000</v>
      </c>
      <c r="F342">
        <v>43758</v>
      </c>
      <c r="G342" t="s">
        <v>8219</v>
      </c>
      <c r="H342" t="s">
        <v>8224</v>
      </c>
      <c r="I342" t="s">
        <v>8246</v>
      </c>
      <c r="J342">
        <v>1489006800</v>
      </c>
      <c r="K342" s="10">
        <f t="shared" si="38"/>
        <v>42802.875</v>
      </c>
      <c r="L342">
        <v>1486397007</v>
      </c>
      <c r="M342" s="10">
        <f t="shared" si="39"/>
        <v>42772.669062500005</v>
      </c>
      <c r="N342" t="b">
        <v>1</v>
      </c>
      <c r="O342">
        <v>299</v>
      </c>
      <c r="P342" t="b">
        <v>1</v>
      </c>
      <c r="Q342" t="s">
        <v>8269</v>
      </c>
      <c r="R342" s="5">
        <f t="shared" si="35"/>
        <v>1.25</v>
      </c>
      <c r="S342" s="14">
        <f t="shared" si="36"/>
        <v>146.34782608695653</v>
      </c>
      <c r="T342" t="str">
        <f t="shared" si="40"/>
        <v>film &amp; video</v>
      </c>
      <c r="U342" t="str">
        <f t="shared" si="41"/>
        <v>documentary</v>
      </c>
    </row>
    <row r="343" spans="1:21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f t="shared" si="37"/>
        <v>3500</v>
      </c>
      <c r="F343">
        <v>3735</v>
      </c>
      <c r="G343" t="s">
        <v>8219</v>
      </c>
      <c r="H343" t="s">
        <v>8224</v>
      </c>
      <c r="I343" t="s">
        <v>8246</v>
      </c>
      <c r="J343">
        <v>1412135940</v>
      </c>
      <c r="K343" s="10">
        <f t="shared" si="38"/>
        <v>41913.165972222225</v>
      </c>
      <c r="L343">
        <v>1410555998</v>
      </c>
      <c r="M343" s="10">
        <f t="shared" si="39"/>
        <v>41894.879606481481</v>
      </c>
      <c r="N343" t="b">
        <v>1</v>
      </c>
      <c r="O343">
        <v>55</v>
      </c>
      <c r="P343" t="b">
        <v>1</v>
      </c>
      <c r="Q343" t="s">
        <v>8269</v>
      </c>
      <c r="R343" s="5">
        <f t="shared" si="35"/>
        <v>1.0669999999999999</v>
      </c>
      <c r="S343" s="14">
        <f t="shared" si="36"/>
        <v>67.909090909090907</v>
      </c>
      <c r="T343" t="str">
        <f t="shared" si="40"/>
        <v>film &amp; video</v>
      </c>
      <c r="U343" t="str">
        <f t="shared" si="41"/>
        <v>documentary</v>
      </c>
    </row>
    <row r="344" spans="1:21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f t="shared" si="37"/>
        <v>55000</v>
      </c>
      <c r="F344">
        <v>55201.52</v>
      </c>
      <c r="G344" t="s">
        <v>8219</v>
      </c>
      <c r="H344" t="s">
        <v>8224</v>
      </c>
      <c r="I344" t="s">
        <v>8246</v>
      </c>
      <c r="J344">
        <v>1461955465</v>
      </c>
      <c r="K344" s="10">
        <f t="shared" si="38"/>
        <v>42489.780844907407</v>
      </c>
      <c r="L344">
        <v>1459363465</v>
      </c>
      <c r="M344" s="10">
        <f t="shared" si="39"/>
        <v>42459.780844907407</v>
      </c>
      <c r="N344" t="b">
        <v>1</v>
      </c>
      <c r="O344">
        <v>325</v>
      </c>
      <c r="P344" t="b">
        <v>1</v>
      </c>
      <c r="Q344" t="s">
        <v>8269</v>
      </c>
      <c r="R344" s="5">
        <f t="shared" si="35"/>
        <v>1.004</v>
      </c>
      <c r="S344" s="14">
        <f t="shared" si="36"/>
        <v>169.85083076923075</v>
      </c>
      <c r="T344" t="str">
        <f t="shared" si="40"/>
        <v>film &amp; video</v>
      </c>
      <c r="U344" t="str">
        <f t="shared" si="41"/>
        <v>documentary</v>
      </c>
    </row>
    <row r="345" spans="1:21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f t="shared" si="37"/>
        <v>30000</v>
      </c>
      <c r="F345">
        <v>30608.59</v>
      </c>
      <c r="G345" t="s">
        <v>8219</v>
      </c>
      <c r="H345" t="s">
        <v>8224</v>
      </c>
      <c r="I345" t="s">
        <v>8246</v>
      </c>
      <c r="J345">
        <v>1415934000</v>
      </c>
      <c r="K345" s="10">
        <f t="shared" si="38"/>
        <v>41957.125</v>
      </c>
      <c r="L345">
        <v>1413308545</v>
      </c>
      <c r="M345" s="10">
        <f t="shared" si="39"/>
        <v>41926.73778935185</v>
      </c>
      <c r="N345" t="b">
        <v>1</v>
      </c>
      <c r="O345">
        <v>524</v>
      </c>
      <c r="P345" t="b">
        <v>1</v>
      </c>
      <c r="Q345" t="s">
        <v>8269</v>
      </c>
      <c r="R345" s="5">
        <f t="shared" si="35"/>
        <v>1.02</v>
      </c>
      <c r="S345" s="14">
        <f t="shared" si="36"/>
        <v>58.413339694656486</v>
      </c>
      <c r="T345" t="str">
        <f t="shared" si="40"/>
        <v>film &amp; video</v>
      </c>
      <c r="U345" t="str">
        <f t="shared" si="41"/>
        <v>documentary</v>
      </c>
    </row>
    <row r="346" spans="1:21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f t="shared" si="37"/>
        <v>33500</v>
      </c>
      <c r="F346">
        <v>34198</v>
      </c>
      <c r="G346" t="s">
        <v>8219</v>
      </c>
      <c r="H346" t="s">
        <v>8224</v>
      </c>
      <c r="I346" t="s">
        <v>8246</v>
      </c>
      <c r="J346">
        <v>1433125200</v>
      </c>
      <c r="K346" s="10">
        <f t="shared" si="38"/>
        <v>42156.097222222219</v>
      </c>
      <c r="L346">
        <v>1429312694</v>
      </c>
      <c r="M346" s="10">
        <f t="shared" si="39"/>
        <v>42111.970995370371</v>
      </c>
      <c r="N346" t="b">
        <v>1</v>
      </c>
      <c r="O346">
        <v>285</v>
      </c>
      <c r="P346" t="b">
        <v>1</v>
      </c>
      <c r="Q346" t="s">
        <v>8269</v>
      </c>
      <c r="R346" s="5">
        <f t="shared" si="35"/>
        <v>1.0209999999999999</v>
      </c>
      <c r="S346" s="14">
        <f t="shared" si="36"/>
        <v>119.99298245614035</v>
      </c>
      <c r="T346" t="str">
        <f t="shared" si="40"/>
        <v>film &amp; video</v>
      </c>
      <c r="U346" t="str">
        <f t="shared" si="41"/>
        <v>documentary</v>
      </c>
    </row>
    <row r="347" spans="1:21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f t="shared" si="37"/>
        <v>14500</v>
      </c>
      <c r="F347">
        <v>17875</v>
      </c>
      <c r="G347" t="s">
        <v>8219</v>
      </c>
      <c r="H347" t="s">
        <v>8224</v>
      </c>
      <c r="I347" t="s">
        <v>8246</v>
      </c>
      <c r="J347">
        <v>1432161590</v>
      </c>
      <c r="K347" s="10">
        <f t="shared" si="38"/>
        <v>42144.944328703699</v>
      </c>
      <c r="L347">
        <v>1429569590</v>
      </c>
      <c r="M347" s="10">
        <f t="shared" si="39"/>
        <v>42114.944328703699</v>
      </c>
      <c r="N347" t="b">
        <v>1</v>
      </c>
      <c r="O347">
        <v>179</v>
      </c>
      <c r="P347" t="b">
        <v>1</v>
      </c>
      <c r="Q347" t="s">
        <v>8269</v>
      </c>
      <c r="R347" s="5">
        <f t="shared" si="35"/>
        <v>1.2330000000000001</v>
      </c>
      <c r="S347" s="14">
        <f t="shared" si="36"/>
        <v>99.860335195530723</v>
      </c>
      <c r="T347" t="str">
        <f t="shared" si="40"/>
        <v>film &amp; video</v>
      </c>
      <c r="U347" t="str">
        <f t="shared" si="41"/>
        <v>documentary</v>
      </c>
    </row>
    <row r="348" spans="1:21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f t="shared" si="37"/>
        <v>10000</v>
      </c>
      <c r="F348">
        <v>17028.88</v>
      </c>
      <c r="G348" t="s">
        <v>8219</v>
      </c>
      <c r="H348" t="s">
        <v>8224</v>
      </c>
      <c r="I348" t="s">
        <v>8246</v>
      </c>
      <c r="J348">
        <v>1444824021</v>
      </c>
      <c r="K348" s="10">
        <f t="shared" si="38"/>
        <v>42291.500243055561</v>
      </c>
      <c r="L348">
        <v>1442232021</v>
      </c>
      <c r="M348" s="10">
        <f t="shared" si="39"/>
        <v>42261.500243055561</v>
      </c>
      <c r="N348" t="b">
        <v>1</v>
      </c>
      <c r="O348">
        <v>188</v>
      </c>
      <c r="P348" t="b">
        <v>1</v>
      </c>
      <c r="Q348" t="s">
        <v>8269</v>
      </c>
      <c r="R348" s="5">
        <f t="shared" si="35"/>
        <v>1.7030000000000001</v>
      </c>
      <c r="S348" s="14">
        <f t="shared" si="36"/>
        <v>90.579148936170213</v>
      </c>
      <c r="T348" t="str">
        <f t="shared" si="40"/>
        <v>film &amp; video</v>
      </c>
      <c r="U348" t="str">
        <f t="shared" si="41"/>
        <v>documentary</v>
      </c>
    </row>
    <row r="349" spans="1:21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f t="shared" si="37"/>
        <v>40000</v>
      </c>
      <c r="F349">
        <v>44636.2</v>
      </c>
      <c r="G349" t="s">
        <v>8219</v>
      </c>
      <c r="H349" t="s">
        <v>8224</v>
      </c>
      <c r="I349" t="s">
        <v>8246</v>
      </c>
      <c r="J349">
        <v>1447505609</v>
      </c>
      <c r="K349" s="10">
        <f t="shared" si="38"/>
        <v>42322.537141203706</v>
      </c>
      <c r="L349">
        <v>1444910009</v>
      </c>
      <c r="M349" s="10">
        <f t="shared" si="39"/>
        <v>42292.495474537034</v>
      </c>
      <c r="N349" t="b">
        <v>1</v>
      </c>
      <c r="O349">
        <v>379</v>
      </c>
      <c r="P349" t="b">
        <v>1</v>
      </c>
      <c r="Q349" t="s">
        <v>8269</v>
      </c>
      <c r="R349" s="5">
        <f t="shared" si="35"/>
        <v>1.1160000000000001</v>
      </c>
      <c r="S349" s="14">
        <f t="shared" si="36"/>
        <v>117.77361477572559</v>
      </c>
      <c r="T349" t="str">
        <f t="shared" si="40"/>
        <v>film &amp; video</v>
      </c>
      <c r="U349" t="str">
        <f t="shared" si="41"/>
        <v>documentary</v>
      </c>
    </row>
    <row r="350" spans="1:21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f t="shared" si="37"/>
        <v>10000</v>
      </c>
      <c r="F350">
        <v>10300</v>
      </c>
      <c r="G350" t="s">
        <v>8219</v>
      </c>
      <c r="H350" t="s">
        <v>8224</v>
      </c>
      <c r="I350" t="s">
        <v>8246</v>
      </c>
      <c r="J350">
        <v>1440165916</v>
      </c>
      <c r="K350" s="10">
        <f t="shared" si="38"/>
        <v>42237.58699074074</v>
      </c>
      <c r="L350">
        <v>1437573916</v>
      </c>
      <c r="M350" s="10">
        <f t="shared" si="39"/>
        <v>42207.58699074074</v>
      </c>
      <c r="N350" t="b">
        <v>1</v>
      </c>
      <c r="O350">
        <v>119</v>
      </c>
      <c r="P350" t="b">
        <v>1</v>
      </c>
      <c r="Q350" t="s">
        <v>8269</v>
      </c>
      <c r="R350" s="5">
        <f t="shared" si="35"/>
        <v>1.03</v>
      </c>
      <c r="S350" s="14">
        <f t="shared" si="36"/>
        <v>86.554621848739501</v>
      </c>
      <c r="T350" t="str">
        <f t="shared" si="40"/>
        <v>film &amp; video</v>
      </c>
      <c r="U350" t="str">
        <f t="shared" si="41"/>
        <v>documentary</v>
      </c>
    </row>
    <row r="351" spans="1:21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f t="shared" si="37"/>
        <v>11260</v>
      </c>
      <c r="F351">
        <v>12007.18</v>
      </c>
      <c r="G351" t="s">
        <v>8219</v>
      </c>
      <c r="H351" t="s">
        <v>8224</v>
      </c>
      <c r="I351" t="s">
        <v>8246</v>
      </c>
      <c r="J351">
        <v>1487937508</v>
      </c>
      <c r="K351" s="10">
        <f t="shared" si="38"/>
        <v>42790.498935185184</v>
      </c>
      <c r="L351">
        <v>1485345508</v>
      </c>
      <c r="M351" s="10">
        <f t="shared" si="39"/>
        <v>42760.498935185184</v>
      </c>
      <c r="N351" t="b">
        <v>1</v>
      </c>
      <c r="O351">
        <v>167</v>
      </c>
      <c r="P351" t="b">
        <v>1</v>
      </c>
      <c r="Q351" t="s">
        <v>8269</v>
      </c>
      <c r="R351" s="5">
        <f t="shared" si="35"/>
        <v>1.0660000000000001</v>
      </c>
      <c r="S351" s="14">
        <f t="shared" si="36"/>
        <v>71.899281437125751</v>
      </c>
      <c r="T351" t="str">
        <f t="shared" si="40"/>
        <v>film &amp; video</v>
      </c>
      <c r="U351" t="str">
        <f t="shared" si="41"/>
        <v>documentary</v>
      </c>
    </row>
    <row r="352" spans="1:21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f t="shared" si="37"/>
        <v>25000</v>
      </c>
      <c r="F352">
        <v>28690</v>
      </c>
      <c r="G352" t="s">
        <v>8219</v>
      </c>
      <c r="H352" t="s">
        <v>8224</v>
      </c>
      <c r="I352" t="s">
        <v>8246</v>
      </c>
      <c r="J352">
        <v>1473566340</v>
      </c>
      <c r="K352" s="10">
        <f t="shared" si="38"/>
        <v>42624.165972222225</v>
      </c>
      <c r="L352">
        <v>1470274509</v>
      </c>
      <c r="M352" s="10">
        <f t="shared" si="39"/>
        <v>42586.066076388888</v>
      </c>
      <c r="N352" t="b">
        <v>1</v>
      </c>
      <c r="O352">
        <v>221</v>
      </c>
      <c r="P352" t="b">
        <v>1</v>
      </c>
      <c r="Q352" t="s">
        <v>8269</v>
      </c>
      <c r="R352" s="5">
        <f t="shared" si="35"/>
        <v>1.1479999999999999</v>
      </c>
      <c r="S352" s="14">
        <f t="shared" si="36"/>
        <v>129.81900452488688</v>
      </c>
      <c r="T352" t="str">
        <f t="shared" si="40"/>
        <v>film &amp; video</v>
      </c>
      <c r="U352" t="str">
        <f t="shared" si="41"/>
        <v>documentary</v>
      </c>
    </row>
    <row r="353" spans="1:21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f t="shared" si="37"/>
        <v>37740</v>
      </c>
      <c r="F353">
        <v>43296</v>
      </c>
      <c r="G353" t="s">
        <v>8219</v>
      </c>
      <c r="H353" t="s">
        <v>8227</v>
      </c>
      <c r="I353" t="s">
        <v>8249</v>
      </c>
      <c r="J353">
        <v>1460066954</v>
      </c>
      <c r="K353" s="10">
        <f t="shared" si="38"/>
        <v>42467.923078703709</v>
      </c>
      <c r="L353">
        <v>1456614554</v>
      </c>
      <c r="M353" s="10">
        <f t="shared" si="39"/>
        <v>42427.964745370366</v>
      </c>
      <c r="N353" t="b">
        <v>1</v>
      </c>
      <c r="O353">
        <v>964</v>
      </c>
      <c r="P353" t="b">
        <v>1</v>
      </c>
      <c r="Q353" t="s">
        <v>8269</v>
      </c>
      <c r="R353" s="5">
        <f t="shared" si="35"/>
        <v>1.2729999999999999</v>
      </c>
      <c r="S353" s="14">
        <f t="shared" si="36"/>
        <v>44.912863070539416</v>
      </c>
      <c r="T353" t="str">
        <f t="shared" si="40"/>
        <v>film &amp; video</v>
      </c>
      <c r="U353" t="str">
        <f t="shared" si="41"/>
        <v>documentary</v>
      </c>
    </row>
    <row r="354" spans="1:21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f t="shared" si="37"/>
        <v>10000</v>
      </c>
      <c r="F354">
        <v>11656</v>
      </c>
      <c r="G354" t="s">
        <v>8219</v>
      </c>
      <c r="H354" t="s">
        <v>8224</v>
      </c>
      <c r="I354" t="s">
        <v>8246</v>
      </c>
      <c r="J354">
        <v>1412740868</v>
      </c>
      <c r="K354" s="10">
        <f t="shared" si="38"/>
        <v>41920.167453703703</v>
      </c>
      <c r="L354">
        <v>1410148868</v>
      </c>
      <c r="M354" s="10">
        <f t="shared" si="39"/>
        <v>41890.167453703703</v>
      </c>
      <c r="N354" t="b">
        <v>1</v>
      </c>
      <c r="O354">
        <v>286</v>
      </c>
      <c r="P354" t="b">
        <v>1</v>
      </c>
      <c r="Q354" t="s">
        <v>8269</v>
      </c>
      <c r="R354" s="5">
        <f t="shared" si="35"/>
        <v>1.1659999999999999</v>
      </c>
      <c r="S354" s="14">
        <f t="shared" si="36"/>
        <v>40.755244755244753</v>
      </c>
      <c r="T354" t="str">
        <f t="shared" si="40"/>
        <v>film &amp; video</v>
      </c>
      <c r="U354" t="str">
        <f t="shared" si="41"/>
        <v>documentary</v>
      </c>
    </row>
    <row r="355" spans="1:21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f t="shared" si="37"/>
        <v>58425</v>
      </c>
      <c r="F355">
        <v>63460.18</v>
      </c>
      <c r="G355" t="s">
        <v>8219</v>
      </c>
      <c r="H355" t="s">
        <v>8224</v>
      </c>
      <c r="I355" t="s">
        <v>8246</v>
      </c>
      <c r="J355">
        <v>1447963219</v>
      </c>
      <c r="K355" s="10">
        <f t="shared" si="38"/>
        <v>42327.833553240736</v>
      </c>
      <c r="L355">
        <v>1445367619</v>
      </c>
      <c r="M355" s="10">
        <f t="shared" si="39"/>
        <v>42297.791886574079</v>
      </c>
      <c r="N355" t="b">
        <v>1</v>
      </c>
      <c r="O355">
        <v>613</v>
      </c>
      <c r="P355" t="b">
        <v>1</v>
      </c>
      <c r="Q355" t="s">
        <v>8269</v>
      </c>
      <c r="R355" s="5">
        <f t="shared" si="35"/>
        <v>1.0860000000000001</v>
      </c>
      <c r="S355" s="14">
        <f t="shared" si="36"/>
        <v>103.52394779771615</v>
      </c>
      <c r="T355" t="str">
        <f t="shared" si="40"/>
        <v>film &amp; video</v>
      </c>
      <c r="U355" t="str">
        <f t="shared" si="41"/>
        <v>documentary</v>
      </c>
    </row>
    <row r="356" spans="1:21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f t="shared" si="37"/>
        <v>3500</v>
      </c>
      <c r="F356">
        <v>3638</v>
      </c>
      <c r="G356" t="s">
        <v>8219</v>
      </c>
      <c r="H356" t="s">
        <v>8224</v>
      </c>
      <c r="I356" t="s">
        <v>8246</v>
      </c>
      <c r="J356">
        <v>1460141521</v>
      </c>
      <c r="K356" s="10">
        <f t="shared" si="38"/>
        <v>42468.786122685182</v>
      </c>
      <c r="L356">
        <v>1457553121</v>
      </c>
      <c r="M356" s="10">
        <f t="shared" si="39"/>
        <v>42438.827789351853</v>
      </c>
      <c r="N356" t="b">
        <v>1</v>
      </c>
      <c r="O356">
        <v>29</v>
      </c>
      <c r="P356" t="b">
        <v>1</v>
      </c>
      <c r="Q356" t="s">
        <v>8269</v>
      </c>
      <c r="R356" s="5">
        <f t="shared" si="35"/>
        <v>1.0389999999999999</v>
      </c>
      <c r="S356" s="14">
        <f t="shared" si="36"/>
        <v>125.44827586206897</v>
      </c>
      <c r="T356" t="str">
        <f t="shared" si="40"/>
        <v>film &amp; video</v>
      </c>
      <c r="U356" t="str">
        <f t="shared" si="41"/>
        <v>documentary</v>
      </c>
    </row>
    <row r="357" spans="1:21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f t="shared" si="37"/>
        <v>35000</v>
      </c>
      <c r="F357">
        <v>40690</v>
      </c>
      <c r="G357" t="s">
        <v>8219</v>
      </c>
      <c r="H357" t="s">
        <v>8224</v>
      </c>
      <c r="I357" t="s">
        <v>8246</v>
      </c>
      <c r="J357">
        <v>1417420994</v>
      </c>
      <c r="K357" s="10">
        <f t="shared" si="38"/>
        <v>41974.3355787037</v>
      </c>
      <c r="L357">
        <v>1414738994</v>
      </c>
      <c r="M357" s="10">
        <f t="shared" si="39"/>
        <v>41943.293912037036</v>
      </c>
      <c r="N357" t="b">
        <v>1</v>
      </c>
      <c r="O357">
        <v>165</v>
      </c>
      <c r="P357" t="b">
        <v>1</v>
      </c>
      <c r="Q357" t="s">
        <v>8269</v>
      </c>
      <c r="R357" s="5">
        <f t="shared" si="35"/>
        <v>1.163</v>
      </c>
      <c r="S357" s="14">
        <f t="shared" si="36"/>
        <v>246.60606060606059</v>
      </c>
      <c r="T357" t="str">
        <f t="shared" si="40"/>
        <v>film &amp; video</v>
      </c>
      <c r="U357" t="str">
        <f t="shared" si="41"/>
        <v>documentary</v>
      </c>
    </row>
    <row r="358" spans="1:21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f t="shared" si="37"/>
        <v>7500</v>
      </c>
      <c r="F358">
        <v>7701.93</v>
      </c>
      <c r="G358" t="s">
        <v>8219</v>
      </c>
      <c r="H358" t="s">
        <v>8224</v>
      </c>
      <c r="I358" t="s">
        <v>8246</v>
      </c>
      <c r="J358">
        <v>1458152193</v>
      </c>
      <c r="K358" s="10">
        <f t="shared" si="38"/>
        <v>42445.761493055557</v>
      </c>
      <c r="L358">
        <v>1455563793</v>
      </c>
      <c r="M358" s="10">
        <f t="shared" si="39"/>
        <v>42415.803159722222</v>
      </c>
      <c r="N358" t="b">
        <v>1</v>
      </c>
      <c r="O358">
        <v>97</v>
      </c>
      <c r="P358" t="b">
        <v>1</v>
      </c>
      <c r="Q358" t="s">
        <v>8269</v>
      </c>
      <c r="R358" s="5">
        <f t="shared" si="35"/>
        <v>1.0269999999999999</v>
      </c>
      <c r="S358" s="14">
        <f t="shared" si="36"/>
        <v>79.401340206185566</v>
      </c>
      <c r="T358" t="str">
        <f t="shared" si="40"/>
        <v>film &amp; video</v>
      </c>
      <c r="U358" t="str">
        <f t="shared" si="41"/>
        <v>documentary</v>
      </c>
    </row>
    <row r="359" spans="1:21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f t="shared" si="37"/>
        <v>15000</v>
      </c>
      <c r="F359">
        <v>26100</v>
      </c>
      <c r="G359" t="s">
        <v>8219</v>
      </c>
      <c r="H359" t="s">
        <v>8224</v>
      </c>
      <c r="I359" t="s">
        <v>8246</v>
      </c>
      <c r="J359">
        <v>1429852797</v>
      </c>
      <c r="K359" s="10">
        <f t="shared" si="38"/>
        <v>42118.222187499996</v>
      </c>
      <c r="L359">
        <v>1426396797</v>
      </c>
      <c r="M359" s="10">
        <f t="shared" si="39"/>
        <v>42078.222187499996</v>
      </c>
      <c r="N359" t="b">
        <v>1</v>
      </c>
      <c r="O359">
        <v>303</v>
      </c>
      <c r="P359" t="b">
        <v>1</v>
      </c>
      <c r="Q359" t="s">
        <v>8269</v>
      </c>
      <c r="R359" s="5">
        <f t="shared" si="35"/>
        <v>1.74</v>
      </c>
      <c r="S359" s="14">
        <f t="shared" si="36"/>
        <v>86.138613861386133</v>
      </c>
      <c r="T359" t="str">
        <f t="shared" si="40"/>
        <v>film &amp; video</v>
      </c>
      <c r="U359" t="str">
        <f t="shared" si="41"/>
        <v>documentary</v>
      </c>
    </row>
    <row r="360" spans="1:21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f t="shared" si="37"/>
        <v>50000</v>
      </c>
      <c r="F360">
        <v>51544</v>
      </c>
      <c r="G360" t="s">
        <v>8219</v>
      </c>
      <c r="H360" t="s">
        <v>8224</v>
      </c>
      <c r="I360" t="s">
        <v>8246</v>
      </c>
      <c r="J360">
        <v>1466002800</v>
      </c>
      <c r="K360" s="10">
        <f t="shared" si="38"/>
        <v>42536.625</v>
      </c>
      <c r="L360">
        <v>1463517521</v>
      </c>
      <c r="M360" s="10">
        <f t="shared" si="39"/>
        <v>42507.860196759255</v>
      </c>
      <c r="N360" t="b">
        <v>1</v>
      </c>
      <c r="O360">
        <v>267</v>
      </c>
      <c r="P360" t="b">
        <v>1</v>
      </c>
      <c r="Q360" t="s">
        <v>8269</v>
      </c>
      <c r="R360" s="5">
        <f t="shared" si="35"/>
        <v>1.0309999999999999</v>
      </c>
      <c r="S360" s="14">
        <f t="shared" si="36"/>
        <v>193.04868913857678</v>
      </c>
      <c r="T360" t="str">
        <f t="shared" si="40"/>
        <v>film &amp; video</v>
      </c>
      <c r="U360" t="str">
        <f t="shared" si="41"/>
        <v>documentary</v>
      </c>
    </row>
    <row r="361" spans="1:21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f t="shared" si="37"/>
        <v>24200</v>
      </c>
      <c r="F361">
        <v>25375</v>
      </c>
      <c r="G361" t="s">
        <v>8219</v>
      </c>
      <c r="H361" t="s">
        <v>8224</v>
      </c>
      <c r="I361" t="s">
        <v>8246</v>
      </c>
      <c r="J361">
        <v>1415941920</v>
      </c>
      <c r="K361" s="10">
        <f t="shared" si="38"/>
        <v>41957.216666666667</v>
      </c>
      <c r="L361">
        <v>1414028490</v>
      </c>
      <c r="M361" s="10">
        <f t="shared" si="39"/>
        <v>41935.070486111108</v>
      </c>
      <c r="N361" t="b">
        <v>1</v>
      </c>
      <c r="O361">
        <v>302</v>
      </c>
      <c r="P361" t="b">
        <v>1</v>
      </c>
      <c r="Q361" t="s">
        <v>8269</v>
      </c>
      <c r="R361" s="5">
        <f t="shared" si="35"/>
        <v>1.0489999999999999</v>
      </c>
      <c r="S361" s="14">
        <f t="shared" si="36"/>
        <v>84.023178807947019</v>
      </c>
      <c r="T361" t="str">
        <f t="shared" si="40"/>
        <v>film &amp; video</v>
      </c>
      <c r="U361" t="str">
        <f t="shared" si="41"/>
        <v>documentary</v>
      </c>
    </row>
    <row r="362" spans="1:21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f t="shared" si="37"/>
        <v>12000</v>
      </c>
      <c r="F362">
        <v>12165</v>
      </c>
      <c r="G362" t="s">
        <v>8219</v>
      </c>
      <c r="H362" t="s">
        <v>8224</v>
      </c>
      <c r="I362" t="s">
        <v>8246</v>
      </c>
      <c r="J362">
        <v>1437621060</v>
      </c>
      <c r="K362" s="10">
        <f t="shared" si="38"/>
        <v>42208.132638888885</v>
      </c>
      <c r="L362">
        <v>1433799180</v>
      </c>
      <c r="M362" s="10">
        <f t="shared" si="39"/>
        <v>42163.897916666669</v>
      </c>
      <c r="N362" t="b">
        <v>0</v>
      </c>
      <c r="O362">
        <v>87</v>
      </c>
      <c r="P362" t="b">
        <v>1</v>
      </c>
      <c r="Q362" t="s">
        <v>8269</v>
      </c>
      <c r="R362" s="5">
        <f t="shared" si="35"/>
        <v>1.014</v>
      </c>
      <c r="S362" s="14">
        <f t="shared" si="36"/>
        <v>139.82758620689654</v>
      </c>
      <c r="T362" t="str">
        <f t="shared" si="40"/>
        <v>film &amp; video</v>
      </c>
      <c r="U362" t="str">
        <f t="shared" si="41"/>
        <v>documentary</v>
      </c>
    </row>
    <row r="363" spans="1:21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f t="shared" si="37"/>
        <v>35000</v>
      </c>
      <c r="F363">
        <v>38876.949999999997</v>
      </c>
      <c r="G363" t="s">
        <v>8219</v>
      </c>
      <c r="H363" t="s">
        <v>8224</v>
      </c>
      <c r="I363" t="s">
        <v>8246</v>
      </c>
      <c r="J363">
        <v>1416704506</v>
      </c>
      <c r="K363" s="10">
        <f t="shared" si="38"/>
        <v>41966.042893518519</v>
      </c>
      <c r="L363">
        <v>1414108906</v>
      </c>
      <c r="M363" s="10">
        <f t="shared" si="39"/>
        <v>41936.001226851848</v>
      </c>
      <c r="N363" t="b">
        <v>0</v>
      </c>
      <c r="O363">
        <v>354</v>
      </c>
      <c r="P363" t="b">
        <v>1</v>
      </c>
      <c r="Q363" t="s">
        <v>8269</v>
      </c>
      <c r="R363" s="5">
        <f t="shared" si="35"/>
        <v>1.111</v>
      </c>
      <c r="S363" s="14">
        <f t="shared" si="36"/>
        <v>109.82189265536722</v>
      </c>
      <c r="T363" t="str">
        <f t="shared" si="40"/>
        <v>film &amp; video</v>
      </c>
      <c r="U363" t="str">
        <f t="shared" si="41"/>
        <v>documentary</v>
      </c>
    </row>
    <row r="364" spans="1:21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f t="shared" si="37"/>
        <v>9665</v>
      </c>
      <c r="F364">
        <v>12000</v>
      </c>
      <c r="G364" t="s">
        <v>8219</v>
      </c>
      <c r="H364" t="s">
        <v>8224</v>
      </c>
      <c r="I364" t="s">
        <v>8246</v>
      </c>
      <c r="J364">
        <v>1407456000</v>
      </c>
      <c r="K364" s="10">
        <f t="shared" si="38"/>
        <v>41859</v>
      </c>
      <c r="L364">
        <v>1405573391</v>
      </c>
      <c r="M364" s="10">
        <f t="shared" si="39"/>
        <v>41837.210543981484</v>
      </c>
      <c r="N364" t="b">
        <v>0</v>
      </c>
      <c r="O364">
        <v>86</v>
      </c>
      <c r="P364" t="b">
        <v>1</v>
      </c>
      <c r="Q364" t="s">
        <v>8269</v>
      </c>
      <c r="R364" s="5">
        <f t="shared" si="35"/>
        <v>1.242</v>
      </c>
      <c r="S364" s="14">
        <f t="shared" si="36"/>
        <v>139.53488372093022</v>
      </c>
      <c r="T364" t="str">
        <f t="shared" si="40"/>
        <v>film &amp; video</v>
      </c>
      <c r="U364" t="str">
        <f t="shared" si="41"/>
        <v>documentary</v>
      </c>
    </row>
    <row r="365" spans="1:21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f t="shared" si="37"/>
        <v>8925</v>
      </c>
      <c r="F365">
        <v>9044</v>
      </c>
      <c r="G365" t="s">
        <v>8219</v>
      </c>
      <c r="H365" t="s">
        <v>8224</v>
      </c>
      <c r="I365" t="s">
        <v>8246</v>
      </c>
      <c r="J365">
        <v>1272828120</v>
      </c>
      <c r="K365" s="10">
        <f t="shared" si="38"/>
        <v>40300.806944444441</v>
      </c>
      <c r="L365">
        <v>1268934736</v>
      </c>
      <c r="M365" s="10">
        <f t="shared" si="39"/>
        <v>40255.744629629626</v>
      </c>
      <c r="N365" t="b">
        <v>0</v>
      </c>
      <c r="O365">
        <v>26</v>
      </c>
      <c r="P365" t="b">
        <v>1</v>
      </c>
      <c r="Q365" t="s">
        <v>8269</v>
      </c>
      <c r="R365" s="5">
        <f t="shared" si="35"/>
        <v>1.0129999999999999</v>
      </c>
      <c r="S365" s="14">
        <f t="shared" si="36"/>
        <v>347.84615384615387</v>
      </c>
      <c r="T365" t="str">
        <f t="shared" si="40"/>
        <v>film &amp; video</v>
      </c>
      <c r="U365" t="str">
        <f t="shared" si="41"/>
        <v>documentary</v>
      </c>
    </row>
    <row r="366" spans="1:21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f t="shared" si="37"/>
        <v>7000</v>
      </c>
      <c r="F366">
        <v>7711.3</v>
      </c>
      <c r="G366" t="s">
        <v>8219</v>
      </c>
      <c r="H366" t="s">
        <v>8224</v>
      </c>
      <c r="I366" t="s">
        <v>8246</v>
      </c>
      <c r="J366">
        <v>1403323140</v>
      </c>
      <c r="K366" s="10">
        <f t="shared" si="38"/>
        <v>41811.165972222225</v>
      </c>
      <c r="L366">
        <v>1400704672</v>
      </c>
      <c r="M366" s="10">
        <f t="shared" si="39"/>
        <v>41780.859629629631</v>
      </c>
      <c r="N366" t="b">
        <v>0</v>
      </c>
      <c r="O366">
        <v>113</v>
      </c>
      <c r="P366" t="b">
        <v>1</v>
      </c>
      <c r="Q366" t="s">
        <v>8269</v>
      </c>
      <c r="R366" s="5">
        <f t="shared" si="35"/>
        <v>1.1020000000000001</v>
      </c>
      <c r="S366" s="14">
        <f t="shared" si="36"/>
        <v>68.24159292035398</v>
      </c>
      <c r="T366" t="str">
        <f t="shared" si="40"/>
        <v>film &amp; video</v>
      </c>
      <c r="U366" t="str">
        <f t="shared" si="41"/>
        <v>documentary</v>
      </c>
    </row>
    <row r="367" spans="1:21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f t="shared" si="37"/>
        <v>18150</v>
      </c>
      <c r="F367">
        <v>15596</v>
      </c>
      <c r="G367" t="s">
        <v>8219</v>
      </c>
      <c r="H367" t="s">
        <v>8225</v>
      </c>
      <c r="I367" t="s">
        <v>8247</v>
      </c>
      <c r="J367">
        <v>1393597999</v>
      </c>
      <c r="K367" s="10">
        <f t="shared" si="38"/>
        <v>41698.606469907405</v>
      </c>
      <c r="L367">
        <v>1391005999</v>
      </c>
      <c r="M367" s="10">
        <f t="shared" si="39"/>
        <v>41668.606469907405</v>
      </c>
      <c r="N367" t="b">
        <v>0</v>
      </c>
      <c r="O367">
        <v>65</v>
      </c>
      <c r="P367" t="b">
        <v>1</v>
      </c>
      <c r="Q367" t="s">
        <v>8269</v>
      </c>
      <c r="R367" s="5">
        <f t="shared" si="35"/>
        <v>1.04</v>
      </c>
      <c r="S367" s="14">
        <f t="shared" si="36"/>
        <v>239.93846153846152</v>
      </c>
      <c r="T367" t="str">
        <f t="shared" si="40"/>
        <v>film &amp; video</v>
      </c>
      <c r="U367" t="str">
        <f t="shared" si="41"/>
        <v>documentary</v>
      </c>
    </row>
    <row r="368" spans="1:21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f t="shared" si="37"/>
        <v>38000</v>
      </c>
      <c r="F368">
        <v>38500</v>
      </c>
      <c r="G368" t="s">
        <v>8219</v>
      </c>
      <c r="H368" t="s">
        <v>8224</v>
      </c>
      <c r="I368" t="s">
        <v>8246</v>
      </c>
      <c r="J368">
        <v>1337540518</v>
      </c>
      <c r="K368" s="10">
        <f t="shared" si="38"/>
        <v>41049.793032407404</v>
      </c>
      <c r="L368">
        <v>1334948518</v>
      </c>
      <c r="M368" s="10">
        <f t="shared" si="39"/>
        <v>41019.793032407404</v>
      </c>
      <c r="N368" t="b">
        <v>0</v>
      </c>
      <c r="O368">
        <v>134</v>
      </c>
      <c r="P368" t="b">
        <v>1</v>
      </c>
      <c r="Q368" t="s">
        <v>8269</v>
      </c>
      <c r="R368" s="5">
        <f t="shared" si="35"/>
        <v>1.0129999999999999</v>
      </c>
      <c r="S368" s="14">
        <f t="shared" si="36"/>
        <v>287.31343283582089</v>
      </c>
      <c r="T368" t="str">
        <f t="shared" si="40"/>
        <v>film &amp; video</v>
      </c>
      <c r="U368" t="str">
        <f t="shared" si="41"/>
        <v>documentary</v>
      </c>
    </row>
    <row r="369" spans="1:21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f t="shared" si="37"/>
        <v>10000</v>
      </c>
      <c r="F369">
        <v>10335.01</v>
      </c>
      <c r="G369" t="s">
        <v>8219</v>
      </c>
      <c r="H369" t="s">
        <v>8224</v>
      </c>
      <c r="I369" t="s">
        <v>8246</v>
      </c>
      <c r="J369">
        <v>1367384340</v>
      </c>
      <c r="K369" s="10">
        <f t="shared" si="38"/>
        <v>41395.207638888889</v>
      </c>
      <c r="L369">
        <v>1363960278</v>
      </c>
      <c r="M369" s="10">
        <f t="shared" si="39"/>
        <v>41355.577291666668</v>
      </c>
      <c r="N369" t="b">
        <v>0</v>
      </c>
      <c r="O369">
        <v>119</v>
      </c>
      <c r="P369" t="b">
        <v>1</v>
      </c>
      <c r="Q369" t="s">
        <v>8269</v>
      </c>
      <c r="R369" s="5">
        <f t="shared" si="35"/>
        <v>1.034</v>
      </c>
      <c r="S369" s="14">
        <f t="shared" si="36"/>
        <v>86.84882352941176</v>
      </c>
      <c r="T369" t="str">
        <f t="shared" si="40"/>
        <v>film &amp; video</v>
      </c>
      <c r="U369" t="str">
        <f t="shared" si="41"/>
        <v>documentary</v>
      </c>
    </row>
    <row r="370" spans="1:21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f t="shared" si="37"/>
        <v>12500</v>
      </c>
      <c r="F370">
        <v>13014</v>
      </c>
      <c r="G370" t="s">
        <v>8219</v>
      </c>
      <c r="H370" t="s">
        <v>8224</v>
      </c>
      <c r="I370" t="s">
        <v>8246</v>
      </c>
      <c r="J370">
        <v>1426426322</v>
      </c>
      <c r="K370" s="10">
        <f t="shared" si="38"/>
        <v>42078.563912037032</v>
      </c>
      <c r="L370">
        <v>1423405922</v>
      </c>
      <c r="M370" s="10">
        <f t="shared" si="39"/>
        <v>42043.605578703704</v>
      </c>
      <c r="N370" t="b">
        <v>0</v>
      </c>
      <c r="O370">
        <v>159</v>
      </c>
      <c r="P370" t="b">
        <v>1</v>
      </c>
      <c r="Q370" t="s">
        <v>8269</v>
      </c>
      <c r="R370" s="5">
        <f t="shared" si="35"/>
        <v>1.0409999999999999</v>
      </c>
      <c r="S370" s="14">
        <f t="shared" si="36"/>
        <v>81.84905660377359</v>
      </c>
      <c r="T370" t="str">
        <f t="shared" si="40"/>
        <v>film &amp; video</v>
      </c>
      <c r="U370" t="str">
        <f t="shared" si="41"/>
        <v>documentary</v>
      </c>
    </row>
    <row r="371" spans="1:21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f t="shared" si="37"/>
        <v>6500</v>
      </c>
      <c r="F371">
        <v>7160.12</v>
      </c>
      <c r="G371" t="s">
        <v>8219</v>
      </c>
      <c r="H371" t="s">
        <v>8224</v>
      </c>
      <c r="I371" t="s">
        <v>8246</v>
      </c>
      <c r="J371">
        <v>1326633269</v>
      </c>
      <c r="K371" s="10">
        <f t="shared" si="38"/>
        <v>40923.551724537036</v>
      </c>
      <c r="L371">
        <v>1324041269</v>
      </c>
      <c r="M371" s="10">
        <f t="shared" si="39"/>
        <v>40893.551724537036</v>
      </c>
      <c r="N371" t="b">
        <v>0</v>
      </c>
      <c r="O371">
        <v>167</v>
      </c>
      <c r="P371" t="b">
        <v>1</v>
      </c>
      <c r="Q371" t="s">
        <v>8269</v>
      </c>
      <c r="R371" s="5">
        <f t="shared" si="35"/>
        <v>1.1020000000000001</v>
      </c>
      <c r="S371" s="14">
        <f t="shared" si="36"/>
        <v>42.874970059880241</v>
      </c>
      <c r="T371" t="str">
        <f t="shared" si="40"/>
        <v>film &amp; video</v>
      </c>
      <c r="U371" t="str">
        <f t="shared" si="41"/>
        <v>documentary</v>
      </c>
    </row>
    <row r="372" spans="1:21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f t="shared" si="37"/>
        <v>25000</v>
      </c>
      <c r="F372">
        <v>30505</v>
      </c>
      <c r="G372" t="s">
        <v>8219</v>
      </c>
      <c r="H372" t="s">
        <v>8224</v>
      </c>
      <c r="I372" t="s">
        <v>8246</v>
      </c>
      <c r="J372">
        <v>1483729500</v>
      </c>
      <c r="K372" s="10">
        <f t="shared" si="38"/>
        <v>42741.795138888891</v>
      </c>
      <c r="L372">
        <v>1481137500</v>
      </c>
      <c r="M372" s="10">
        <f t="shared" si="39"/>
        <v>42711.795138888891</v>
      </c>
      <c r="N372" t="b">
        <v>0</v>
      </c>
      <c r="O372">
        <v>43</v>
      </c>
      <c r="P372" t="b">
        <v>1</v>
      </c>
      <c r="Q372" t="s">
        <v>8269</v>
      </c>
      <c r="R372" s="5">
        <f t="shared" si="35"/>
        <v>1.22</v>
      </c>
      <c r="S372" s="14">
        <f t="shared" si="36"/>
        <v>709.41860465116281</v>
      </c>
      <c r="T372" t="str">
        <f t="shared" si="40"/>
        <v>film &amp; video</v>
      </c>
      <c r="U372" t="str">
        <f t="shared" si="41"/>
        <v>documentary</v>
      </c>
    </row>
    <row r="373" spans="1:21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f t="shared" si="37"/>
        <v>150000</v>
      </c>
      <c r="F373">
        <v>171253</v>
      </c>
      <c r="G373" t="s">
        <v>8219</v>
      </c>
      <c r="H373" t="s">
        <v>8224</v>
      </c>
      <c r="I373" t="s">
        <v>8246</v>
      </c>
      <c r="J373">
        <v>1359743139</v>
      </c>
      <c r="K373" s="10">
        <f t="shared" si="38"/>
        <v>41306.767812500002</v>
      </c>
      <c r="L373">
        <v>1355855139</v>
      </c>
      <c r="M373" s="10">
        <f t="shared" si="39"/>
        <v>41261.767812500002</v>
      </c>
      <c r="N373" t="b">
        <v>0</v>
      </c>
      <c r="O373">
        <v>1062</v>
      </c>
      <c r="P373" t="b">
        <v>1</v>
      </c>
      <c r="Q373" t="s">
        <v>8269</v>
      </c>
      <c r="R373" s="5">
        <f t="shared" si="35"/>
        <v>1.1419999999999999</v>
      </c>
      <c r="S373" s="14">
        <f t="shared" si="36"/>
        <v>161.25517890772127</v>
      </c>
      <c r="T373" t="str">
        <f t="shared" si="40"/>
        <v>film &amp; video</v>
      </c>
      <c r="U373" t="str">
        <f t="shared" si="41"/>
        <v>documentary</v>
      </c>
    </row>
    <row r="374" spans="1:21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f t="shared" si="37"/>
        <v>363</v>
      </c>
      <c r="F374">
        <v>376</v>
      </c>
      <c r="G374" t="s">
        <v>8219</v>
      </c>
      <c r="H374" t="s">
        <v>8225</v>
      </c>
      <c r="I374" t="s">
        <v>8247</v>
      </c>
      <c r="J374">
        <v>1459872000</v>
      </c>
      <c r="K374" s="10">
        <f t="shared" si="38"/>
        <v>42465.666666666672</v>
      </c>
      <c r="L374">
        <v>1456408244</v>
      </c>
      <c r="M374" s="10">
        <f t="shared" si="39"/>
        <v>42425.576898148152</v>
      </c>
      <c r="N374" t="b">
        <v>0</v>
      </c>
      <c r="O374">
        <v>9</v>
      </c>
      <c r="P374" t="b">
        <v>1</v>
      </c>
      <c r="Q374" t="s">
        <v>8269</v>
      </c>
      <c r="R374" s="5">
        <f t="shared" si="35"/>
        <v>1.2529999999999999</v>
      </c>
      <c r="S374" s="14">
        <f t="shared" si="36"/>
        <v>41.777777777777779</v>
      </c>
      <c r="T374" t="str">
        <f t="shared" si="40"/>
        <v>film &amp; video</v>
      </c>
      <c r="U374" t="str">
        <f t="shared" si="41"/>
        <v>documentary</v>
      </c>
    </row>
    <row r="375" spans="1:21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f t="shared" si="37"/>
        <v>7500</v>
      </c>
      <c r="F375">
        <v>8000</v>
      </c>
      <c r="G375" t="s">
        <v>8219</v>
      </c>
      <c r="H375" t="s">
        <v>8224</v>
      </c>
      <c r="I375" t="s">
        <v>8246</v>
      </c>
      <c r="J375">
        <v>1342648398</v>
      </c>
      <c r="K375" s="10">
        <f t="shared" si="38"/>
        <v>41108.91201388889</v>
      </c>
      <c r="L375">
        <v>1340056398</v>
      </c>
      <c r="M375" s="10">
        <f t="shared" si="39"/>
        <v>41078.91201388889</v>
      </c>
      <c r="N375" t="b">
        <v>0</v>
      </c>
      <c r="O375">
        <v>89</v>
      </c>
      <c r="P375" t="b">
        <v>1</v>
      </c>
      <c r="Q375" t="s">
        <v>8269</v>
      </c>
      <c r="R375" s="5">
        <f t="shared" si="35"/>
        <v>1.0669999999999999</v>
      </c>
      <c r="S375" s="14">
        <f t="shared" si="36"/>
        <v>89.887640449438209</v>
      </c>
      <c r="T375" t="str">
        <f t="shared" si="40"/>
        <v>film &amp; video</v>
      </c>
      <c r="U375" t="str">
        <f t="shared" si="41"/>
        <v>documentary</v>
      </c>
    </row>
    <row r="376" spans="1:21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f t="shared" si="37"/>
        <v>6000</v>
      </c>
      <c r="F376">
        <v>7839</v>
      </c>
      <c r="G376" t="s">
        <v>8219</v>
      </c>
      <c r="H376" t="s">
        <v>8224</v>
      </c>
      <c r="I376" t="s">
        <v>8246</v>
      </c>
      <c r="J376">
        <v>1316208031</v>
      </c>
      <c r="K376" s="10">
        <f t="shared" si="38"/>
        <v>40802.889247685183</v>
      </c>
      <c r="L376">
        <v>1312320031</v>
      </c>
      <c r="M376" s="10">
        <f t="shared" si="39"/>
        <v>40757.889247685183</v>
      </c>
      <c r="N376" t="b">
        <v>0</v>
      </c>
      <c r="O376">
        <v>174</v>
      </c>
      <c r="P376" t="b">
        <v>1</v>
      </c>
      <c r="Q376" t="s">
        <v>8269</v>
      </c>
      <c r="R376" s="5">
        <f t="shared" si="35"/>
        <v>1.3069999999999999</v>
      </c>
      <c r="S376" s="14">
        <f t="shared" si="36"/>
        <v>45.051724137931032</v>
      </c>
      <c r="T376" t="str">
        <f t="shared" si="40"/>
        <v>film &amp; video</v>
      </c>
      <c r="U376" t="str">
        <f t="shared" si="41"/>
        <v>documentary</v>
      </c>
    </row>
    <row r="377" spans="1:21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f t="shared" si="37"/>
        <v>500</v>
      </c>
      <c r="F377">
        <v>600</v>
      </c>
      <c r="G377" t="s">
        <v>8219</v>
      </c>
      <c r="H377" t="s">
        <v>8224</v>
      </c>
      <c r="I377" t="s">
        <v>8246</v>
      </c>
      <c r="J377">
        <v>1393694280</v>
      </c>
      <c r="K377" s="10">
        <f t="shared" si="38"/>
        <v>41699.720833333333</v>
      </c>
      <c r="L377">
        <v>1390088311</v>
      </c>
      <c r="M377" s="10">
        <f t="shared" si="39"/>
        <v>41657.985081018516</v>
      </c>
      <c r="N377" t="b">
        <v>0</v>
      </c>
      <c r="O377">
        <v>14</v>
      </c>
      <c r="P377" t="b">
        <v>1</v>
      </c>
      <c r="Q377" t="s">
        <v>8269</v>
      </c>
      <c r="R377" s="5">
        <f t="shared" si="35"/>
        <v>1.2</v>
      </c>
      <c r="S377" s="14">
        <f t="shared" si="36"/>
        <v>42.857142857142854</v>
      </c>
      <c r="T377" t="str">
        <f t="shared" si="40"/>
        <v>film &amp; video</v>
      </c>
      <c r="U377" t="str">
        <f t="shared" si="41"/>
        <v>documentary</v>
      </c>
    </row>
    <row r="378" spans="1:21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f t="shared" si="37"/>
        <v>2964.5</v>
      </c>
      <c r="F378">
        <v>2596</v>
      </c>
      <c r="G378" t="s">
        <v>8219</v>
      </c>
      <c r="H378" t="s">
        <v>8225</v>
      </c>
      <c r="I378" t="s">
        <v>8247</v>
      </c>
      <c r="J378">
        <v>1472122316</v>
      </c>
      <c r="K378" s="10">
        <f t="shared" si="38"/>
        <v>42607.452731481477</v>
      </c>
      <c r="L378">
        <v>1469443916</v>
      </c>
      <c r="M378" s="10">
        <f t="shared" si="39"/>
        <v>42576.452731481477</v>
      </c>
      <c r="N378" t="b">
        <v>0</v>
      </c>
      <c r="O378">
        <v>48</v>
      </c>
      <c r="P378" t="b">
        <v>1</v>
      </c>
      <c r="Q378" t="s">
        <v>8269</v>
      </c>
      <c r="R378" s="5">
        <f t="shared" si="35"/>
        <v>1.06</v>
      </c>
      <c r="S378" s="14">
        <f t="shared" si="36"/>
        <v>54.083333333333336</v>
      </c>
      <c r="T378" t="str">
        <f t="shared" si="40"/>
        <v>film &amp; video</v>
      </c>
      <c r="U378" t="str">
        <f t="shared" si="41"/>
        <v>documentary</v>
      </c>
    </row>
    <row r="379" spans="1:21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f t="shared" si="37"/>
        <v>12000</v>
      </c>
      <c r="F379">
        <v>13728</v>
      </c>
      <c r="G379" t="s">
        <v>8219</v>
      </c>
      <c r="H379" t="s">
        <v>8224</v>
      </c>
      <c r="I379" t="s">
        <v>8246</v>
      </c>
      <c r="J379">
        <v>1447484460</v>
      </c>
      <c r="K379" s="10">
        <f t="shared" si="38"/>
        <v>42322.292361111111</v>
      </c>
      <c r="L379">
        <v>1444888868</v>
      </c>
      <c r="M379" s="10">
        <f t="shared" si="39"/>
        <v>42292.250787037032</v>
      </c>
      <c r="N379" t="b">
        <v>0</v>
      </c>
      <c r="O379">
        <v>133</v>
      </c>
      <c r="P379" t="b">
        <v>1</v>
      </c>
      <c r="Q379" t="s">
        <v>8269</v>
      </c>
      <c r="R379" s="5">
        <f t="shared" si="35"/>
        <v>1.1439999999999999</v>
      </c>
      <c r="S379" s="14">
        <f t="shared" si="36"/>
        <v>103.21804511278195</v>
      </c>
      <c r="T379" t="str">
        <f t="shared" si="40"/>
        <v>film &amp; video</v>
      </c>
      <c r="U379" t="str">
        <f t="shared" si="41"/>
        <v>documentary</v>
      </c>
    </row>
    <row r="380" spans="1:21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f t="shared" si="37"/>
        <v>2250</v>
      </c>
      <c r="F380">
        <v>3353</v>
      </c>
      <c r="G380" t="s">
        <v>8219</v>
      </c>
      <c r="H380" t="s">
        <v>8229</v>
      </c>
      <c r="I380" t="s">
        <v>8251</v>
      </c>
      <c r="J380">
        <v>1453765920</v>
      </c>
      <c r="K380" s="10">
        <f t="shared" si="38"/>
        <v>42394.994444444441</v>
      </c>
      <c r="L380">
        <v>1451655808</v>
      </c>
      <c r="M380" s="10">
        <f t="shared" si="39"/>
        <v>42370.571851851855</v>
      </c>
      <c r="N380" t="b">
        <v>0</v>
      </c>
      <c r="O380">
        <v>83</v>
      </c>
      <c r="P380" t="b">
        <v>1</v>
      </c>
      <c r="Q380" t="s">
        <v>8269</v>
      </c>
      <c r="R380" s="5">
        <f t="shared" si="35"/>
        <v>1.1180000000000001</v>
      </c>
      <c r="S380" s="14">
        <f t="shared" si="36"/>
        <v>40.397590361445786</v>
      </c>
      <c r="T380" t="str">
        <f t="shared" si="40"/>
        <v>film &amp; video</v>
      </c>
      <c r="U380" t="str">
        <f t="shared" si="41"/>
        <v>documentary</v>
      </c>
    </row>
    <row r="381" spans="1:21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f t="shared" si="37"/>
        <v>15000</v>
      </c>
      <c r="F381">
        <v>17412</v>
      </c>
      <c r="G381" t="s">
        <v>8219</v>
      </c>
      <c r="H381" t="s">
        <v>8224</v>
      </c>
      <c r="I381" t="s">
        <v>8246</v>
      </c>
      <c r="J381">
        <v>1336062672</v>
      </c>
      <c r="K381" s="10">
        <f t="shared" si="38"/>
        <v>41032.688333333332</v>
      </c>
      <c r="L381">
        <v>1332174672</v>
      </c>
      <c r="M381" s="10">
        <f t="shared" si="39"/>
        <v>40987.688333333332</v>
      </c>
      <c r="N381" t="b">
        <v>0</v>
      </c>
      <c r="O381">
        <v>149</v>
      </c>
      <c r="P381" t="b">
        <v>1</v>
      </c>
      <c r="Q381" t="s">
        <v>8269</v>
      </c>
      <c r="R381" s="5">
        <f t="shared" si="35"/>
        <v>1.161</v>
      </c>
      <c r="S381" s="14">
        <f t="shared" si="36"/>
        <v>116.85906040268456</v>
      </c>
      <c r="T381" t="str">
        <f t="shared" si="40"/>
        <v>film &amp; video</v>
      </c>
      <c r="U381" t="str">
        <f t="shared" si="41"/>
        <v>documentary</v>
      </c>
    </row>
    <row r="382" spans="1:21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f t="shared" si="37"/>
        <v>4000</v>
      </c>
      <c r="F382">
        <v>5660</v>
      </c>
      <c r="G382" t="s">
        <v>8219</v>
      </c>
      <c r="H382" t="s">
        <v>8224</v>
      </c>
      <c r="I382" t="s">
        <v>8246</v>
      </c>
      <c r="J382">
        <v>1453569392</v>
      </c>
      <c r="K382" s="10">
        <f t="shared" si="38"/>
        <v>42392.719814814816</v>
      </c>
      <c r="L382">
        <v>1451409392</v>
      </c>
      <c r="M382" s="10">
        <f t="shared" si="39"/>
        <v>42367.719814814816</v>
      </c>
      <c r="N382" t="b">
        <v>0</v>
      </c>
      <c r="O382">
        <v>49</v>
      </c>
      <c r="P382" t="b">
        <v>1</v>
      </c>
      <c r="Q382" t="s">
        <v>8269</v>
      </c>
      <c r="R382" s="5">
        <f t="shared" si="35"/>
        <v>1.415</v>
      </c>
      <c r="S382" s="14">
        <f t="shared" si="36"/>
        <v>115.51020408163265</v>
      </c>
      <c r="T382" t="str">
        <f t="shared" si="40"/>
        <v>film &amp; video</v>
      </c>
      <c r="U382" t="str">
        <f t="shared" si="41"/>
        <v>documentary</v>
      </c>
    </row>
    <row r="383" spans="1:21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f t="shared" si="37"/>
        <v>25000</v>
      </c>
      <c r="F383">
        <v>26182.5</v>
      </c>
      <c r="G383" t="s">
        <v>8219</v>
      </c>
      <c r="H383" t="s">
        <v>8224</v>
      </c>
      <c r="I383" t="s">
        <v>8246</v>
      </c>
      <c r="J383">
        <v>1343624400</v>
      </c>
      <c r="K383" s="10">
        <f t="shared" si="38"/>
        <v>41120.208333333336</v>
      </c>
      <c r="L383">
        <v>1340642717</v>
      </c>
      <c r="M383" s="10">
        <f t="shared" si="39"/>
        <v>41085.698113425926</v>
      </c>
      <c r="N383" t="b">
        <v>0</v>
      </c>
      <c r="O383">
        <v>251</v>
      </c>
      <c r="P383" t="b">
        <v>1</v>
      </c>
      <c r="Q383" t="s">
        <v>8269</v>
      </c>
      <c r="R383" s="5">
        <f t="shared" si="35"/>
        <v>1.0469999999999999</v>
      </c>
      <c r="S383" s="14">
        <f t="shared" si="36"/>
        <v>104.31274900398407</v>
      </c>
      <c r="T383" t="str">
        <f t="shared" si="40"/>
        <v>film &amp; video</v>
      </c>
      <c r="U383" t="str">
        <f t="shared" si="41"/>
        <v>documentary</v>
      </c>
    </row>
    <row r="384" spans="1:21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f t="shared" si="37"/>
        <v>600</v>
      </c>
      <c r="F384">
        <v>1535</v>
      </c>
      <c r="G384" t="s">
        <v>8219</v>
      </c>
      <c r="H384" t="s">
        <v>8224</v>
      </c>
      <c r="I384" t="s">
        <v>8246</v>
      </c>
      <c r="J384">
        <v>1346950900</v>
      </c>
      <c r="K384" s="10">
        <f t="shared" si="38"/>
        <v>41158.709490740745</v>
      </c>
      <c r="L384">
        <v>1345741300</v>
      </c>
      <c r="M384" s="10">
        <f t="shared" si="39"/>
        <v>41144.709490740745</v>
      </c>
      <c r="N384" t="b">
        <v>0</v>
      </c>
      <c r="O384">
        <v>22</v>
      </c>
      <c r="P384" t="b">
        <v>1</v>
      </c>
      <c r="Q384" t="s">
        <v>8269</v>
      </c>
      <c r="R384" s="5">
        <f t="shared" si="35"/>
        <v>2.5579999999999998</v>
      </c>
      <c r="S384" s="14">
        <f t="shared" si="36"/>
        <v>69.772727272727266</v>
      </c>
      <c r="T384" t="str">
        <f t="shared" si="40"/>
        <v>film &amp; video</v>
      </c>
      <c r="U384" t="str">
        <f t="shared" si="41"/>
        <v>documentary</v>
      </c>
    </row>
    <row r="385" spans="1:21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f t="shared" si="37"/>
        <v>999</v>
      </c>
      <c r="F385">
        <v>2065</v>
      </c>
      <c r="G385" t="s">
        <v>8219</v>
      </c>
      <c r="H385" t="s">
        <v>8224</v>
      </c>
      <c r="I385" t="s">
        <v>8246</v>
      </c>
      <c r="J385">
        <v>1400467759</v>
      </c>
      <c r="K385" s="10">
        <f t="shared" si="38"/>
        <v>41778.117581018516</v>
      </c>
      <c r="L385">
        <v>1398480559</v>
      </c>
      <c r="M385" s="10">
        <f t="shared" si="39"/>
        <v>41755.117581018516</v>
      </c>
      <c r="N385" t="b">
        <v>0</v>
      </c>
      <c r="O385">
        <v>48</v>
      </c>
      <c r="P385" t="b">
        <v>1</v>
      </c>
      <c r="Q385" t="s">
        <v>8269</v>
      </c>
      <c r="R385" s="5">
        <f t="shared" si="35"/>
        <v>2.0670000000000002</v>
      </c>
      <c r="S385" s="14">
        <f t="shared" si="36"/>
        <v>43.020833333333336</v>
      </c>
      <c r="T385" t="str">
        <f t="shared" si="40"/>
        <v>film &amp; video</v>
      </c>
      <c r="U385" t="str">
        <f t="shared" si="41"/>
        <v>documentary</v>
      </c>
    </row>
    <row r="386" spans="1:21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f t="shared" si="37"/>
        <v>20000</v>
      </c>
      <c r="F386">
        <v>22421</v>
      </c>
      <c r="G386" t="s">
        <v>8219</v>
      </c>
      <c r="H386" t="s">
        <v>8224</v>
      </c>
      <c r="I386" t="s">
        <v>8246</v>
      </c>
      <c r="J386">
        <v>1420569947</v>
      </c>
      <c r="K386" s="10">
        <f t="shared" si="38"/>
        <v>42010.781793981485</v>
      </c>
      <c r="L386">
        <v>1417977947</v>
      </c>
      <c r="M386" s="10">
        <f t="shared" si="39"/>
        <v>41980.781793981485</v>
      </c>
      <c r="N386" t="b">
        <v>0</v>
      </c>
      <c r="O386">
        <v>383</v>
      </c>
      <c r="P386" t="b">
        <v>1</v>
      </c>
      <c r="Q386" t="s">
        <v>8269</v>
      </c>
      <c r="R386" s="5">
        <f t="shared" ref="R386:R449" si="42">ROUND((F386/D386),3)</f>
        <v>1.121</v>
      </c>
      <c r="S386" s="14">
        <f t="shared" ref="S386:S449" si="43">F386/O386</f>
        <v>58.540469973890339</v>
      </c>
      <c r="T386" t="str">
        <f t="shared" si="40"/>
        <v>film &amp; video</v>
      </c>
      <c r="U386" t="str">
        <f t="shared" si="41"/>
        <v>documentary</v>
      </c>
    </row>
    <row r="387" spans="1:21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f t="shared" ref="E387:E450" si="44">IF(I387="USD",D387,(IF(I387="AUD",(D387*0.68),IF(I387="GBP",(D387*1.21),(IF(I387="EUR",(D387*1.11),(IF(I387="CAD",(D387*0.75),(IF(I387="NZD",(D387*0.64),IF(I387="HKD",(D387*0.13),IF(I387="DKK",(D387*0.15),IF(I387="NOK",(D387*0.11),IF(I387="SEK",(D387*0.1),(IF(I387="MXN",(D387*0.051),IF(I387="chf",(D387*1.02),IF(I387="SGD",(D387*0.72)))))))))))))))))))</f>
        <v>25000</v>
      </c>
      <c r="F387">
        <v>26495.5</v>
      </c>
      <c r="G387" t="s">
        <v>8219</v>
      </c>
      <c r="H387" t="s">
        <v>8224</v>
      </c>
      <c r="I387" t="s">
        <v>8246</v>
      </c>
      <c r="J387">
        <v>1416582101</v>
      </c>
      <c r="K387" s="10">
        <f t="shared" ref="K387:K450" si="45">(((J387/60)/60)/24)+DATE(1970,1,1)</f>
        <v>41964.626168981486</v>
      </c>
      <c r="L387">
        <v>1413986501</v>
      </c>
      <c r="M387" s="10">
        <f t="shared" ref="M387:M450" si="46">(((L387/60)/60)/24)+DATE(1970,1,1)</f>
        <v>41934.584502314814</v>
      </c>
      <c r="N387" t="b">
        <v>0</v>
      </c>
      <c r="O387">
        <v>237</v>
      </c>
      <c r="P387" t="b">
        <v>1</v>
      </c>
      <c r="Q387" t="s">
        <v>8269</v>
      </c>
      <c r="R387" s="5">
        <f t="shared" si="42"/>
        <v>1.06</v>
      </c>
      <c r="S387" s="14">
        <f t="shared" si="43"/>
        <v>111.79535864978902</v>
      </c>
      <c r="T387" t="str">
        <f t="shared" ref="T387:T450" si="47">LEFT(Q387,SEARCH("/",Q387,1)-1)</f>
        <v>film &amp; video</v>
      </c>
      <c r="U387" t="str">
        <f t="shared" ref="U387:U450" si="48">RIGHT(Q387,(LEN(Q387)-(SEARCH("/",Q387,1))))</f>
        <v>documentary</v>
      </c>
    </row>
    <row r="388" spans="1:21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f t="shared" si="44"/>
        <v>600</v>
      </c>
      <c r="F388">
        <v>601</v>
      </c>
      <c r="G388" t="s">
        <v>8219</v>
      </c>
      <c r="H388" t="s">
        <v>8224</v>
      </c>
      <c r="I388" t="s">
        <v>8246</v>
      </c>
      <c r="J388">
        <v>1439246991</v>
      </c>
      <c r="K388" s="10">
        <f t="shared" si="45"/>
        <v>42226.951284722221</v>
      </c>
      <c r="L388">
        <v>1437950991</v>
      </c>
      <c r="M388" s="10">
        <f t="shared" si="46"/>
        <v>42211.951284722221</v>
      </c>
      <c r="N388" t="b">
        <v>0</v>
      </c>
      <c r="O388">
        <v>13</v>
      </c>
      <c r="P388" t="b">
        <v>1</v>
      </c>
      <c r="Q388" t="s">
        <v>8269</v>
      </c>
      <c r="R388" s="5">
        <f t="shared" si="42"/>
        <v>1.002</v>
      </c>
      <c r="S388" s="14">
        <f t="shared" si="43"/>
        <v>46.230769230769234</v>
      </c>
      <c r="T388" t="str">
        <f t="shared" si="47"/>
        <v>film &amp; video</v>
      </c>
      <c r="U388" t="str">
        <f t="shared" si="48"/>
        <v>documentary</v>
      </c>
    </row>
    <row r="389" spans="1:21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f t="shared" si="44"/>
        <v>38000</v>
      </c>
      <c r="F389">
        <v>81316</v>
      </c>
      <c r="G389" t="s">
        <v>8219</v>
      </c>
      <c r="H389" t="s">
        <v>8224</v>
      </c>
      <c r="I389" t="s">
        <v>8246</v>
      </c>
      <c r="J389">
        <v>1439618400</v>
      </c>
      <c r="K389" s="10">
        <f t="shared" si="45"/>
        <v>42231.25</v>
      </c>
      <c r="L389">
        <v>1436976858</v>
      </c>
      <c r="M389" s="10">
        <f t="shared" si="46"/>
        <v>42200.67659722222</v>
      </c>
      <c r="N389" t="b">
        <v>0</v>
      </c>
      <c r="O389">
        <v>562</v>
      </c>
      <c r="P389" t="b">
        <v>1</v>
      </c>
      <c r="Q389" t="s">
        <v>8269</v>
      </c>
      <c r="R389" s="5">
        <f t="shared" si="42"/>
        <v>2.14</v>
      </c>
      <c r="S389" s="14">
        <f t="shared" si="43"/>
        <v>144.69039145907473</v>
      </c>
      <c r="T389" t="str">
        <f t="shared" si="47"/>
        <v>film &amp; video</v>
      </c>
      <c r="U389" t="str">
        <f t="shared" si="48"/>
        <v>documentary</v>
      </c>
    </row>
    <row r="390" spans="1:21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f t="shared" si="44"/>
        <v>5000</v>
      </c>
      <c r="F390">
        <v>6308</v>
      </c>
      <c r="G390" t="s">
        <v>8219</v>
      </c>
      <c r="H390" t="s">
        <v>8224</v>
      </c>
      <c r="I390" t="s">
        <v>8246</v>
      </c>
      <c r="J390">
        <v>1469670580</v>
      </c>
      <c r="K390" s="10">
        <f t="shared" si="45"/>
        <v>42579.076157407413</v>
      </c>
      <c r="L390">
        <v>1467078580</v>
      </c>
      <c r="M390" s="10">
        <f t="shared" si="46"/>
        <v>42549.076157407413</v>
      </c>
      <c r="N390" t="b">
        <v>0</v>
      </c>
      <c r="O390">
        <v>71</v>
      </c>
      <c r="P390" t="b">
        <v>1</v>
      </c>
      <c r="Q390" t="s">
        <v>8269</v>
      </c>
      <c r="R390" s="5">
        <f t="shared" si="42"/>
        <v>1.262</v>
      </c>
      <c r="S390" s="14">
        <f t="shared" si="43"/>
        <v>88.845070422535215</v>
      </c>
      <c r="T390" t="str">
        <f t="shared" si="47"/>
        <v>film &amp; video</v>
      </c>
      <c r="U390" t="str">
        <f t="shared" si="48"/>
        <v>documentary</v>
      </c>
    </row>
    <row r="391" spans="1:21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f t="shared" si="44"/>
        <v>68000</v>
      </c>
      <c r="F391">
        <v>123444.12</v>
      </c>
      <c r="G391" t="s">
        <v>8219</v>
      </c>
      <c r="H391" t="s">
        <v>8224</v>
      </c>
      <c r="I391" t="s">
        <v>8246</v>
      </c>
      <c r="J391">
        <v>1394233140</v>
      </c>
      <c r="K391" s="10">
        <f t="shared" si="45"/>
        <v>41705.957638888889</v>
      </c>
      <c r="L391">
        <v>1391477450</v>
      </c>
      <c r="M391" s="10">
        <f t="shared" si="46"/>
        <v>41674.063078703701</v>
      </c>
      <c r="N391" t="b">
        <v>0</v>
      </c>
      <c r="O391">
        <v>1510</v>
      </c>
      <c r="P391" t="b">
        <v>1</v>
      </c>
      <c r="Q391" t="s">
        <v>8269</v>
      </c>
      <c r="R391" s="5">
        <f t="shared" si="42"/>
        <v>1.8149999999999999</v>
      </c>
      <c r="S391" s="14">
        <f t="shared" si="43"/>
        <v>81.75107284768211</v>
      </c>
      <c r="T391" t="str">
        <f t="shared" si="47"/>
        <v>film &amp; video</v>
      </c>
      <c r="U391" t="str">
        <f t="shared" si="48"/>
        <v>documentary</v>
      </c>
    </row>
    <row r="392" spans="1:21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f t="shared" si="44"/>
        <v>1000</v>
      </c>
      <c r="F392">
        <v>1000</v>
      </c>
      <c r="G392" t="s">
        <v>8219</v>
      </c>
      <c r="H392" t="s">
        <v>8224</v>
      </c>
      <c r="I392" t="s">
        <v>8246</v>
      </c>
      <c r="J392">
        <v>1431046372</v>
      </c>
      <c r="K392" s="10">
        <f t="shared" si="45"/>
        <v>42132.036712962959</v>
      </c>
      <c r="L392">
        <v>1429318372</v>
      </c>
      <c r="M392" s="10">
        <f t="shared" si="46"/>
        <v>42112.036712962959</v>
      </c>
      <c r="N392" t="b">
        <v>0</v>
      </c>
      <c r="O392">
        <v>14</v>
      </c>
      <c r="P392" t="b">
        <v>1</v>
      </c>
      <c r="Q392" t="s">
        <v>8269</v>
      </c>
      <c r="R392" s="5">
        <f t="shared" si="42"/>
        <v>1</v>
      </c>
      <c r="S392" s="14">
        <f t="shared" si="43"/>
        <v>71.428571428571431</v>
      </c>
      <c r="T392" t="str">
        <f t="shared" si="47"/>
        <v>film &amp; video</v>
      </c>
      <c r="U392" t="str">
        <f t="shared" si="48"/>
        <v>documentary</v>
      </c>
    </row>
    <row r="393" spans="1:21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f t="shared" si="44"/>
        <v>20000</v>
      </c>
      <c r="F393">
        <v>20122</v>
      </c>
      <c r="G393" t="s">
        <v>8219</v>
      </c>
      <c r="H393" t="s">
        <v>8224</v>
      </c>
      <c r="I393" t="s">
        <v>8246</v>
      </c>
      <c r="J393">
        <v>1324169940</v>
      </c>
      <c r="K393" s="10">
        <f t="shared" si="45"/>
        <v>40895.040972222225</v>
      </c>
      <c r="L393">
        <v>1321578051</v>
      </c>
      <c r="M393" s="10">
        <f t="shared" si="46"/>
        <v>40865.042256944449</v>
      </c>
      <c r="N393" t="b">
        <v>0</v>
      </c>
      <c r="O393">
        <v>193</v>
      </c>
      <c r="P393" t="b">
        <v>1</v>
      </c>
      <c r="Q393" t="s">
        <v>8269</v>
      </c>
      <c r="R393" s="5">
        <f t="shared" si="42"/>
        <v>1.006</v>
      </c>
      <c r="S393" s="14">
        <f t="shared" si="43"/>
        <v>104.25906735751295</v>
      </c>
      <c r="T393" t="str">
        <f t="shared" si="47"/>
        <v>film &amp; video</v>
      </c>
      <c r="U393" t="str">
        <f t="shared" si="48"/>
        <v>documentary</v>
      </c>
    </row>
    <row r="394" spans="1:21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f t="shared" si="44"/>
        <v>18500</v>
      </c>
      <c r="F394">
        <v>18667</v>
      </c>
      <c r="G394" t="s">
        <v>8219</v>
      </c>
      <c r="H394" t="s">
        <v>8224</v>
      </c>
      <c r="I394" t="s">
        <v>8246</v>
      </c>
      <c r="J394">
        <v>1315450800</v>
      </c>
      <c r="K394" s="10">
        <f t="shared" si="45"/>
        <v>40794.125</v>
      </c>
      <c r="L394">
        <v>1312823571</v>
      </c>
      <c r="M394" s="10">
        <f t="shared" si="46"/>
        <v>40763.717256944445</v>
      </c>
      <c r="N394" t="b">
        <v>0</v>
      </c>
      <c r="O394">
        <v>206</v>
      </c>
      <c r="P394" t="b">
        <v>1</v>
      </c>
      <c r="Q394" t="s">
        <v>8269</v>
      </c>
      <c r="R394" s="5">
        <f t="shared" si="42"/>
        <v>1.0089999999999999</v>
      </c>
      <c r="S394" s="14">
        <f t="shared" si="43"/>
        <v>90.616504854368927</v>
      </c>
      <c r="T394" t="str">
        <f t="shared" si="47"/>
        <v>film &amp; video</v>
      </c>
      <c r="U394" t="str">
        <f t="shared" si="48"/>
        <v>documentary</v>
      </c>
    </row>
    <row r="395" spans="1:21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f t="shared" si="44"/>
        <v>50000</v>
      </c>
      <c r="F395">
        <v>55223</v>
      </c>
      <c r="G395" t="s">
        <v>8219</v>
      </c>
      <c r="H395" t="s">
        <v>8224</v>
      </c>
      <c r="I395" t="s">
        <v>8246</v>
      </c>
      <c r="J395">
        <v>1381424452</v>
      </c>
      <c r="K395" s="10">
        <f t="shared" si="45"/>
        <v>41557.708935185183</v>
      </c>
      <c r="L395">
        <v>1378746052</v>
      </c>
      <c r="M395" s="10">
        <f t="shared" si="46"/>
        <v>41526.708935185183</v>
      </c>
      <c r="N395" t="b">
        <v>0</v>
      </c>
      <c r="O395">
        <v>351</v>
      </c>
      <c r="P395" t="b">
        <v>1</v>
      </c>
      <c r="Q395" t="s">
        <v>8269</v>
      </c>
      <c r="R395" s="5">
        <f t="shared" si="42"/>
        <v>1.1040000000000001</v>
      </c>
      <c r="S395" s="14">
        <f t="shared" si="43"/>
        <v>157.33048433048432</v>
      </c>
      <c r="T395" t="str">
        <f t="shared" si="47"/>
        <v>film &amp; video</v>
      </c>
      <c r="U395" t="str">
        <f t="shared" si="48"/>
        <v>documentary</v>
      </c>
    </row>
    <row r="396" spans="1:21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f t="shared" si="44"/>
        <v>5217.0000000000009</v>
      </c>
      <c r="F396">
        <v>5259</v>
      </c>
      <c r="G396" t="s">
        <v>8219</v>
      </c>
      <c r="H396" t="s">
        <v>8227</v>
      </c>
      <c r="I396" t="s">
        <v>8249</v>
      </c>
      <c r="J396">
        <v>1460918282</v>
      </c>
      <c r="K396" s="10">
        <f t="shared" si="45"/>
        <v>42477.776412037041</v>
      </c>
      <c r="L396">
        <v>1455737882</v>
      </c>
      <c r="M396" s="10">
        <f t="shared" si="46"/>
        <v>42417.818078703705</v>
      </c>
      <c r="N396" t="b">
        <v>0</v>
      </c>
      <c r="O396">
        <v>50</v>
      </c>
      <c r="P396" t="b">
        <v>1</v>
      </c>
      <c r="Q396" t="s">
        <v>8269</v>
      </c>
      <c r="R396" s="5">
        <f t="shared" si="42"/>
        <v>1.119</v>
      </c>
      <c r="S396" s="14">
        <f t="shared" si="43"/>
        <v>105.18</v>
      </c>
      <c r="T396" t="str">
        <f t="shared" si="47"/>
        <v>film &amp; video</v>
      </c>
      <c r="U396" t="str">
        <f t="shared" si="48"/>
        <v>documentary</v>
      </c>
    </row>
    <row r="397" spans="1:21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f t="shared" si="44"/>
        <v>10000</v>
      </c>
      <c r="F397">
        <v>10804.45</v>
      </c>
      <c r="G397" t="s">
        <v>8219</v>
      </c>
      <c r="H397" t="s">
        <v>8224</v>
      </c>
      <c r="I397" t="s">
        <v>8246</v>
      </c>
      <c r="J397">
        <v>1335562320</v>
      </c>
      <c r="K397" s="10">
        <f t="shared" si="45"/>
        <v>41026.897222222222</v>
      </c>
      <c r="L397">
        <v>1332452960</v>
      </c>
      <c r="M397" s="10">
        <f t="shared" si="46"/>
        <v>40990.909259259257</v>
      </c>
      <c r="N397" t="b">
        <v>0</v>
      </c>
      <c r="O397">
        <v>184</v>
      </c>
      <c r="P397" t="b">
        <v>1</v>
      </c>
      <c r="Q397" t="s">
        <v>8269</v>
      </c>
      <c r="R397" s="5">
        <f t="shared" si="42"/>
        <v>1.08</v>
      </c>
      <c r="S397" s="14">
        <f t="shared" si="43"/>
        <v>58.719836956521746</v>
      </c>
      <c r="T397" t="str">
        <f t="shared" si="47"/>
        <v>film &amp; video</v>
      </c>
      <c r="U397" t="str">
        <f t="shared" si="48"/>
        <v>documentary</v>
      </c>
    </row>
    <row r="398" spans="1:21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f t="shared" si="44"/>
        <v>15000</v>
      </c>
      <c r="F398">
        <v>16000</v>
      </c>
      <c r="G398" t="s">
        <v>8219</v>
      </c>
      <c r="H398" t="s">
        <v>8224</v>
      </c>
      <c r="I398" t="s">
        <v>8246</v>
      </c>
      <c r="J398">
        <v>1341668006</v>
      </c>
      <c r="K398" s="10">
        <f t="shared" si="45"/>
        <v>41097.564884259256</v>
      </c>
      <c r="L398">
        <v>1340372006</v>
      </c>
      <c r="M398" s="10">
        <f t="shared" si="46"/>
        <v>41082.564884259256</v>
      </c>
      <c r="N398" t="b">
        <v>0</v>
      </c>
      <c r="O398">
        <v>196</v>
      </c>
      <c r="P398" t="b">
        <v>1</v>
      </c>
      <c r="Q398" t="s">
        <v>8269</v>
      </c>
      <c r="R398" s="5">
        <f t="shared" si="42"/>
        <v>1.0669999999999999</v>
      </c>
      <c r="S398" s="14">
        <f t="shared" si="43"/>
        <v>81.632653061224488</v>
      </c>
      <c r="T398" t="str">
        <f t="shared" si="47"/>
        <v>film &amp; video</v>
      </c>
      <c r="U398" t="str">
        <f t="shared" si="48"/>
        <v>documentary</v>
      </c>
    </row>
    <row r="399" spans="1:21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f t="shared" si="44"/>
        <v>12444</v>
      </c>
      <c r="F399">
        <v>12929.35</v>
      </c>
      <c r="G399" t="s">
        <v>8219</v>
      </c>
      <c r="H399" t="s">
        <v>8224</v>
      </c>
      <c r="I399" t="s">
        <v>8246</v>
      </c>
      <c r="J399">
        <v>1283312640</v>
      </c>
      <c r="K399" s="10">
        <f t="shared" si="45"/>
        <v>40422.155555555553</v>
      </c>
      <c r="L399">
        <v>1279651084</v>
      </c>
      <c r="M399" s="10">
        <f t="shared" si="46"/>
        <v>40379.776435185187</v>
      </c>
      <c r="N399" t="b">
        <v>0</v>
      </c>
      <c r="O399">
        <v>229</v>
      </c>
      <c r="P399" t="b">
        <v>1</v>
      </c>
      <c r="Q399" t="s">
        <v>8269</v>
      </c>
      <c r="R399" s="5">
        <f t="shared" si="42"/>
        <v>1.0389999999999999</v>
      </c>
      <c r="S399" s="14">
        <f t="shared" si="43"/>
        <v>56.460043668122275</v>
      </c>
      <c r="T399" t="str">
        <f t="shared" si="47"/>
        <v>film &amp; video</v>
      </c>
      <c r="U399" t="str">
        <f t="shared" si="48"/>
        <v>documentary</v>
      </c>
    </row>
    <row r="400" spans="1:21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f t="shared" si="44"/>
        <v>7500</v>
      </c>
      <c r="F400">
        <v>9387</v>
      </c>
      <c r="G400" t="s">
        <v>8219</v>
      </c>
      <c r="H400" t="s">
        <v>8224</v>
      </c>
      <c r="I400" t="s">
        <v>8246</v>
      </c>
      <c r="J400">
        <v>1430334126</v>
      </c>
      <c r="K400" s="10">
        <f t="shared" si="45"/>
        <v>42123.793124999997</v>
      </c>
      <c r="L400">
        <v>1426446126</v>
      </c>
      <c r="M400" s="10">
        <f t="shared" si="46"/>
        <v>42078.793124999997</v>
      </c>
      <c r="N400" t="b">
        <v>0</v>
      </c>
      <c r="O400">
        <v>67</v>
      </c>
      <c r="P400" t="b">
        <v>1</v>
      </c>
      <c r="Q400" t="s">
        <v>8269</v>
      </c>
      <c r="R400" s="5">
        <f t="shared" si="42"/>
        <v>1.252</v>
      </c>
      <c r="S400" s="14">
        <f t="shared" si="43"/>
        <v>140.1044776119403</v>
      </c>
      <c r="T400" t="str">
        <f t="shared" si="47"/>
        <v>film &amp; video</v>
      </c>
      <c r="U400" t="str">
        <f t="shared" si="48"/>
        <v>documentary</v>
      </c>
    </row>
    <row r="401" spans="1:21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f t="shared" si="44"/>
        <v>24200</v>
      </c>
      <c r="F401">
        <v>21361</v>
      </c>
      <c r="G401" t="s">
        <v>8219</v>
      </c>
      <c r="H401" t="s">
        <v>8225</v>
      </c>
      <c r="I401" t="s">
        <v>8247</v>
      </c>
      <c r="J401">
        <v>1481716800</v>
      </c>
      <c r="K401" s="10">
        <f t="shared" si="45"/>
        <v>42718.5</v>
      </c>
      <c r="L401">
        <v>1479070867</v>
      </c>
      <c r="M401" s="10">
        <f t="shared" si="46"/>
        <v>42687.875775462962</v>
      </c>
      <c r="N401" t="b">
        <v>0</v>
      </c>
      <c r="O401">
        <v>95</v>
      </c>
      <c r="P401" t="b">
        <v>1</v>
      </c>
      <c r="Q401" t="s">
        <v>8269</v>
      </c>
      <c r="R401" s="5">
        <f t="shared" si="42"/>
        <v>1.0680000000000001</v>
      </c>
      <c r="S401" s="14">
        <f t="shared" si="43"/>
        <v>224.85263157894738</v>
      </c>
      <c r="T401" t="str">
        <f t="shared" si="47"/>
        <v>film &amp; video</v>
      </c>
      <c r="U401" t="str">
        <f t="shared" si="48"/>
        <v>documentary</v>
      </c>
    </row>
    <row r="402" spans="1:21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f t="shared" si="44"/>
        <v>10000</v>
      </c>
      <c r="F402">
        <v>11230.25</v>
      </c>
      <c r="G402" t="s">
        <v>8219</v>
      </c>
      <c r="H402" t="s">
        <v>8224</v>
      </c>
      <c r="I402" t="s">
        <v>8246</v>
      </c>
      <c r="J402">
        <v>1400297400</v>
      </c>
      <c r="K402" s="10">
        <f t="shared" si="45"/>
        <v>41776.145833333336</v>
      </c>
      <c r="L402">
        <v>1397661347</v>
      </c>
      <c r="M402" s="10">
        <f t="shared" si="46"/>
        <v>41745.635960648149</v>
      </c>
      <c r="N402" t="b">
        <v>0</v>
      </c>
      <c r="O402">
        <v>62</v>
      </c>
      <c r="P402" t="b">
        <v>1</v>
      </c>
      <c r="Q402" t="s">
        <v>8269</v>
      </c>
      <c r="R402" s="5">
        <f t="shared" si="42"/>
        <v>1.123</v>
      </c>
      <c r="S402" s="14">
        <f t="shared" si="43"/>
        <v>181.13306451612902</v>
      </c>
      <c r="T402" t="str">
        <f t="shared" si="47"/>
        <v>film &amp; video</v>
      </c>
      <c r="U402" t="str">
        <f t="shared" si="48"/>
        <v>documentary</v>
      </c>
    </row>
    <row r="403" spans="1:21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f t="shared" si="44"/>
        <v>50000</v>
      </c>
      <c r="F403">
        <v>51906</v>
      </c>
      <c r="G403" t="s">
        <v>8219</v>
      </c>
      <c r="H403" t="s">
        <v>8224</v>
      </c>
      <c r="I403" t="s">
        <v>8246</v>
      </c>
      <c r="J403">
        <v>1312747970</v>
      </c>
      <c r="K403" s="10">
        <f t="shared" si="45"/>
        <v>40762.842245370368</v>
      </c>
      <c r="L403">
        <v>1310155970</v>
      </c>
      <c r="M403" s="10">
        <f t="shared" si="46"/>
        <v>40732.842245370368</v>
      </c>
      <c r="N403" t="b">
        <v>0</v>
      </c>
      <c r="O403">
        <v>73</v>
      </c>
      <c r="P403" t="b">
        <v>1</v>
      </c>
      <c r="Q403" t="s">
        <v>8269</v>
      </c>
      <c r="R403" s="5">
        <f t="shared" si="42"/>
        <v>1.038</v>
      </c>
      <c r="S403" s="14">
        <f t="shared" si="43"/>
        <v>711.04109589041093</v>
      </c>
      <c r="T403" t="str">
        <f t="shared" si="47"/>
        <v>film &amp; video</v>
      </c>
      <c r="U403" t="str">
        <f t="shared" si="48"/>
        <v>documentary</v>
      </c>
    </row>
    <row r="404" spans="1:21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f t="shared" si="44"/>
        <v>2000</v>
      </c>
      <c r="F404">
        <v>2833</v>
      </c>
      <c r="G404" t="s">
        <v>8219</v>
      </c>
      <c r="H404" t="s">
        <v>8224</v>
      </c>
      <c r="I404" t="s">
        <v>8246</v>
      </c>
      <c r="J404">
        <v>1446731817</v>
      </c>
      <c r="K404" s="10">
        <f t="shared" si="45"/>
        <v>42313.58121527778</v>
      </c>
      <c r="L404">
        <v>1444913817</v>
      </c>
      <c r="M404" s="10">
        <f t="shared" si="46"/>
        <v>42292.539548611108</v>
      </c>
      <c r="N404" t="b">
        <v>0</v>
      </c>
      <c r="O404">
        <v>43</v>
      </c>
      <c r="P404" t="b">
        <v>1</v>
      </c>
      <c r="Q404" t="s">
        <v>8269</v>
      </c>
      <c r="R404" s="5">
        <f t="shared" si="42"/>
        <v>1.417</v>
      </c>
      <c r="S404" s="14">
        <f t="shared" si="43"/>
        <v>65.883720930232556</v>
      </c>
      <c r="T404" t="str">
        <f t="shared" si="47"/>
        <v>film &amp; video</v>
      </c>
      <c r="U404" t="str">
        <f t="shared" si="48"/>
        <v>documentary</v>
      </c>
    </row>
    <row r="405" spans="1:21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f t="shared" si="44"/>
        <v>5000</v>
      </c>
      <c r="F405">
        <v>5263</v>
      </c>
      <c r="G405" t="s">
        <v>8219</v>
      </c>
      <c r="H405" t="s">
        <v>8224</v>
      </c>
      <c r="I405" t="s">
        <v>8246</v>
      </c>
      <c r="J405">
        <v>1312960080</v>
      </c>
      <c r="K405" s="10">
        <f t="shared" si="45"/>
        <v>40765.297222222223</v>
      </c>
      <c r="L405">
        <v>1308900441</v>
      </c>
      <c r="M405" s="10">
        <f t="shared" si="46"/>
        <v>40718.310659722221</v>
      </c>
      <c r="N405" t="b">
        <v>0</v>
      </c>
      <c r="O405">
        <v>70</v>
      </c>
      <c r="P405" t="b">
        <v>1</v>
      </c>
      <c r="Q405" t="s">
        <v>8269</v>
      </c>
      <c r="R405" s="5">
        <f t="shared" si="42"/>
        <v>1.0529999999999999</v>
      </c>
      <c r="S405" s="14">
        <f t="shared" si="43"/>
        <v>75.185714285714283</v>
      </c>
      <c r="T405" t="str">
        <f t="shared" si="47"/>
        <v>film &amp; video</v>
      </c>
      <c r="U405" t="str">
        <f t="shared" si="48"/>
        <v>documentary</v>
      </c>
    </row>
    <row r="406" spans="1:21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f t="shared" si="44"/>
        <v>35000</v>
      </c>
      <c r="F406">
        <v>36082</v>
      </c>
      <c r="G406" t="s">
        <v>8219</v>
      </c>
      <c r="H406" t="s">
        <v>8224</v>
      </c>
      <c r="I406" t="s">
        <v>8246</v>
      </c>
      <c r="J406">
        <v>1391641440</v>
      </c>
      <c r="K406" s="10">
        <f t="shared" si="45"/>
        <v>41675.961111111108</v>
      </c>
      <c r="L406">
        <v>1389107062</v>
      </c>
      <c r="M406" s="10">
        <f t="shared" si="46"/>
        <v>41646.628032407411</v>
      </c>
      <c r="N406" t="b">
        <v>0</v>
      </c>
      <c r="O406">
        <v>271</v>
      </c>
      <c r="P406" t="b">
        <v>1</v>
      </c>
      <c r="Q406" t="s">
        <v>8269</v>
      </c>
      <c r="R406" s="5">
        <f t="shared" si="42"/>
        <v>1.0309999999999999</v>
      </c>
      <c r="S406" s="14">
        <f t="shared" si="43"/>
        <v>133.14391143911439</v>
      </c>
      <c r="T406" t="str">
        <f t="shared" si="47"/>
        <v>film &amp; video</v>
      </c>
      <c r="U406" t="str">
        <f t="shared" si="48"/>
        <v>documentary</v>
      </c>
    </row>
    <row r="407" spans="1:21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f t="shared" si="44"/>
        <v>2820</v>
      </c>
      <c r="F407">
        <v>3036</v>
      </c>
      <c r="G407" t="s">
        <v>8219</v>
      </c>
      <c r="H407" t="s">
        <v>8224</v>
      </c>
      <c r="I407" t="s">
        <v>8246</v>
      </c>
      <c r="J407">
        <v>1394071339</v>
      </c>
      <c r="K407" s="10">
        <f t="shared" si="45"/>
        <v>41704.08494212963</v>
      </c>
      <c r="L407">
        <v>1391479339</v>
      </c>
      <c r="M407" s="10">
        <f t="shared" si="46"/>
        <v>41674.08494212963</v>
      </c>
      <c r="N407" t="b">
        <v>0</v>
      </c>
      <c r="O407">
        <v>55</v>
      </c>
      <c r="P407" t="b">
        <v>1</v>
      </c>
      <c r="Q407" t="s">
        <v>8269</v>
      </c>
      <c r="R407" s="5">
        <f t="shared" si="42"/>
        <v>1.077</v>
      </c>
      <c r="S407" s="14">
        <f t="shared" si="43"/>
        <v>55.2</v>
      </c>
      <c r="T407" t="str">
        <f t="shared" si="47"/>
        <v>film &amp; video</v>
      </c>
      <c r="U407" t="str">
        <f t="shared" si="48"/>
        <v>documentary</v>
      </c>
    </row>
    <row r="408" spans="1:21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f t="shared" si="44"/>
        <v>2800</v>
      </c>
      <c r="F408">
        <v>3015.73</v>
      </c>
      <c r="G408" t="s">
        <v>8219</v>
      </c>
      <c r="H408" t="s">
        <v>8224</v>
      </c>
      <c r="I408" t="s">
        <v>8246</v>
      </c>
      <c r="J408">
        <v>1304920740</v>
      </c>
      <c r="K408" s="10">
        <f t="shared" si="45"/>
        <v>40672.249305555553</v>
      </c>
      <c r="L408">
        <v>1301975637</v>
      </c>
      <c r="M408" s="10">
        <f t="shared" si="46"/>
        <v>40638.162465277775</v>
      </c>
      <c r="N408" t="b">
        <v>0</v>
      </c>
      <c r="O408">
        <v>35</v>
      </c>
      <c r="P408" t="b">
        <v>1</v>
      </c>
      <c r="Q408" t="s">
        <v>8269</v>
      </c>
      <c r="R408" s="5">
        <f t="shared" si="42"/>
        <v>1.077</v>
      </c>
      <c r="S408" s="14">
        <f t="shared" si="43"/>
        <v>86.163714285714292</v>
      </c>
      <c r="T408" t="str">
        <f t="shared" si="47"/>
        <v>film &amp; video</v>
      </c>
      <c r="U408" t="str">
        <f t="shared" si="48"/>
        <v>documentary</v>
      </c>
    </row>
    <row r="409" spans="1:21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f t="shared" si="44"/>
        <v>2000</v>
      </c>
      <c r="F409">
        <v>2031</v>
      </c>
      <c r="G409" t="s">
        <v>8219</v>
      </c>
      <c r="H409" t="s">
        <v>8224</v>
      </c>
      <c r="I409" t="s">
        <v>8246</v>
      </c>
      <c r="J409">
        <v>1321739650</v>
      </c>
      <c r="K409" s="10">
        <f t="shared" si="45"/>
        <v>40866.912615740745</v>
      </c>
      <c r="L409">
        <v>1316552050</v>
      </c>
      <c r="M409" s="10">
        <f t="shared" si="46"/>
        <v>40806.870949074073</v>
      </c>
      <c r="N409" t="b">
        <v>0</v>
      </c>
      <c r="O409">
        <v>22</v>
      </c>
      <c r="P409" t="b">
        <v>1</v>
      </c>
      <c r="Q409" t="s">
        <v>8269</v>
      </c>
      <c r="R409" s="5">
        <f t="shared" si="42"/>
        <v>1.016</v>
      </c>
      <c r="S409" s="14">
        <f t="shared" si="43"/>
        <v>92.318181818181813</v>
      </c>
      <c r="T409" t="str">
        <f t="shared" si="47"/>
        <v>film &amp; video</v>
      </c>
      <c r="U409" t="str">
        <f t="shared" si="48"/>
        <v>documentary</v>
      </c>
    </row>
    <row r="410" spans="1:21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f t="shared" si="44"/>
        <v>6000</v>
      </c>
      <c r="F410">
        <v>6086.26</v>
      </c>
      <c r="G410" t="s">
        <v>8219</v>
      </c>
      <c r="H410" t="s">
        <v>8224</v>
      </c>
      <c r="I410" t="s">
        <v>8246</v>
      </c>
      <c r="J410">
        <v>1383676790</v>
      </c>
      <c r="K410" s="10">
        <f t="shared" si="45"/>
        <v>41583.777662037035</v>
      </c>
      <c r="L410">
        <v>1380217190</v>
      </c>
      <c r="M410" s="10">
        <f t="shared" si="46"/>
        <v>41543.735995370371</v>
      </c>
      <c r="N410" t="b">
        <v>0</v>
      </c>
      <c r="O410">
        <v>38</v>
      </c>
      <c r="P410" t="b">
        <v>1</v>
      </c>
      <c r="Q410" t="s">
        <v>8269</v>
      </c>
      <c r="R410" s="5">
        <f t="shared" si="42"/>
        <v>1.014</v>
      </c>
      <c r="S410" s="14">
        <f t="shared" si="43"/>
        <v>160.16473684210527</v>
      </c>
      <c r="T410" t="str">
        <f t="shared" si="47"/>
        <v>film &amp; video</v>
      </c>
      <c r="U410" t="str">
        <f t="shared" si="48"/>
        <v>documentary</v>
      </c>
    </row>
    <row r="411" spans="1:21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f t="shared" si="44"/>
        <v>605</v>
      </c>
      <c r="F411">
        <v>684</v>
      </c>
      <c r="G411" t="s">
        <v>8219</v>
      </c>
      <c r="H411" t="s">
        <v>8225</v>
      </c>
      <c r="I411" t="s">
        <v>8247</v>
      </c>
      <c r="J411">
        <v>1469220144</v>
      </c>
      <c r="K411" s="10">
        <f t="shared" si="45"/>
        <v>42573.862777777773</v>
      </c>
      <c r="L411">
        <v>1466628144</v>
      </c>
      <c r="M411" s="10">
        <f t="shared" si="46"/>
        <v>42543.862777777773</v>
      </c>
      <c r="N411" t="b">
        <v>0</v>
      </c>
      <c r="O411">
        <v>15</v>
      </c>
      <c r="P411" t="b">
        <v>1</v>
      </c>
      <c r="Q411" t="s">
        <v>8269</v>
      </c>
      <c r="R411" s="5">
        <f t="shared" si="42"/>
        <v>1.3680000000000001</v>
      </c>
      <c r="S411" s="14">
        <f t="shared" si="43"/>
        <v>45.6</v>
      </c>
      <c r="T411" t="str">
        <f t="shared" si="47"/>
        <v>film &amp; video</v>
      </c>
      <c r="U411" t="str">
        <f t="shared" si="48"/>
        <v>documentary</v>
      </c>
    </row>
    <row r="412" spans="1:21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f t="shared" si="44"/>
        <v>750</v>
      </c>
      <c r="F412">
        <v>1283</v>
      </c>
      <c r="G412" t="s">
        <v>8219</v>
      </c>
      <c r="H412" t="s">
        <v>8229</v>
      </c>
      <c r="I412" t="s">
        <v>8251</v>
      </c>
      <c r="J412">
        <v>1434670397</v>
      </c>
      <c r="K412" s="10">
        <f t="shared" si="45"/>
        <v>42173.981446759266</v>
      </c>
      <c r="L412">
        <v>1429486397</v>
      </c>
      <c r="M412" s="10">
        <f t="shared" si="46"/>
        <v>42113.981446759266</v>
      </c>
      <c r="N412" t="b">
        <v>0</v>
      </c>
      <c r="O412">
        <v>7</v>
      </c>
      <c r="P412" t="b">
        <v>1</v>
      </c>
      <c r="Q412" t="s">
        <v>8269</v>
      </c>
      <c r="R412" s="5">
        <f t="shared" si="42"/>
        <v>1.2829999999999999</v>
      </c>
      <c r="S412" s="14">
        <f t="shared" si="43"/>
        <v>183.28571428571428</v>
      </c>
      <c r="T412" t="str">
        <f t="shared" si="47"/>
        <v>film &amp; video</v>
      </c>
      <c r="U412" t="str">
        <f t="shared" si="48"/>
        <v>documentary</v>
      </c>
    </row>
    <row r="413" spans="1:21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f t="shared" si="44"/>
        <v>30000</v>
      </c>
      <c r="F413">
        <v>30315</v>
      </c>
      <c r="G413" t="s">
        <v>8219</v>
      </c>
      <c r="H413" t="s">
        <v>8224</v>
      </c>
      <c r="I413" t="s">
        <v>8246</v>
      </c>
      <c r="J413">
        <v>1387688400</v>
      </c>
      <c r="K413" s="10">
        <f t="shared" si="45"/>
        <v>41630.208333333336</v>
      </c>
      <c r="L413">
        <v>1384920804</v>
      </c>
      <c r="M413" s="10">
        <f t="shared" si="46"/>
        <v>41598.17597222222</v>
      </c>
      <c r="N413" t="b">
        <v>0</v>
      </c>
      <c r="O413">
        <v>241</v>
      </c>
      <c r="P413" t="b">
        <v>1</v>
      </c>
      <c r="Q413" t="s">
        <v>8269</v>
      </c>
      <c r="R413" s="5">
        <f t="shared" si="42"/>
        <v>1.0109999999999999</v>
      </c>
      <c r="S413" s="14">
        <f t="shared" si="43"/>
        <v>125.78838174273859</v>
      </c>
      <c r="T413" t="str">
        <f t="shared" si="47"/>
        <v>film &amp; video</v>
      </c>
      <c r="U413" t="str">
        <f t="shared" si="48"/>
        <v>documentary</v>
      </c>
    </row>
    <row r="414" spans="1:21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f t="shared" si="44"/>
        <v>2500</v>
      </c>
      <c r="F414">
        <v>3171</v>
      </c>
      <c r="G414" t="s">
        <v>8219</v>
      </c>
      <c r="H414" t="s">
        <v>8224</v>
      </c>
      <c r="I414" t="s">
        <v>8246</v>
      </c>
      <c r="J414">
        <v>1343238578</v>
      </c>
      <c r="K414" s="10">
        <f t="shared" si="45"/>
        <v>41115.742800925924</v>
      </c>
      <c r="L414">
        <v>1341856178</v>
      </c>
      <c r="M414" s="10">
        <f t="shared" si="46"/>
        <v>41099.742800925924</v>
      </c>
      <c r="N414" t="b">
        <v>0</v>
      </c>
      <c r="O414">
        <v>55</v>
      </c>
      <c r="P414" t="b">
        <v>1</v>
      </c>
      <c r="Q414" t="s">
        <v>8269</v>
      </c>
      <c r="R414" s="5">
        <f t="shared" si="42"/>
        <v>1.268</v>
      </c>
      <c r="S414" s="14">
        <f t="shared" si="43"/>
        <v>57.654545454545456</v>
      </c>
      <c r="T414" t="str">
        <f t="shared" si="47"/>
        <v>film &amp; video</v>
      </c>
      <c r="U414" t="str">
        <f t="shared" si="48"/>
        <v>documentary</v>
      </c>
    </row>
    <row r="415" spans="1:21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f t="shared" si="44"/>
        <v>12800</v>
      </c>
      <c r="F415">
        <v>13451</v>
      </c>
      <c r="G415" t="s">
        <v>8219</v>
      </c>
      <c r="H415" t="s">
        <v>8224</v>
      </c>
      <c r="I415" t="s">
        <v>8246</v>
      </c>
      <c r="J415">
        <v>1342731811</v>
      </c>
      <c r="K415" s="10">
        <f t="shared" si="45"/>
        <v>41109.877442129626</v>
      </c>
      <c r="L415">
        <v>1340139811</v>
      </c>
      <c r="M415" s="10">
        <f t="shared" si="46"/>
        <v>41079.877442129626</v>
      </c>
      <c r="N415" t="b">
        <v>0</v>
      </c>
      <c r="O415">
        <v>171</v>
      </c>
      <c r="P415" t="b">
        <v>1</v>
      </c>
      <c r="Q415" t="s">
        <v>8269</v>
      </c>
      <c r="R415" s="5">
        <f t="shared" si="42"/>
        <v>1.0509999999999999</v>
      </c>
      <c r="S415" s="14">
        <f t="shared" si="43"/>
        <v>78.660818713450297</v>
      </c>
      <c r="T415" t="str">
        <f t="shared" si="47"/>
        <v>film &amp; video</v>
      </c>
      <c r="U415" t="str">
        <f t="shared" si="48"/>
        <v>documentary</v>
      </c>
    </row>
    <row r="416" spans="1:21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f t="shared" si="44"/>
        <v>18500</v>
      </c>
      <c r="F416">
        <v>19028</v>
      </c>
      <c r="G416" t="s">
        <v>8219</v>
      </c>
      <c r="H416" t="s">
        <v>8224</v>
      </c>
      <c r="I416" t="s">
        <v>8246</v>
      </c>
      <c r="J416">
        <v>1381541465</v>
      </c>
      <c r="K416" s="10">
        <f t="shared" si="45"/>
        <v>41559.063252314816</v>
      </c>
      <c r="L416">
        <v>1378949465</v>
      </c>
      <c r="M416" s="10">
        <f t="shared" si="46"/>
        <v>41529.063252314816</v>
      </c>
      <c r="N416" t="b">
        <v>0</v>
      </c>
      <c r="O416">
        <v>208</v>
      </c>
      <c r="P416" t="b">
        <v>1</v>
      </c>
      <c r="Q416" t="s">
        <v>8269</v>
      </c>
      <c r="R416" s="5">
        <f t="shared" si="42"/>
        <v>1.0289999999999999</v>
      </c>
      <c r="S416" s="14">
        <f t="shared" si="43"/>
        <v>91.480769230769226</v>
      </c>
      <c r="T416" t="str">
        <f t="shared" si="47"/>
        <v>film &amp; video</v>
      </c>
      <c r="U416" t="str">
        <f t="shared" si="48"/>
        <v>documentary</v>
      </c>
    </row>
    <row r="417" spans="1:21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f t="shared" si="44"/>
        <v>1050</v>
      </c>
      <c r="F417">
        <v>1430.06</v>
      </c>
      <c r="G417" t="s">
        <v>8219</v>
      </c>
      <c r="H417" t="s">
        <v>8229</v>
      </c>
      <c r="I417" t="s">
        <v>8251</v>
      </c>
      <c r="J417">
        <v>1413547200</v>
      </c>
      <c r="K417" s="10">
        <f t="shared" si="45"/>
        <v>41929.5</v>
      </c>
      <c r="L417">
        <v>1411417602</v>
      </c>
      <c r="M417" s="10">
        <f t="shared" si="46"/>
        <v>41904.851875</v>
      </c>
      <c r="N417" t="b">
        <v>0</v>
      </c>
      <c r="O417">
        <v>21</v>
      </c>
      <c r="P417" t="b">
        <v>1</v>
      </c>
      <c r="Q417" t="s">
        <v>8269</v>
      </c>
      <c r="R417" s="5">
        <f t="shared" si="42"/>
        <v>1.0209999999999999</v>
      </c>
      <c r="S417" s="14">
        <f t="shared" si="43"/>
        <v>68.09809523809524</v>
      </c>
      <c r="T417" t="str">
        <f t="shared" si="47"/>
        <v>film &amp; video</v>
      </c>
      <c r="U417" t="str">
        <f t="shared" si="48"/>
        <v>documentary</v>
      </c>
    </row>
    <row r="418" spans="1:21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f t="shared" si="44"/>
        <v>1000</v>
      </c>
      <c r="F418">
        <v>1202.17</v>
      </c>
      <c r="G418" t="s">
        <v>8219</v>
      </c>
      <c r="H418" t="s">
        <v>8224</v>
      </c>
      <c r="I418" t="s">
        <v>8246</v>
      </c>
      <c r="J418">
        <v>1391851831</v>
      </c>
      <c r="K418" s="10">
        <f t="shared" si="45"/>
        <v>41678.396192129629</v>
      </c>
      <c r="L418">
        <v>1389259831</v>
      </c>
      <c r="M418" s="10">
        <f t="shared" si="46"/>
        <v>41648.396192129629</v>
      </c>
      <c r="N418" t="b">
        <v>0</v>
      </c>
      <c r="O418">
        <v>25</v>
      </c>
      <c r="P418" t="b">
        <v>1</v>
      </c>
      <c r="Q418" t="s">
        <v>8269</v>
      </c>
      <c r="R418" s="5">
        <f t="shared" si="42"/>
        <v>1.202</v>
      </c>
      <c r="S418" s="14">
        <f t="shared" si="43"/>
        <v>48.086800000000004</v>
      </c>
      <c r="T418" t="str">
        <f t="shared" si="47"/>
        <v>film &amp; video</v>
      </c>
      <c r="U418" t="str">
        <f t="shared" si="48"/>
        <v>documentary</v>
      </c>
    </row>
    <row r="419" spans="1:21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f t="shared" si="44"/>
        <v>10500</v>
      </c>
      <c r="F419">
        <v>10526</v>
      </c>
      <c r="G419" t="s">
        <v>8219</v>
      </c>
      <c r="H419" t="s">
        <v>8224</v>
      </c>
      <c r="I419" t="s">
        <v>8246</v>
      </c>
      <c r="J419">
        <v>1365395580</v>
      </c>
      <c r="K419" s="10">
        <f t="shared" si="45"/>
        <v>41372.189583333333</v>
      </c>
      <c r="L419">
        <v>1364426260</v>
      </c>
      <c r="M419" s="10">
        <f t="shared" si="46"/>
        <v>41360.970601851855</v>
      </c>
      <c r="N419" t="b">
        <v>0</v>
      </c>
      <c r="O419">
        <v>52</v>
      </c>
      <c r="P419" t="b">
        <v>1</v>
      </c>
      <c r="Q419" t="s">
        <v>8269</v>
      </c>
      <c r="R419" s="5">
        <f t="shared" si="42"/>
        <v>1.002</v>
      </c>
      <c r="S419" s="14">
        <f t="shared" si="43"/>
        <v>202.42307692307693</v>
      </c>
      <c r="T419" t="str">
        <f t="shared" si="47"/>
        <v>film &amp; video</v>
      </c>
      <c r="U419" t="str">
        <f t="shared" si="48"/>
        <v>documentary</v>
      </c>
    </row>
    <row r="420" spans="1:21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f t="shared" si="44"/>
        <v>22400</v>
      </c>
      <c r="F420">
        <v>22542</v>
      </c>
      <c r="G420" t="s">
        <v>8219</v>
      </c>
      <c r="H420" t="s">
        <v>8224</v>
      </c>
      <c r="I420" t="s">
        <v>8246</v>
      </c>
      <c r="J420">
        <v>1437633997</v>
      </c>
      <c r="K420" s="10">
        <f t="shared" si="45"/>
        <v>42208.282372685186</v>
      </c>
      <c r="L420">
        <v>1435041997</v>
      </c>
      <c r="M420" s="10">
        <f t="shared" si="46"/>
        <v>42178.282372685186</v>
      </c>
      <c r="N420" t="b">
        <v>0</v>
      </c>
      <c r="O420">
        <v>104</v>
      </c>
      <c r="P420" t="b">
        <v>1</v>
      </c>
      <c r="Q420" t="s">
        <v>8269</v>
      </c>
      <c r="R420" s="5">
        <f t="shared" si="42"/>
        <v>1.006</v>
      </c>
      <c r="S420" s="14">
        <f t="shared" si="43"/>
        <v>216.75</v>
      </c>
      <c r="T420" t="str">
        <f t="shared" si="47"/>
        <v>film &amp; video</v>
      </c>
      <c r="U420" t="str">
        <f t="shared" si="48"/>
        <v>documentary</v>
      </c>
    </row>
    <row r="421" spans="1:21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f t="shared" si="44"/>
        <v>8000</v>
      </c>
      <c r="F421">
        <v>8035</v>
      </c>
      <c r="G421" t="s">
        <v>8219</v>
      </c>
      <c r="H421" t="s">
        <v>8224</v>
      </c>
      <c r="I421" t="s">
        <v>8246</v>
      </c>
      <c r="J421">
        <v>1372536787</v>
      </c>
      <c r="K421" s="10">
        <f t="shared" si="45"/>
        <v>41454.842442129629</v>
      </c>
      <c r="L421">
        <v>1367352787</v>
      </c>
      <c r="M421" s="10">
        <f t="shared" si="46"/>
        <v>41394.842442129629</v>
      </c>
      <c r="N421" t="b">
        <v>0</v>
      </c>
      <c r="O421">
        <v>73</v>
      </c>
      <c r="P421" t="b">
        <v>1</v>
      </c>
      <c r="Q421" t="s">
        <v>8269</v>
      </c>
      <c r="R421" s="5">
        <f t="shared" si="42"/>
        <v>1.004</v>
      </c>
      <c r="S421" s="14">
        <f t="shared" si="43"/>
        <v>110.06849315068493</v>
      </c>
      <c r="T421" t="str">
        <f t="shared" si="47"/>
        <v>film &amp; video</v>
      </c>
      <c r="U421" t="str">
        <f t="shared" si="48"/>
        <v>documentary</v>
      </c>
    </row>
    <row r="422" spans="1:21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f t="shared" si="44"/>
        <v>3300</v>
      </c>
      <c r="F422">
        <v>14.5</v>
      </c>
      <c r="G422" t="s">
        <v>8221</v>
      </c>
      <c r="H422" t="s">
        <v>8224</v>
      </c>
      <c r="I422" t="s">
        <v>8246</v>
      </c>
      <c r="J422">
        <v>1394772031</v>
      </c>
      <c r="K422" s="10">
        <f t="shared" si="45"/>
        <v>41712.194803240738</v>
      </c>
      <c r="L422">
        <v>1392183631</v>
      </c>
      <c r="M422" s="10">
        <f t="shared" si="46"/>
        <v>41682.23646990741</v>
      </c>
      <c r="N422" t="b">
        <v>0</v>
      </c>
      <c r="O422">
        <v>3</v>
      </c>
      <c r="P422" t="b">
        <v>0</v>
      </c>
      <c r="Q422" t="s">
        <v>8270</v>
      </c>
      <c r="R422" s="5">
        <f t="shared" si="42"/>
        <v>4.0000000000000001E-3</v>
      </c>
      <c r="S422" s="6">
        <f t="shared" si="43"/>
        <v>4.833333333333333</v>
      </c>
      <c r="T422" t="str">
        <f t="shared" si="47"/>
        <v>film &amp; video</v>
      </c>
      <c r="U422" t="str">
        <f t="shared" si="48"/>
        <v>animation</v>
      </c>
    </row>
    <row r="423" spans="1:21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f t="shared" si="44"/>
        <v>15000</v>
      </c>
      <c r="F423">
        <v>301</v>
      </c>
      <c r="G423" t="s">
        <v>8221</v>
      </c>
      <c r="H423" t="s">
        <v>8224</v>
      </c>
      <c r="I423" t="s">
        <v>8246</v>
      </c>
      <c r="J423">
        <v>1440157656</v>
      </c>
      <c r="K423" s="10">
        <f t="shared" si="45"/>
        <v>42237.491388888884</v>
      </c>
      <c r="L423">
        <v>1434973656</v>
      </c>
      <c r="M423" s="10">
        <f t="shared" si="46"/>
        <v>42177.491388888884</v>
      </c>
      <c r="N423" t="b">
        <v>0</v>
      </c>
      <c r="O423">
        <v>6</v>
      </c>
      <c r="P423" t="b">
        <v>0</v>
      </c>
      <c r="Q423" t="s">
        <v>8270</v>
      </c>
      <c r="R423" s="5">
        <f t="shared" si="42"/>
        <v>0.02</v>
      </c>
      <c r="S423" s="6">
        <f t="shared" si="43"/>
        <v>50.166666666666664</v>
      </c>
      <c r="T423" t="str">
        <f t="shared" si="47"/>
        <v>film &amp; video</v>
      </c>
      <c r="U423" t="str">
        <f t="shared" si="48"/>
        <v>animation</v>
      </c>
    </row>
    <row r="424" spans="1:21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f t="shared" si="44"/>
        <v>40000</v>
      </c>
      <c r="F424">
        <v>430</v>
      </c>
      <c r="G424" t="s">
        <v>8221</v>
      </c>
      <c r="H424" t="s">
        <v>8224</v>
      </c>
      <c r="I424" t="s">
        <v>8246</v>
      </c>
      <c r="J424">
        <v>1410416097</v>
      </c>
      <c r="K424" s="10">
        <f t="shared" si="45"/>
        <v>41893.260381944441</v>
      </c>
      <c r="L424">
        <v>1407824097</v>
      </c>
      <c r="M424" s="10">
        <f t="shared" si="46"/>
        <v>41863.260381944441</v>
      </c>
      <c r="N424" t="b">
        <v>0</v>
      </c>
      <c r="O424">
        <v>12</v>
      </c>
      <c r="P424" t="b">
        <v>0</v>
      </c>
      <c r="Q424" t="s">
        <v>8270</v>
      </c>
      <c r="R424" s="5">
        <f t="shared" si="42"/>
        <v>1.0999999999999999E-2</v>
      </c>
      <c r="S424" s="6">
        <f t="shared" si="43"/>
        <v>35.833333333333336</v>
      </c>
      <c r="T424" t="str">
        <f t="shared" si="47"/>
        <v>film &amp; video</v>
      </c>
      <c r="U424" t="str">
        <f t="shared" si="48"/>
        <v>animation</v>
      </c>
    </row>
    <row r="425" spans="1:21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f t="shared" si="44"/>
        <v>20000</v>
      </c>
      <c r="F425">
        <v>153</v>
      </c>
      <c r="G425" t="s">
        <v>8221</v>
      </c>
      <c r="H425" t="s">
        <v>8224</v>
      </c>
      <c r="I425" t="s">
        <v>8246</v>
      </c>
      <c r="J425">
        <v>1370470430</v>
      </c>
      <c r="K425" s="10">
        <f t="shared" si="45"/>
        <v>41430.92627314815</v>
      </c>
      <c r="L425">
        <v>1367878430</v>
      </c>
      <c r="M425" s="10">
        <f t="shared" si="46"/>
        <v>41400.92627314815</v>
      </c>
      <c r="N425" t="b">
        <v>0</v>
      </c>
      <c r="O425">
        <v>13</v>
      </c>
      <c r="P425" t="b">
        <v>0</v>
      </c>
      <c r="Q425" t="s">
        <v>8270</v>
      </c>
      <c r="R425" s="5">
        <f t="shared" si="42"/>
        <v>8.0000000000000002E-3</v>
      </c>
      <c r="S425" s="6">
        <f t="shared" si="43"/>
        <v>11.76923076923077</v>
      </c>
      <c r="T425" t="str">
        <f t="shared" si="47"/>
        <v>film &amp; video</v>
      </c>
      <c r="U425" t="str">
        <f t="shared" si="48"/>
        <v>animation</v>
      </c>
    </row>
    <row r="426" spans="1:21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f t="shared" si="44"/>
        <v>3000</v>
      </c>
      <c r="F426">
        <v>203.9</v>
      </c>
      <c r="G426" t="s">
        <v>8221</v>
      </c>
      <c r="H426" t="s">
        <v>8224</v>
      </c>
      <c r="I426" t="s">
        <v>8246</v>
      </c>
      <c r="J426">
        <v>1332748899</v>
      </c>
      <c r="K426" s="10">
        <f t="shared" si="45"/>
        <v>40994.334479166668</v>
      </c>
      <c r="L426">
        <v>1327568499</v>
      </c>
      <c r="M426" s="10">
        <f t="shared" si="46"/>
        <v>40934.376145833332</v>
      </c>
      <c r="N426" t="b">
        <v>0</v>
      </c>
      <c r="O426">
        <v>5</v>
      </c>
      <c r="P426" t="b">
        <v>0</v>
      </c>
      <c r="Q426" t="s">
        <v>8270</v>
      </c>
      <c r="R426" s="5">
        <f t="shared" si="42"/>
        <v>6.8000000000000005E-2</v>
      </c>
      <c r="S426" s="6">
        <f t="shared" si="43"/>
        <v>40.78</v>
      </c>
      <c r="T426" t="str">
        <f t="shared" si="47"/>
        <v>film &amp; video</v>
      </c>
      <c r="U426" t="str">
        <f t="shared" si="48"/>
        <v>animation</v>
      </c>
    </row>
    <row r="427" spans="1:21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f t="shared" si="44"/>
        <v>50000</v>
      </c>
      <c r="F427">
        <v>6</v>
      </c>
      <c r="G427" t="s">
        <v>8221</v>
      </c>
      <c r="H427" t="s">
        <v>8224</v>
      </c>
      <c r="I427" t="s">
        <v>8246</v>
      </c>
      <c r="J427">
        <v>1448660404</v>
      </c>
      <c r="K427" s="10">
        <f t="shared" si="45"/>
        <v>42335.902824074074</v>
      </c>
      <c r="L427">
        <v>1443472804</v>
      </c>
      <c r="M427" s="10">
        <f t="shared" si="46"/>
        <v>42275.861157407402</v>
      </c>
      <c r="N427" t="b">
        <v>0</v>
      </c>
      <c r="O427">
        <v>2</v>
      </c>
      <c r="P427" t="b">
        <v>0</v>
      </c>
      <c r="Q427" t="s">
        <v>8270</v>
      </c>
      <c r="R427" s="5">
        <f t="shared" si="42"/>
        <v>0</v>
      </c>
      <c r="S427" s="6">
        <f t="shared" si="43"/>
        <v>3</v>
      </c>
      <c r="T427" t="str">
        <f t="shared" si="47"/>
        <v>film &amp; video</v>
      </c>
      <c r="U427" t="str">
        <f t="shared" si="48"/>
        <v>animation</v>
      </c>
    </row>
    <row r="428" spans="1:21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f t="shared" si="44"/>
        <v>10000</v>
      </c>
      <c r="F428">
        <v>133</v>
      </c>
      <c r="G428" t="s">
        <v>8221</v>
      </c>
      <c r="H428" t="s">
        <v>8224</v>
      </c>
      <c r="I428" t="s">
        <v>8246</v>
      </c>
      <c r="J428">
        <v>1456851914</v>
      </c>
      <c r="K428" s="10">
        <f t="shared" si="45"/>
        <v>42430.711967592593</v>
      </c>
      <c r="L428">
        <v>1454259914</v>
      </c>
      <c r="M428" s="10">
        <f t="shared" si="46"/>
        <v>42400.711967592593</v>
      </c>
      <c r="N428" t="b">
        <v>0</v>
      </c>
      <c r="O428">
        <v>8</v>
      </c>
      <c r="P428" t="b">
        <v>0</v>
      </c>
      <c r="Q428" t="s">
        <v>8270</v>
      </c>
      <c r="R428" s="5">
        <f t="shared" si="42"/>
        <v>1.2999999999999999E-2</v>
      </c>
      <c r="S428" s="6">
        <f t="shared" si="43"/>
        <v>16.625</v>
      </c>
      <c r="T428" t="str">
        <f t="shared" si="47"/>
        <v>film &amp; video</v>
      </c>
      <c r="U428" t="str">
        <f t="shared" si="48"/>
        <v>animation</v>
      </c>
    </row>
    <row r="429" spans="1:21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f t="shared" si="44"/>
        <v>6500</v>
      </c>
      <c r="F429">
        <v>0</v>
      </c>
      <c r="G429" t="s">
        <v>8221</v>
      </c>
      <c r="H429" t="s">
        <v>8224</v>
      </c>
      <c r="I429" t="s">
        <v>8246</v>
      </c>
      <c r="J429">
        <v>1445540340</v>
      </c>
      <c r="K429" s="10">
        <f t="shared" si="45"/>
        <v>42299.790972222225</v>
      </c>
      <c r="L429">
        <v>1444340940</v>
      </c>
      <c r="M429" s="10">
        <f t="shared" si="46"/>
        <v>42285.909027777772</v>
      </c>
      <c r="N429" t="b">
        <v>0</v>
      </c>
      <c r="O429">
        <v>0</v>
      </c>
      <c r="P429" t="b">
        <v>0</v>
      </c>
      <c r="Q429" t="s">
        <v>8270</v>
      </c>
      <c r="R429" s="5">
        <f t="shared" si="42"/>
        <v>0</v>
      </c>
      <c r="S429" s="6" t="e">
        <f t="shared" si="43"/>
        <v>#DIV/0!</v>
      </c>
      <c r="T429" t="str">
        <f t="shared" si="47"/>
        <v>film &amp; video</v>
      </c>
      <c r="U429" t="str">
        <f t="shared" si="48"/>
        <v>animation</v>
      </c>
    </row>
    <row r="430" spans="1:21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f t="shared" si="44"/>
        <v>12000</v>
      </c>
      <c r="F430">
        <v>676</v>
      </c>
      <c r="G430" t="s">
        <v>8221</v>
      </c>
      <c r="H430" t="s">
        <v>8224</v>
      </c>
      <c r="I430" t="s">
        <v>8246</v>
      </c>
      <c r="J430">
        <v>1402956000</v>
      </c>
      <c r="K430" s="10">
        <f t="shared" si="45"/>
        <v>41806.916666666664</v>
      </c>
      <c r="L430">
        <v>1400523845</v>
      </c>
      <c r="M430" s="10">
        <f t="shared" si="46"/>
        <v>41778.766724537039</v>
      </c>
      <c r="N430" t="b">
        <v>0</v>
      </c>
      <c r="O430">
        <v>13</v>
      </c>
      <c r="P430" t="b">
        <v>0</v>
      </c>
      <c r="Q430" t="s">
        <v>8270</v>
      </c>
      <c r="R430" s="5">
        <f t="shared" si="42"/>
        <v>5.6000000000000001E-2</v>
      </c>
      <c r="S430" s="6">
        <f t="shared" si="43"/>
        <v>52</v>
      </c>
      <c r="T430" t="str">
        <f t="shared" si="47"/>
        <v>film &amp; video</v>
      </c>
      <c r="U430" t="str">
        <f t="shared" si="48"/>
        <v>animation</v>
      </c>
    </row>
    <row r="431" spans="1:21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f t="shared" si="44"/>
        <v>5000</v>
      </c>
      <c r="F431">
        <v>0</v>
      </c>
      <c r="G431" t="s">
        <v>8221</v>
      </c>
      <c r="H431" t="s">
        <v>8224</v>
      </c>
      <c r="I431" t="s">
        <v>8246</v>
      </c>
      <c r="J431">
        <v>1259297940</v>
      </c>
      <c r="K431" s="10">
        <f t="shared" si="45"/>
        <v>40144.207638888889</v>
      </c>
      <c r="L431">
        <v>1252964282</v>
      </c>
      <c r="M431" s="10">
        <f t="shared" si="46"/>
        <v>40070.901412037041</v>
      </c>
      <c r="N431" t="b">
        <v>0</v>
      </c>
      <c r="O431">
        <v>0</v>
      </c>
      <c r="P431" t="b">
        <v>0</v>
      </c>
      <c r="Q431" t="s">
        <v>8270</v>
      </c>
      <c r="R431" s="5">
        <f t="shared" si="42"/>
        <v>0</v>
      </c>
      <c r="S431" s="6" t="e">
        <f t="shared" si="43"/>
        <v>#DIV/0!</v>
      </c>
      <c r="T431" t="str">
        <f t="shared" si="47"/>
        <v>film &amp; video</v>
      </c>
      <c r="U431" t="str">
        <f t="shared" si="48"/>
        <v>animation</v>
      </c>
    </row>
    <row r="432" spans="1:21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f t="shared" si="44"/>
        <v>1000</v>
      </c>
      <c r="F432">
        <v>24</v>
      </c>
      <c r="G432" t="s">
        <v>8221</v>
      </c>
      <c r="H432" t="s">
        <v>8224</v>
      </c>
      <c r="I432" t="s">
        <v>8246</v>
      </c>
      <c r="J432">
        <v>1378866867</v>
      </c>
      <c r="K432" s="10">
        <f t="shared" si="45"/>
        <v>41528.107256944444</v>
      </c>
      <c r="L432">
        <v>1377570867</v>
      </c>
      <c r="M432" s="10">
        <f t="shared" si="46"/>
        <v>41513.107256944444</v>
      </c>
      <c r="N432" t="b">
        <v>0</v>
      </c>
      <c r="O432">
        <v>5</v>
      </c>
      <c r="P432" t="b">
        <v>0</v>
      </c>
      <c r="Q432" t="s">
        <v>8270</v>
      </c>
      <c r="R432" s="5">
        <f t="shared" si="42"/>
        <v>2.4E-2</v>
      </c>
      <c r="S432" s="6">
        <f t="shared" si="43"/>
        <v>4.8</v>
      </c>
      <c r="T432" t="str">
        <f t="shared" si="47"/>
        <v>film &amp; video</v>
      </c>
      <c r="U432" t="str">
        <f t="shared" si="48"/>
        <v>animation</v>
      </c>
    </row>
    <row r="433" spans="1:21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f t="shared" si="44"/>
        <v>3630</v>
      </c>
      <c r="F433">
        <v>415</v>
      </c>
      <c r="G433" t="s">
        <v>8221</v>
      </c>
      <c r="H433" t="s">
        <v>8225</v>
      </c>
      <c r="I433" t="s">
        <v>8247</v>
      </c>
      <c r="J433">
        <v>1467752083</v>
      </c>
      <c r="K433" s="10">
        <f t="shared" si="45"/>
        <v>42556.871331018512</v>
      </c>
      <c r="L433">
        <v>1465160083</v>
      </c>
      <c r="M433" s="10">
        <f t="shared" si="46"/>
        <v>42526.871331018512</v>
      </c>
      <c r="N433" t="b">
        <v>0</v>
      </c>
      <c r="O433">
        <v>8</v>
      </c>
      <c r="P433" t="b">
        <v>0</v>
      </c>
      <c r="Q433" t="s">
        <v>8270</v>
      </c>
      <c r="R433" s="5">
        <f t="shared" si="42"/>
        <v>0.13800000000000001</v>
      </c>
      <c r="S433" s="6">
        <f t="shared" si="43"/>
        <v>51.875</v>
      </c>
      <c r="T433" t="str">
        <f t="shared" si="47"/>
        <v>film &amp; video</v>
      </c>
      <c r="U433" t="str">
        <f t="shared" si="48"/>
        <v>animation</v>
      </c>
    </row>
    <row r="434" spans="1:21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f t="shared" si="44"/>
        <v>6000</v>
      </c>
      <c r="F434">
        <v>570</v>
      </c>
      <c r="G434" t="s">
        <v>8221</v>
      </c>
      <c r="H434" t="s">
        <v>8224</v>
      </c>
      <c r="I434" t="s">
        <v>8246</v>
      </c>
      <c r="J434">
        <v>1445448381</v>
      </c>
      <c r="K434" s="10">
        <f t="shared" si="45"/>
        <v>42298.726631944446</v>
      </c>
      <c r="L434">
        <v>1440264381</v>
      </c>
      <c r="M434" s="10">
        <f t="shared" si="46"/>
        <v>42238.726631944446</v>
      </c>
      <c r="N434" t="b">
        <v>0</v>
      </c>
      <c r="O434">
        <v>8</v>
      </c>
      <c r="P434" t="b">
        <v>0</v>
      </c>
      <c r="Q434" t="s">
        <v>8270</v>
      </c>
      <c r="R434" s="5">
        <f t="shared" si="42"/>
        <v>9.5000000000000001E-2</v>
      </c>
      <c r="S434" s="6">
        <f t="shared" si="43"/>
        <v>71.25</v>
      </c>
      <c r="T434" t="str">
        <f t="shared" si="47"/>
        <v>film &amp; video</v>
      </c>
      <c r="U434" t="str">
        <f t="shared" si="48"/>
        <v>animation</v>
      </c>
    </row>
    <row r="435" spans="1:21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f t="shared" si="44"/>
        <v>3000</v>
      </c>
      <c r="F435">
        <v>0</v>
      </c>
      <c r="G435" t="s">
        <v>8221</v>
      </c>
      <c r="H435" t="s">
        <v>8224</v>
      </c>
      <c r="I435" t="s">
        <v>8246</v>
      </c>
      <c r="J435">
        <v>1444576022</v>
      </c>
      <c r="K435" s="10">
        <f t="shared" si="45"/>
        <v>42288.629884259266</v>
      </c>
      <c r="L435">
        <v>1439392022</v>
      </c>
      <c r="M435" s="10">
        <f t="shared" si="46"/>
        <v>42228.629884259266</v>
      </c>
      <c r="N435" t="b">
        <v>0</v>
      </c>
      <c r="O435">
        <v>0</v>
      </c>
      <c r="P435" t="b">
        <v>0</v>
      </c>
      <c r="Q435" t="s">
        <v>8270</v>
      </c>
      <c r="R435" s="5">
        <f t="shared" si="42"/>
        <v>0</v>
      </c>
      <c r="S435" s="6" t="e">
        <f t="shared" si="43"/>
        <v>#DIV/0!</v>
      </c>
      <c r="T435" t="str">
        <f t="shared" si="47"/>
        <v>film &amp; video</v>
      </c>
      <c r="U435" t="str">
        <f t="shared" si="48"/>
        <v>animation</v>
      </c>
    </row>
    <row r="436" spans="1:21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f t="shared" si="44"/>
        <v>2500</v>
      </c>
      <c r="F436">
        <v>125</v>
      </c>
      <c r="G436" t="s">
        <v>8221</v>
      </c>
      <c r="H436" t="s">
        <v>8224</v>
      </c>
      <c r="I436" t="s">
        <v>8246</v>
      </c>
      <c r="J436">
        <v>1385931702</v>
      </c>
      <c r="K436" s="10">
        <f t="shared" si="45"/>
        <v>41609.876180555555</v>
      </c>
      <c r="L436">
        <v>1383076902</v>
      </c>
      <c r="M436" s="10">
        <f t="shared" si="46"/>
        <v>41576.834513888891</v>
      </c>
      <c r="N436" t="b">
        <v>0</v>
      </c>
      <c r="O436">
        <v>2</v>
      </c>
      <c r="P436" t="b">
        <v>0</v>
      </c>
      <c r="Q436" t="s">
        <v>8270</v>
      </c>
      <c r="R436" s="5">
        <f t="shared" si="42"/>
        <v>0.05</v>
      </c>
      <c r="S436" s="6">
        <f t="shared" si="43"/>
        <v>62.5</v>
      </c>
      <c r="T436" t="str">
        <f t="shared" si="47"/>
        <v>film &amp; video</v>
      </c>
      <c r="U436" t="str">
        <f t="shared" si="48"/>
        <v>animation</v>
      </c>
    </row>
    <row r="437" spans="1:21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f t="shared" si="44"/>
        <v>110000</v>
      </c>
      <c r="F437">
        <v>3</v>
      </c>
      <c r="G437" t="s">
        <v>8221</v>
      </c>
      <c r="H437" t="s">
        <v>8224</v>
      </c>
      <c r="I437" t="s">
        <v>8246</v>
      </c>
      <c r="J437">
        <v>1379094980</v>
      </c>
      <c r="K437" s="10">
        <f t="shared" si="45"/>
        <v>41530.747453703705</v>
      </c>
      <c r="L437">
        <v>1376502980</v>
      </c>
      <c r="M437" s="10">
        <f t="shared" si="46"/>
        <v>41500.747453703705</v>
      </c>
      <c r="N437" t="b">
        <v>0</v>
      </c>
      <c r="O437">
        <v>3</v>
      </c>
      <c r="P437" t="b">
        <v>0</v>
      </c>
      <c r="Q437" t="s">
        <v>8270</v>
      </c>
      <c r="R437" s="5">
        <f t="shared" si="42"/>
        <v>0</v>
      </c>
      <c r="S437" s="6">
        <f t="shared" si="43"/>
        <v>1</v>
      </c>
      <c r="T437" t="str">
        <f t="shared" si="47"/>
        <v>film &amp; video</v>
      </c>
      <c r="U437" t="str">
        <f t="shared" si="48"/>
        <v>animation</v>
      </c>
    </row>
    <row r="438" spans="1:21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f t="shared" si="44"/>
        <v>1000</v>
      </c>
      <c r="F438">
        <v>0</v>
      </c>
      <c r="G438" t="s">
        <v>8221</v>
      </c>
      <c r="H438" t="s">
        <v>8224</v>
      </c>
      <c r="I438" t="s">
        <v>8246</v>
      </c>
      <c r="J438">
        <v>1375260113</v>
      </c>
      <c r="K438" s="10">
        <f t="shared" si="45"/>
        <v>41486.36241898148</v>
      </c>
      <c r="L438">
        <v>1372668113</v>
      </c>
      <c r="M438" s="10">
        <f t="shared" si="46"/>
        <v>41456.36241898148</v>
      </c>
      <c r="N438" t="b">
        <v>0</v>
      </c>
      <c r="O438">
        <v>0</v>
      </c>
      <c r="P438" t="b">
        <v>0</v>
      </c>
      <c r="Q438" t="s">
        <v>8270</v>
      </c>
      <c r="R438" s="5">
        <f t="shared" si="42"/>
        <v>0</v>
      </c>
      <c r="S438" s="6" t="e">
        <f t="shared" si="43"/>
        <v>#DIV/0!</v>
      </c>
      <c r="T438" t="str">
        <f t="shared" si="47"/>
        <v>film &amp; video</v>
      </c>
      <c r="U438" t="str">
        <f t="shared" si="48"/>
        <v>animation</v>
      </c>
    </row>
    <row r="439" spans="1:21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f t="shared" si="44"/>
        <v>5250</v>
      </c>
      <c r="F439">
        <v>0</v>
      </c>
      <c r="G439" t="s">
        <v>8221</v>
      </c>
      <c r="H439" t="s">
        <v>8229</v>
      </c>
      <c r="I439" t="s">
        <v>8251</v>
      </c>
      <c r="J439">
        <v>1475912326</v>
      </c>
      <c r="K439" s="10">
        <f t="shared" si="45"/>
        <v>42651.31858796296</v>
      </c>
      <c r="L439">
        <v>1470728326</v>
      </c>
      <c r="M439" s="10">
        <f t="shared" si="46"/>
        <v>42591.31858796296</v>
      </c>
      <c r="N439" t="b">
        <v>0</v>
      </c>
      <c r="O439">
        <v>0</v>
      </c>
      <c r="P439" t="b">
        <v>0</v>
      </c>
      <c r="Q439" t="s">
        <v>8270</v>
      </c>
      <c r="R439" s="5">
        <f t="shared" si="42"/>
        <v>0</v>
      </c>
      <c r="S439" s="6" t="e">
        <f t="shared" si="43"/>
        <v>#DIV/0!</v>
      </c>
      <c r="T439" t="str">
        <f t="shared" si="47"/>
        <v>film &amp; video</v>
      </c>
      <c r="U439" t="str">
        <f t="shared" si="48"/>
        <v>animation</v>
      </c>
    </row>
    <row r="440" spans="1:21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f t="shared" si="44"/>
        <v>20000</v>
      </c>
      <c r="F440">
        <v>1876</v>
      </c>
      <c r="G440" t="s">
        <v>8221</v>
      </c>
      <c r="H440" t="s">
        <v>8224</v>
      </c>
      <c r="I440" t="s">
        <v>8246</v>
      </c>
      <c r="J440">
        <v>1447830958</v>
      </c>
      <c r="K440" s="10">
        <f t="shared" si="45"/>
        <v>42326.302754629629</v>
      </c>
      <c r="L440">
        <v>1445235358</v>
      </c>
      <c r="M440" s="10">
        <f t="shared" si="46"/>
        <v>42296.261087962965</v>
      </c>
      <c r="N440" t="b">
        <v>0</v>
      </c>
      <c r="O440">
        <v>11</v>
      </c>
      <c r="P440" t="b">
        <v>0</v>
      </c>
      <c r="Q440" t="s">
        <v>8270</v>
      </c>
      <c r="R440" s="5">
        <f t="shared" si="42"/>
        <v>9.4E-2</v>
      </c>
      <c r="S440" s="6">
        <f t="shared" si="43"/>
        <v>170.54545454545453</v>
      </c>
      <c r="T440" t="str">
        <f t="shared" si="47"/>
        <v>film &amp; video</v>
      </c>
      <c r="U440" t="str">
        <f t="shared" si="48"/>
        <v>animation</v>
      </c>
    </row>
    <row r="441" spans="1:21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f t="shared" si="44"/>
        <v>450</v>
      </c>
      <c r="F441">
        <v>0</v>
      </c>
      <c r="G441" t="s">
        <v>8221</v>
      </c>
      <c r="H441" t="s">
        <v>8224</v>
      </c>
      <c r="I441" t="s">
        <v>8246</v>
      </c>
      <c r="J441">
        <v>1413569818</v>
      </c>
      <c r="K441" s="10">
        <f t="shared" si="45"/>
        <v>41929.761782407404</v>
      </c>
      <c r="L441">
        <v>1412705818</v>
      </c>
      <c r="M441" s="10">
        <f t="shared" si="46"/>
        <v>41919.761782407404</v>
      </c>
      <c r="N441" t="b">
        <v>0</v>
      </c>
      <c r="O441">
        <v>0</v>
      </c>
      <c r="P441" t="b">
        <v>0</v>
      </c>
      <c r="Q441" t="s">
        <v>8270</v>
      </c>
      <c r="R441" s="5">
        <f t="shared" si="42"/>
        <v>0</v>
      </c>
      <c r="S441" s="6" t="e">
        <f t="shared" si="43"/>
        <v>#DIV/0!</v>
      </c>
      <c r="T441" t="str">
        <f t="shared" si="47"/>
        <v>film &amp; video</v>
      </c>
      <c r="U441" t="str">
        <f t="shared" si="48"/>
        <v>animation</v>
      </c>
    </row>
    <row r="442" spans="1:21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f t="shared" si="44"/>
        <v>5000</v>
      </c>
      <c r="F442">
        <v>5</v>
      </c>
      <c r="G442" t="s">
        <v>8221</v>
      </c>
      <c r="H442" t="s">
        <v>8224</v>
      </c>
      <c r="I442" t="s">
        <v>8246</v>
      </c>
      <c r="J442">
        <v>1458859153</v>
      </c>
      <c r="K442" s="10">
        <f t="shared" si="45"/>
        <v>42453.943900462968</v>
      </c>
      <c r="L442">
        <v>1456270753</v>
      </c>
      <c r="M442" s="10">
        <f t="shared" si="46"/>
        <v>42423.985567129625</v>
      </c>
      <c r="N442" t="b">
        <v>0</v>
      </c>
      <c r="O442">
        <v>1</v>
      </c>
      <c r="P442" t="b">
        <v>0</v>
      </c>
      <c r="Q442" t="s">
        <v>8270</v>
      </c>
      <c r="R442" s="5">
        <f t="shared" si="42"/>
        <v>1E-3</v>
      </c>
      <c r="S442" s="6">
        <f t="shared" si="43"/>
        <v>5</v>
      </c>
      <c r="T442" t="str">
        <f t="shared" si="47"/>
        <v>film &amp; video</v>
      </c>
      <c r="U442" t="str">
        <f t="shared" si="48"/>
        <v>animation</v>
      </c>
    </row>
    <row r="443" spans="1:21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f t="shared" si="44"/>
        <v>484</v>
      </c>
      <c r="F443">
        <v>0</v>
      </c>
      <c r="G443" t="s">
        <v>8221</v>
      </c>
      <c r="H443" t="s">
        <v>8225</v>
      </c>
      <c r="I443" t="s">
        <v>8247</v>
      </c>
      <c r="J443">
        <v>1383418996</v>
      </c>
      <c r="K443" s="10">
        <f t="shared" si="45"/>
        <v>41580.793935185182</v>
      </c>
      <c r="L443">
        <v>1380826996</v>
      </c>
      <c r="M443" s="10">
        <f t="shared" si="46"/>
        <v>41550.793935185182</v>
      </c>
      <c r="N443" t="b">
        <v>0</v>
      </c>
      <c r="O443">
        <v>0</v>
      </c>
      <c r="P443" t="b">
        <v>0</v>
      </c>
      <c r="Q443" t="s">
        <v>8270</v>
      </c>
      <c r="R443" s="5">
        <f t="shared" si="42"/>
        <v>0</v>
      </c>
      <c r="S443" s="6" t="e">
        <f t="shared" si="43"/>
        <v>#DIV/0!</v>
      </c>
      <c r="T443" t="str">
        <f t="shared" si="47"/>
        <v>film &amp; video</v>
      </c>
      <c r="U443" t="str">
        <f t="shared" si="48"/>
        <v>animation</v>
      </c>
    </row>
    <row r="444" spans="1:21" x14ac:dyDescent="0.35">
      <c r="A444">
        <v>442</v>
      </c>
      <c r="B444" s="3" t="s">
        <v>443</v>
      </c>
      <c r="C444" s="3" t="s">
        <v>4552</v>
      </c>
      <c r="D444">
        <v>17000</v>
      </c>
      <c r="E444">
        <f t="shared" si="44"/>
        <v>17000</v>
      </c>
      <c r="F444">
        <v>6691</v>
      </c>
      <c r="G444" t="s">
        <v>8221</v>
      </c>
      <c r="H444" t="s">
        <v>8224</v>
      </c>
      <c r="I444" t="s">
        <v>8246</v>
      </c>
      <c r="J444">
        <v>1424380783</v>
      </c>
      <c r="K444" s="10">
        <f t="shared" si="45"/>
        <v>42054.888692129629</v>
      </c>
      <c r="L444">
        <v>1421788783</v>
      </c>
      <c r="M444" s="10">
        <f t="shared" si="46"/>
        <v>42024.888692129629</v>
      </c>
      <c r="N444" t="b">
        <v>0</v>
      </c>
      <c r="O444">
        <v>17</v>
      </c>
      <c r="P444" t="b">
        <v>0</v>
      </c>
      <c r="Q444" t="s">
        <v>8270</v>
      </c>
      <c r="R444" s="5">
        <f t="shared" si="42"/>
        <v>0.39400000000000002</v>
      </c>
      <c r="S444" s="6">
        <f t="shared" si="43"/>
        <v>393.58823529411762</v>
      </c>
      <c r="T444" t="str">
        <f t="shared" si="47"/>
        <v>film &amp; video</v>
      </c>
      <c r="U444" t="str">
        <f t="shared" si="48"/>
        <v>animation</v>
      </c>
    </row>
    <row r="445" spans="1:21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f t="shared" si="44"/>
        <v>7500</v>
      </c>
      <c r="F445">
        <v>10</v>
      </c>
      <c r="G445" t="s">
        <v>8221</v>
      </c>
      <c r="H445" t="s">
        <v>8229</v>
      </c>
      <c r="I445" t="s">
        <v>8251</v>
      </c>
      <c r="J445">
        <v>1391991701</v>
      </c>
      <c r="K445" s="10">
        <f t="shared" si="45"/>
        <v>41680.015057870369</v>
      </c>
      <c r="L445">
        <v>1389399701</v>
      </c>
      <c r="M445" s="10">
        <f t="shared" si="46"/>
        <v>41650.015057870369</v>
      </c>
      <c r="N445" t="b">
        <v>0</v>
      </c>
      <c r="O445">
        <v>2</v>
      </c>
      <c r="P445" t="b">
        <v>0</v>
      </c>
      <c r="Q445" t="s">
        <v>8270</v>
      </c>
      <c r="R445" s="5">
        <f t="shared" si="42"/>
        <v>1E-3</v>
      </c>
      <c r="S445" s="6">
        <f t="shared" si="43"/>
        <v>5</v>
      </c>
      <c r="T445" t="str">
        <f t="shared" si="47"/>
        <v>film &amp; video</v>
      </c>
      <c r="U445" t="str">
        <f t="shared" si="48"/>
        <v>animation</v>
      </c>
    </row>
    <row r="446" spans="1:21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f t="shared" si="44"/>
        <v>1000</v>
      </c>
      <c r="F446">
        <v>50</v>
      </c>
      <c r="G446" t="s">
        <v>8221</v>
      </c>
      <c r="H446" t="s">
        <v>8224</v>
      </c>
      <c r="I446" t="s">
        <v>8246</v>
      </c>
      <c r="J446">
        <v>1329342361</v>
      </c>
      <c r="K446" s="10">
        <f t="shared" si="45"/>
        <v>40954.906956018516</v>
      </c>
      <c r="L446">
        <v>1324158361</v>
      </c>
      <c r="M446" s="10">
        <f t="shared" si="46"/>
        <v>40894.906956018516</v>
      </c>
      <c r="N446" t="b">
        <v>0</v>
      </c>
      <c r="O446">
        <v>1</v>
      </c>
      <c r="P446" t="b">
        <v>0</v>
      </c>
      <c r="Q446" t="s">
        <v>8270</v>
      </c>
      <c r="R446" s="5">
        <f t="shared" si="42"/>
        <v>0.05</v>
      </c>
      <c r="S446" s="6">
        <f t="shared" si="43"/>
        <v>50</v>
      </c>
      <c r="T446" t="str">
        <f t="shared" si="47"/>
        <v>film &amp; video</v>
      </c>
      <c r="U446" t="str">
        <f t="shared" si="48"/>
        <v>animation</v>
      </c>
    </row>
    <row r="447" spans="1:21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f t="shared" si="44"/>
        <v>60000</v>
      </c>
      <c r="F447">
        <v>2</v>
      </c>
      <c r="G447" t="s">
        <v>8221</v>
      </c>
      <c r="H447" t="s">
        <v>8224</v>
      </c>
      <c r="I447" t="s">
        <v>8246</v>
      </c>
      <c r="J447">
        <v>1432195375</v>
      </c>
      <c r="K447" s="10">
        <f t="shared" si="45"/>
        <v>42145.335358796292</v>
      </c>
      <c r="L447">
        <v>1430899375</v>
      </c>
      <c r="M447" s="10">
        <f t="shared" si="46"/>
        <v>42130.335358796292</v>
      </c>
      <c r="N447" t="b">
        <v>0</v>
      </c>
      <c r="O447">
        <v>2</v>
      </c>
      <c r="P447" t="b">
        <v>0</v>
      </c>
      <c r="Q447" t="s">
        <v>8270</v>
      </c>
      <c r="R447" s="5">
        <f t="shared" si="42"/>
        <v>0</v>
      </c>
      <c r="S447" s="6">
        <f t="shared" si="43"/>
        <v>1</v>
      </c>
      <c r="T447" t="str">
        <f t="shared" si="47"/>
        <v>film &amp; video</v>
      </c>
      <c r="U447" t="str">
        <f t="shared" si="48"/>
        <v>animation</v>
      </c>
    </row>
    <row r="448" spans="1:21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f t="shared" si="44"/>
        <v>10500</v>
      </c>
      <c r="F448">
        <v>766</v>
      </c>
      <c r="G448" t="s">
        <v>8221</v>
      </c>
      <c r="H448" t="s">
        <v>8224</v>
      </c>
      <c r="I448" t="s">
        <v>8246</v>
      </c>
      <c r="J448">
        <v>1425434420</v>
      </c>
      <c r="K448" s="10">
        <f t="shared" si="45"/>
        <v>42067.083564814813</v>
      </c>
      <c r="L448">
        <v>1422842420</v>
      </c>
      <c r="M448" s="10">
        <f t="shared" si="46"/>
        <v>42037.083564814813</v>
      </c>
      <c r="N448" t="b">
        <v>0</v>
      </c>
      <c r="O448">
        <v>16</v>
      </c>
      <c r="P448" t="b">
        <v>0</v>
      </c>
      <c r="Q448" t="s">
        <v>8270</v>
      </c>
      <c r="R448" s="5">
        <f t="shared" si="42"/>
        <v>7.2999999999999995E-2</v>
      </c>
      <c r="S448" s="6">
        <f t="shared" si="43"/>
        <v>47.875</v>
      </c>
      <c r="T448" t="str">
        <f t="shared" si="47"/>
        <v>film &amp; video</v>
      </c>
      <c r="U448" t="str">
        <f t="shared" si="48"/>
        <v>animation</v>
      </c>
    </row>
    <row r="449" spans="1:21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f t="shared" si="44"/>
        <v>36300</v>
      </c>
      <c r="F449">
        <v>5</v>
      </c>
      <c r="G449" t="s">
        <v>8221</v>
      </c>
      <c r="H449" t="s">
        <v>8225</v>
      </c>
      <c r="I449" t="s">
        <v>8247</v>
      </c>
      <c r="J449">
        <v>1364041163</v>
      </c>
      <c r="K449" s="10">
        <f t="shared" si="45"/>
        <v>41356.513460648144</v>
      </c>
      <c r="L449">
        <v>1361884763</v>
      </c>
      <c r="M449" s="10">
        <f t="shared" si="46"/>
        <v>41331.555127314816</v>
      </c>
      <c r="N449" t="b">
        <v>0</v>
      </c>
      <c r="O449">
        <v>1</v>
      </c>
      <c r="P449" t="b">
        <v>0</v>
      </c>
      <c r="Q449" t="s">
        <v>8270</v>
      </c>
      <c r="R449" s="5">
        <f t="shared" si="42"/>
        <v>0</v>
      </c>
      <c r="S449" s="6">
        <f t="shared" si="43"/>
        <v>5</v>
      </c>
      <c r="T449" t="str">
        <f t="shared" si="47"/>
        <v>film &amp; video</v>
      </c>
      <c r="U449" t="str">
        <f t="shared" si="48"/>
        <v>animation</v>
      </c>
    </row>
    <row r="450" spans="1:21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f t="shared" si="44"/>
        <v>2500</v>
      </c>
      <c r="F450">
        <v>82.01</v>
      </c>
      <c r="G450" t="s">
        <v>8221</v>
      </c>
      <c r="H450" t="s">
        <v>8224</v>
      </c>
      <c r="I450" t="s">
        <v>8246</v>
      </c>
      <c r="J450">
        <v>1400091095</v>
      </c>
      <c r="K450" s="10">
        <f t="shared" si="45"/>
        <v>41773.758043981477</v>
      </c>
      <c r="L450">
        <v>1398363095</v>
      </c>
      <c r="M450" s="10">
        <f t="shared" si="46"/>
        <v>41753.758043981477</v>
      </c>
      <c r="N450" t="b">
        <v>0</v>
      </c>
      <c r="O450">
        <v>4</v>
      </c>
      <c r="P450" t="b">
        <v>0</v>
      </c>
      <c r="Q450" t="s">
        <v>8270</v>
      </c>
      <c r="R450" s="5">
        <f t="shared" ref="R450:R513" si="49">ROUND((F450/D450),3)</f>
        <v>3.3000000000000002E-2</v>
      </c>
      <c r="S450" s="6">
        <f t="shared" ref="S450:S513" si="50">F450/O450</f>
        <v>20.502500000000001</v>
      </c>
      <c r="T450" t="str">
        <f t="shared" si="47"/>
        <v>film &amp; video</v>
      </c>
      <c r="U450" t="str">
        <f t="shared" si="48"/>
        <v>animation</v>
      </c>
    </row>
    <row r="451" spans="1:21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f t="shared" ref="E451:E514" si="51">IF(I451="USD",D451,(IF(I451="AUD",(D451*0.68),IF(I451="GBP",(D451*1.21),(IF(I451="EUR",(D451*1.11),(IF(I451="CAD",(D451*0.75),(IF(I451="NZD",(D451*0.64),IF(I451="HKD",(D451*0.13),IF(I451="DKK",(D451*0.15),IF(I451="NOK",(D451*0.11),IF(I451="SEK",(D451*0.1),(IF(I451="MXN",(D451*0.051),IF(I451="chf",(D451*1.02),IF(I451="SGD",(D451*0.72)))))))))))))))))))</f>
        <v>2420</v>
      </c>
      <c r="F451">
        <v>45</v>
      </c>
      <c r="G451" t="s">
        <v>8221</v>
      </c>
      <c r="H451" t="s">
        <v>8225</v>
      </c>
      <c r="I451" t="s">
        <v>8247</v>
      </c>
      <c r="J451">
        <v>1382017085</v>
      </c>
      <c r="K451" s="10">
        <f t="shared" ref="K451:K514" si="52">(((J451/60)/60)/24)+DATE(1970,1,1)</f>
        <v>41564.568113425928</v>
      </c>
      <c r="L451">
        <v>1379425085</v>
      </c>
      <c r="M451" s="10">
        <f t="shared" ref="M451:M514" si="53">(((L451/60)/60)/24)+DATE(1970,1,1)</f>
        <v>41534.568113425928</v>
      </c>
      <c r="N451" t="b">
        <v>0</v>
      </c>
      <c r="O451">
        <v>5</v>
      </c>
      <c r="P451" t="b">
        <v>0</v>
      </c>
      <c r="Q451" t="s">
        <v>8270</v>
      </c>
      <c r="R451" s="5">
        <f t="shared" si="49"/>
        <v>2.3E-2</v>
      </c>
      <c r="S451" s="6">
        <f t="shared" si="50"/>
        <v>9</v>
      </c>
      <c r="T451" t="str">
        <f t="shared" ref="T451:T514" si="54">LEFT(Q451,SEARCH("/",Q451,1)-1)</f>
        <v>film &amp; video</v>
      </c>
      <c r="U451" t="str">
        <f t="shared" ref="U451:U514" si="55">RIGHT(Q451,(LEN(Q451)-(SEARCH("/",Q451,1))))</f>
        <v>animation</v>
      </c>
    </row>
    <row r="452" spans="1:21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f t="shared" si="51"/>
        <v>50000</v>
      </c>
      <c r="F452">
        <v>396</v>
      </c>
      <c r="G452" t="s">
        <v>8221</v>
      </c>
      <c r="H452" t="s">
        <v>8224</v>
      </c>
      <c r="I452" t="s">
        <v>8246</v>
      </c>
      <c r="J452">
        <v>1392417800</v>
      </c>
      <c r="K452" s="10">
        <f t="shared" si="52"/>
        <v>41684.946759259255</v>
      </c>
      <c r="L452">
        <v>1389825800</v>
      </c>
      <c r="M452" s="10">
        <f t="shared" si="53"/>
        <v>41654.946759259255</v>
      </c>
      <c r="N452" t="b">
        <v>0</v>
      </c>
      <c r="O452">
        <v>7</v>
      </c>
      <c r="P452" t="b">
        <v>0</v>
      </c>
      <c r="Q452" t="s">
        <v>8270</v>
      </c>
      <c r="R452" s="5">
        <f t="shared" si="49"/>
        <v>8.0000000000000002E-3</v>
      </c>
      <c r="S452" s="6">
        <f t="shared" si="50"/>
        <v>56.571428571428569</v>
      </c>
      <c r="T452" t="str">
        <f t="shared" si="54"/>
        <v>film &amp; video</v>
      </c>
      <c r="U452" t="str">
        <f t="shared" si="55"/>
        <v>animation</v>
      </c>
    </row>
    <row r="453" spans="1:21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f t="shared" si="51"/>
        <v>20000</v>
      </c>
      <c r="F453">
        <v>0</v>
      </c>
      <c r="G453" t="s">
        <v>8221</v>
      </c>
      <c r="H453" t="s">
        <v>8224</v>
      </c>
      <c r="I453" t="s">
        <v>8246</v>
      </c>
      <c r="J453">
        <v>1390669791</v>
      </c>
      <c r="K453" s="10">
        <f t="shared" si="52"/>
        <v>41664.715173611112</v>
      </c>
      <c r="L453">
        <v>1388077791</v>
      </c>
      <c r="M453" s="10">
        <f t="shared" si="53"/>
        <v>41634.715173611112</v>
      </c>
      <c r="N453" t="b">
        <v>0</v>
      </c>
      <c r="O453">
        <v>0</v>
      </c>
      <c r="P453" t="b">
        <v>0</v>
      </c>
      <c r="Q453" t="s">
        <v>8270</v>
      </c>
      <c r="R453" s="5">
        <f t="shared" si="49"/>
        <v>0</v>
      </c>
      <c r="S453" s="6" t="e">
        <f t="shared" si="50"/>
        <v>#DIV/0!</v>
      </c>
      <c r="T453" t="str">
        <f t="shared" si="54"/>
        <v>film &amp; video</v>
      </c>
      <c r="U453" t="str">
        <f t="shared" si="55"/>
        <v>animation</v>
      </c>
    </row>
    <row r="454" spans="1:21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f t="shared" si="51"/>
        <v>750</v>
      </c>
      <c r="F454">
        <v>480</v>
      </c>
      <c r="G454" t="s">
        <v>8221</v>
      </c>
      <c r="H454" t="s">
        <v>8224</v>
      </c>
      <c r="I454" t="s">
        <v>8246</v>
      </c>
      <c r="J454">
        <v>1431536015</v>
      </c>
      <c r="K454" s="10">
        <f t="shared" si="52"/>
        <v>42137.703877314809</v>
      </c>
      <c r="L454">
        <v>1428944015</v>
      </c>
      <c r="M454" s="10">
        <f t="shared" si="53"/>
        <v>42107.703877314809</v>
      </c>
      <c r="N454" t="b">
        <v>0</v>
      </c>
      <c r="O454">
        <v>12</v>
      </c>
      <c r="P454" t="b">
        <v>0</v>
      </c>
      <c r="Q454" t="s">
        <v>8270</v>
      </c>
      <c r="R454" s="5">
        <f t="shared" si="49"/>
        <v>0.64</v>
      </c>
      <c r="S454" s="6">
        <f t="shared" si="50"/>
        <v>40</v>
      </c>
      <c r="T454" t="str">
        <f t="shared" si="54"/>
        <v>film &amp; video</v>
      </c>
      <c r="U454" t="str">
        <f t="shared" si="55"/>
        <v>animation</v>
      </c>
    </row>
    <row r="455" spans="1:21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f t="shared" si="51"/>
        <v>94875</v>
      </c>
      <c r="F455">
        <v>26</v>
      </c>
      <c r="G455" t="s">
        <v>8221</v>
      </c>
      <c r="H455" t="s">
        <v>8224</v>
      </c>
      <c r="I455" t="s">
        <v>8246</v>
      </c>
      <c r="J455">
        <v>1424375279</v>
      </c>
      <c r="K455" s="10">
        <f t="shared" si="52"/>
        <v>42054.824988425928</v>
      </c>
      <c r="L455">
        <v>1422992879</v>
      </c>
      <c r="M455" s="10">
        <f t="shared" si="53"/>
        <v>42038.824988425928</v>
      </c>
      <c r="N455" t="b">
        <v>0</v>
      </c>
      <c r="O455">
        <v>2</v>
      </c>
      <c r="P455" t="b">
        <v>0</v>
      </c>
      <c r="Q455" t="s">
        <v>8270</v>
      </c>
      <c r="R455" s="5">
        <f t="shared" si="49"/>
        <v>0</v>
      </c>
      <c r="S455" s="6">
        <f t="shared" si="50"/>
        <v>13</v>
      </c>
      <c r="T455" t="str">
        <f t="shared" si="54"/>
        <v>film &amp; video</v>
      </c>
      <c r="U455" t="str">
        <f t="shared" si="55"/>
        <v>animation</v>
      </c>
    </row>
    <row r="456" spans="1:21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f t="shared" si="51"/>
        <v>10000</v>
      </c>
      <c r="F456">
        <v>82</v>
      </c>
      <c r="G456" t="s">
        <v>8221</v>
      </c>
      <c r="H456" t="s">
        <v>8224</v>
      </c>
      <c r="I456" t="s">
        <v>8246</v>
      </c>
      <c r="J456">
        <v>1417007640</v>
      </c>
      <c r="K456" s="10">
        <f t="shared" si="52"/>
        <v>41969.551388888889</v>
      </c>
      <c r="L456">
        <v>1414343571</v>
      </c>
      <c r="M456" s="10">
        <f t="shared" si="53"/>
        <v>41938.717256944445</v>
      </c>
      <c r="N456" t="b">
        <v>0</v>
      </c>
      <c r="O456">
        <v>5</v>
      </c>
      <c r="P456" t="b">
        <v>0</v>
      </c>
      <c r="Q456" t="s">
        <v>8270</v>
      </c>
      <c r="R456" s="5">
        <f t="shared" si="49"/>
        <v>8.0000000000000002E-3</v>
      </c>
      <c r="S456" s="6">
        <f t="shared" si="50"/>
        <v>16.399999999999999</v>
      </c>
      <c r="T456" t="str">
        <f t="shared" si="54"/>
        <v>film &amp; video</v>
      </c>
      <c r="U456" t="str">
        <f t="shared" si="55"/>
        <v>animation</v>
      </c>
    </row>
    <row r="457" spans="1:21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f t="shared" si="51"/>
        <v>65000</v>
      </c>
      <c r="F457">
        <v>45</v>
      </c>
      <c r="G457" t="s">
        <v>8221</v>
      </c>
      <c r="H457" t="s">
        <v>8224</v>
      </c>
      <c r="I457" t="s">
        <v>8246</v>
      </c>
      <c r="J457">
        <v>1334622660</v>
      </c>
      <c r="K457" s="10">
        <f t="shared" si="52"/>
        <v>41016.021527777775</v>
      </c>
      <c r="L457">
        <v>1330733022</v>
      </c>
      <c r="M457" s="10">
        <f t="shared" si="53"/>
        <v>40971.002569444441</v>
      </c>
      <c r="N457" t="b">
        <v>0</v>
      </c>
      <c r="O457">
        <v>2</v>
      </c>
      <c r="P457" t="b">
        <v>0</v>
      </c>
      <c r="Q457" t="s">
        <v>8270</v>
      </c>
      <c r="R457" s="5">
        <f t="shared" si="49"/>
        <v>1E-3</v>
      </c>
      <c r="S457" s="6">
        <f t="shared" si="50"/>
        <v>22.5</v>
      </c>
      <c r="T457" t="str">
        <f t="shared" si="54"/>
        <v>film &amp; video</v>
      </c>
      <c r="U457" t="str">
        <f t="shared" si="55"/>
        <v>animation</v>
      </c>
    </row>
    <row r="458" spans="1:21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f t="shared" si="51"/>
        <v>8888</v>
      </c>
      <c r="F458">
        <v>61</v>
      </c>
      <c r="G458" t="s">
        <v>8221</v>
      </c>
      <c r="H458" t="s">
        <v>8224</v>
      </c>
      <c r="I458" t="s">
        <v>8246</v>
      </c>
      <c r="J458">
        <v>1382414340</v>
      </c>
      <c r="K458" s="10">
        <f t="shared" si="52"/>
        <v>41569.165972222225</v>
      </c>
      <c r="L458">
        <v>1380559201</v>
      </c>
      <c r="M458" s="10">
        <f t="shared" si="53"/>
        <v>41547.694456018515</v>
      </c>
      <c r="N458" t="b">
        <v>0</v>
      </c>
      <c r="O458">
        <v>3</v>
      </c>
      <c r="P458" t="b">
        <v>0</v>
      </c>
      <c r="Q458" t="s">
        <v>8270</v>
      </c>
      <c r="R458" s="5">
        <f t="shared" si="49"/>
        <v>7.0000000000000001E-3</v>
      </c>
      <c r="S458" s="6">
        <f t="shared" si="50"/>
        <v>20.333333333333332</v>
      </c>
      <c r="T458" t="str">
        <f t="shared" si="54"/>
        <v>film &amp; video</v>
      </c>
      <c r="U458" t="str">
        <f t="shared" si="55"/>
        <v>animation</v>
      </c>
    </row>
    <row r="459" spans="1:21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f t="shared" si="51"/>
        <v>15000</v>
      </c>
      <c r="F459">
        <v>0</v>
      </c>
      <c r="G459" t="s">
        <v>8221</v>
      </c>
      <c r="H459" t="s">
        <v>8229</v>
      </c>
      <c r="I459" t="s">
        <v>8251</v>
      </c>
      <c r="J459">
        <v>1408213512</v>
      </c>
      <c r="K459" s="10">
        <f t="shared" si="52"/>
        <v>41867.767500000002</v>
      </c>
      <c r="L459">
        <v>1405621512</v>
      </c>
      <c r="M459" s="10">
        <f t="shared" si="53"/>
        <v>41837.767500000002</v>
      </c>
      <c r="N459" t="b">
        <v>0</v>
      </c>
      <c r="O459">
        <v>0</v>
      </c>
      <c r="P459" t="b">
        <v>0</v>
      </c>
      <c r="Q459" t="s">
        <v>8270</v>
      </c>
      <c r="R459" s="5">
        <f t="shared" si="49"/>
        <v>0</v>
      </c>
      <c r="S459" s="6" t="e">
        <f t="shared" si="50"/>
        <v>#DIV/0!</v>
      </c>
      <c r="T459" t="str">
        <f t="shared" si="54"/>
        <v>film &amp; video</v>
      </c>
      <c r="U459" t="str">
        <f t="shared" si="55"/>
        <v>animation</v>
      </c>
    </row>
    <row r="460" spans="1:21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f t="shared" si="51"/>
        <v>12100</v>
      </c>
      <c r="F460">
        <v>821</v>
      </c>
      <c r="G460" t="s">
        <v>8221</v>
      </c>
      <c r="H460" t="s">
        <v>8225</v>
      </c>
      <c r="I460" t="s">
        <v>8247</v>
      </c>
      <c r="J460">
        <v>1368550060</v>
      </c>
      <c r="K460" s="10">
        <f t="shared" si="52"/>
        <v>41408.69976851852</v>
      </c>
      <c r="L460">
        <v>1365958060</v>
      </c>
      <c r="M460" s="10">
        <f t="shared" si="53"/>
        <v>41378.69976851852</v>
      </c>
      <c r="N460" t="b">
        <v>0</v>
      </c>
      <c r="O460">
        <v>49</v>
      </c>
      <c r="P460" t="b">
        <v>0</v>
      </c>
      <c r="Q460" t="s">
        <v>8270</v>
      </c>
      <c r="R460" s="5">
        <f t="shared" si="49"/>
        <v>8.2000000000000003E-2</v>
      </c>
      <c r="S460" s="6">
        <f t="shared" si="50"/>
        <v>16.755102040816325</v>
      </c>
      <c r="T460" t="str">
        <f t="shared" si="54"/>
        <v>film &amp; video</v>
      </c>
      <c r="U460" t="str">
        <f t="shared" si="55"/>
        <v>animation</v>
      </c>
    </row>
    <row r="461" spans="1:21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f t="shared" si="51"/>
        <v>39000</v>
      </c>
      <c r="F461">
        <v>25</v>
      </c>
      <c r="G461" t="s">
        <v>8221</v>
      </c>
      <c r="H461" t="s">
        <v>8224</v>
      </c>
      <c r="I461" t="s">
        <v>8246</v>
      </c>
      <c r="J461">
        <v>1321201327</v>
      </c>
      <c r="K461" s="10">
        <f t="shared" si="52"/>
        <v>40860.682025462964</v>
      </c>
      <c r="L461">
        <v>1316013727</v>
      </c>
      <c r="M461" s="10">
        <f t="shared" si="53"/>
        <v>40800.6403587963</v>
      </c>
      <c r="N461" t="b">
        <v>0</v>
      </c>
      <c r="O461">
        <v>1</v>
      </c>
      <c r="P461" t="b">
        <v>0</v>
      </c>
      <c r="Q461" t="s">
        <v>8270</v>
      </c>
      <c r="R461" s="5">
        <f t="shared" si="49"/>
        <v>1E-3</v>
      </c>
      <c r="S461" s="6">
        <f t="shared" si="50"/>
        <v>25</v>
      </c>
      <c r="T461" t="str">
        <f t="shared" si="54"/>
        <v>film &amp; video</v>
      </c>
      <c r="U461" t="str">
        <f t="shared" si="55"/>
        <v>animation</v>
      </c>
    </row>
    <row r="462" spans="1:21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f t="shared" si="51"/>
        <v>8500</v>
      </c>
      <c r="F462">
        <v>25</v>
      </c>
      <c r="G462" t="s">
        <v>8221</v>
      </c>
      <c r="H462" t="s">
        <v>8224</v>
      </c>
      <c r="I462" t="s">
        <v>8246</v>
      </c>
      <c r="J462">
        <v>1401595200</v>
      </c>
      <c r="K462" s="10">
        <f t="shared" si="52"/>
        <v>41791.166666666664</v>
      </c>
      <c r="L462">
        <v>1398862875</v>
      </c>
      <c r="M462" s="10">
        <f t="shared" si="53"/>
        <v>41759.542534722219</v>
      </c>
      <c r="N462" t="b">
        <v>0</v>
      </c>
      <c r="O462">
        <v>2</v>
      </c>
      <c r="P462" t="b">
        <v>0</v>
      </c>
      <c r="Q462" t="s">
        <v>8270</v>
      </c>
      <c r="R462" s="5">
        <f t="shared" si="49"/>
        <v>3.0000000000000001E-3</v>
      </c>
      <c r="S462" s="6">
        <f t="shared" si="50"/>
        <v>12.5</v>
      </c>
      <c r="T462" t="str">
        <f t="shared" si="54"/>
        <v>film &amp; video</v>
      </c>
      <c r="U462" t="str">
        <f t="shared" si="55"/>
        <v>animation</v>
      </c>
    </row>
    <row r="463" spans="1:21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f t="shared" si="51"/>
        <v>665.5</v>
      </c>
      <c r="F463">
        <v>0</v>
      </c>
      <c r="G463" t="s">
        <v>8221</v>
      </c>
      <c r="H463" t="s">
        <v>8225</v>
      </c>
      <c r="I463" t="s">
        <v>8247</v>
      </c>
      <c r="J463">
        <v>1370204367</v>
      </c>
      <c r="K463" s="10">
        <f t="shared" si="52"/>
        <v>41427.84684027778</v>
      </c>
      <c r="L463">
        <v>1368476367</v>
      </c>
      <c r="M463" s="10">
        <f t="shared" si="53"/>
        <v>41407.84684027778</v>
      </c>
      <c r="N463" t="b">
        <v>0</v>
      </c>
      <c r="O463">
        <v>0</v>
      </c>
      <c r="P463" t="b">
        <v>0</v>
      </c>
      <c r="Q463" t="s">
        <v>8270</v>
      </c>
      <c r="R463" s="5">
        <f t="shared" si="49"/>
        <v>0</v>
      </c>
      <c r="S463" s="6" t="e">
        <f t="shared" si="50"/>
        <v>#DIV/0!</v>
      </c>
      <c r="T463" t="str">
        <f t="shared" si="54"/>
        <v>film &amp; video</v>
      </c>
      <c r="U463" t="str">
        <f t="shared" si="55"/>
        <v>animation</v>
      </c>
    </row>
    <row r="464" spans="1:21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f t="shared" si="51"/>
        <v>100000</v>
      </c>
      <c r="F464">
        <v>0</v>
      </c>
      <c r="G464" t="s">
        <v>8221</v>
      </c>
      <c r="H464" t="s">
        <v>8224</v>
      </c>
      <c r="I464" t="s">
        <v>8246</v>
      </c>
      <c r="J464">
        <v>1312945341</v>
      </c>
      <c r="K464" s="10">
        <f t="shared" si="52"/>
        <v>40765.126631944448</v>
      </c>
      <c r="L464">
        <v>1307761341</v>
      </c>
      <c r="M464" s="10">
        <f t="shared" si="53"/>
        <v>40705.126631944448</v>
      </c>
      <c r="N464" t="b">
        <v>0</v>
      </c>
      <c r="O464">
        <v>0</v>
      </c>
      <c r="P464" t="b">
        <v>0</v>
      </c>
      <c r="Q464" t="s">
        <v>8270</v>
      </c>
      <c r="R464" s="5">
        <f t="shared" si="49"/>
        <v>0</v>
      </c>
      <c r="S464" s="6" t="e">
        <f t="shared" si="50"/>
        <v>#DIV/0!</v>
      </c>
      <c r="T464" t="str">
        <f t="shared" si="54"/>
        <v>film &amp; video</v>
      </c>
      <c r="U464" t="str">
        <f t="shared" si="55"/>
        <v>animation</v>
      </c>
    </row>
    <row r="465" spans="1:21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f t="shared" si="51"/>
        <v>55000</v>
      </c>
      <c r="F465">
        <v>1250</v>
      </c>
      <c r="G465" t="s">
        <v>8221</v>
      </c>
      <c r="H465" t="s">
        <v>8224</v>
      </c>
      <c r="I465" t="s">
        <v>8246</v>
      </c>
      <c r="J465">
        <v>1316883753</v>
      </c>
      <c r="K465" s="10">
        <f t="shared" si="52"/>
        <v>40810.710104166668</v>
      </c>
      <c r="L465">
        <v>1311699753</v>
      </c>
      <c r="M465" s="10">
        <f t="shared" si="53"/>
        <v>40750.710104166668</v>
      </c>
      <c r="N465" t="b">
        <v>0</v>
      </c>
      <c r="O465">
        <v>11</v>
      </c>
      <c r="P465" t="b">
        <v>0</v>
      </c>
      <c r="Q465" t="s">
        <v>8270</v>
      </c>
      <c r="R465" s="5">
        <f t="shared" si="49"/>
        <v>2.3E-2</v>
      </c>
      <c r="S465" s="6">
        <f t="shared" si="50"/>
        <v>113.63636363636364</v>
      </c>
      <c r="T465" t="str">
        <f t="shared" si="54"/>
        <v>film &amp; video</v>
      </c>
      <c r="U465" t="str">
        <f t="shared" si="55"/>
        <v>animation</v>
      </c>
    </row>
    <row r="466" spans="1:21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f t="shared" si="51"/>
        <v>1121.1000000000001</v>
      </c>
      <c r="F466">
        <v>1</v>
      </c>
      <c r="G466" t="s">
        <v>8221</v>
      </c>
      <c r="H466" t="s">
        <v>8236</v>
      </c>
      <c r="I466" t="s">
        <v>8249</v>
      </c>
      <c r="J466">
        <v>1463602935</v>
      </c>
      <c r="K466" s="10">
        <f t="shared" si="52"/>
        <v>42508.848784722228</v>
      </c>
      <c r="L466">
        <v>1461874935</v>
      </c>
      <c r="M466" s="10">
        <f t="shared" si="53"/>
        <v>42488.848784722228</v>
      </c>
      <c r="N466" t="b">
        <v>0</v>
      </c>
      <c r="O466">
        <v>1</v>
      </c>
      <c r="P466" t="b">
        <v>0</v>
      </c>
      <c r="Q466" t="s">
        <v>8270</v>
      </c>
      <c r="R466" s="5">
        <f t="shared" si="49"/>
        <v>1E-3</v>
      </c>
      <c r="S466" s="6">
        <f t="shared" si="50"/>
        <v>1</v>
      </c>
      <c r="T466" t="str">
        <f t="shared" si="54"/>
        <v>film &amp; video</v>
      </c>
      <c r="U466" t="str">
        <f t="shared" si="55"/>
        <v>animation</v>
      </c>
    </row>
    <row r="467" spans="1:21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f t="shared" si="51"/>
        <v>512</v>
      </c>
      <c r="F467">
        <v>138</v>
      </c>
      <c r="G467" t="s">
        <v>8221</v>
      </c>
      <c r="H467" t="s">
        <v>8224</v>
      </c>
      <c r="I467" t="s">
        <v>8246</v>
      </c>
      <c r="J467">
        <v>1403837574</v>
      </c>
      <c r="K467" s="10">
        <f t="shared" si="52"/>
        <v>41817.120069444441</v>
      </c>
      <c r="L467">
        <v>1402455174</v>
      </c>
      <c r="M467" s="10">
        <f t="shared" si="53"/>
        <v>41801.120069444441</v>
      </c>
      <c r="N467" t="b">
        <v>0</v>
      </c>
      <c r="O467">
        <v>8</v>
      </c>
      <c r="P467" t="b">
        <v>0</v>
      </c>
      <c r="Q467" t="s">
        <v>8270</v>
      </c>
      <c r="R467" s="5">
        <f t="shared" si="49"/>
        <v>0.27</v>
      </c>
      <c r="S467" s="6">
        <f t="shared" si="50"/>
        <v>17.25</v>
      </c>
      <c r="T467" t="str">
        <f t="shared" si="54"/>
        <v>film &amp; video</v>
      </c>
      <c r="U467" t="str">
        <f t="shared" si="55"/>
        <v>animation</v>
      </c>
    </row>
    <row r="468" spans="1:21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f t="shared" si="51"/>
        <v>10000</v>
      </c>
      <c r="F468">
        <v>76</v>
      </c>
      <c r="G468" t="s">
        <v>8221</v>
      </c>
      <c r="H468" t="s">
        <v>8224</v>
      </c>
      <c r="I468" t="s">
        <v>8246</v>
      </c>
      <c r="J468">
        <v>1347057464</v>
      </c>
      <c r="K468" s="10">
        <f t="shared" si="52"/>
        <v>41159.942870370374</v>
      </c>
      <c r="L468">
        <v>1344465464</v>
      </c>
      <c r="M468" s="10">
        <f t="shared" si="53"/>
        <v>41129.942870370374</v>
      </c>
      <c r="N468" t="b">
        <v>0</v>
      </c>
      <c r="O468">
        <v>5</v>
      </c>
      <c r="P468" t="b">
        <v>0</v>
      </c>
      <c r="Q468" t="s">
        <v>8270</v>
      </c>
      <c r="R468" s="5">
        <f t="shared" si="49"/>
        <v>8.0000000000000002E-3</v>
      </c>
      <c r="S468" s="6">
        <f t="shared" si="50"/>
        <v>15.2</v>
      </c>
      <c r="T468" t="str">
        <f t="shared" si="54"/>
        <v>film &amp; video</v>
      </c>
      <c r="U468" t="str">
        <f t="shared" si="55"/>
        <v>animation</v>
      </c>
    </row>
    <row r="469" spans="1:21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f t="shared" si="51"/>
        <v>20000</v>
      </c>
      <c r="F469">
        <v>4315</v>
      </c>
      <c r="G469" t="s">
        <v>8221</v>
      </c>
      <c r="H469" t="s">
        <v>8224</v>
      </c>
      <c r="I469" t="s">
        <v>8246</v>
      </c>
      <c r="J469">
        <v>1348849134</v>
      </c>
      <c r="K469" s="10">
        <f t="shared" si="52"/>
        <v>41180.679791666669</v>
      </c>
      <c r="L469">
        <v>1344961134</v>
      </c>
      <c r="M469" s="10">
        <f t="shared" si="53"/>
        <v>41135.679791666669</v>
      </c>
      <c r="N469" t="b">
        <v>0</v>
      </c>
      <c r="O469">
        <v>39</v>
      </c>
      <c r="P469" t="b">
        <v>0</v>
      </c>
      <c r="Q469" t="s">
        <v>8270</v>
      </c>
      <c r="R469" s="5">
        <f t="shared" si="49"/>
        <v>0.216</v>
      </c>
      <c r="S469" s="6">
        <f t="shared" si="50"/>
        <v>110.64102564102564</v>
      </c>
      <c r="T469" t="str">
        <f t="shared" si="54"/>
        <v>film &amp; video</v>
      </c>
      <c r="U469" t="str">
        <f t="shared" si="55"/>
        <v>animation</v>
      </c>
    </row>
    <row r="470" spans="1:21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f t="shared" si="51"/>
        <v>7500</v>
      </c>
      <c r="F470">
        <v>0</v>
      </c>
      <c r="G470" t="s">
        <v>8221</v>
      </c>
      <c r="H470" t="s">
        <v>8224</v>
      </c>
      <c r="I470" t="s">
        <v>8246</v>
      </c>
      <c r="J470">
        <v>1341978665</v>
      </c>
      <c r="K470" s="10">
        <f t="shared" si="52"/>
        <v>41101.160474537035</v>
      </c>
      <c r="L470">
        <v>1336795283</v>
      </c>
      <c r="M470" s="10">
        <f t="shared" si="53"/>
        <v>41041.167627314811</v>
      </c>
      <c r="N470" t="b">
        <v>0</v>
      </c>
      <c r="O470">
        <v>0</v>
      </c>
      <c r="P470" t="b">
        <v>0</v>
      </c>
      <c r="Q470" t="s">
        <v>8270</v>
      </c>
      <c r="R470" s="5">
        <f t="shared" si="49"/>
        <v>0</v>
      </c>
      <c r="S470" s="6" t="e">
        <f t="shared" si="50"/>
        <v>#DIV/0!</v>
      </c>
      <c r="T470" t="str">
        <f t="shared" si="54"/>
        <v>film &amp; video</v>
      </c>
      <c r="U470" t="str">
        <f t="shared" si="55"/>
        <v>animation</v>
      </c>
    </row>
    <row r="471" spans="1:21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f t="shared" si="51"/>
        <v>7260</v>
      </c>
      <c r="F471">
        <v>0</v>
      </c>
      <c r="G471" t="s">
        <v>8221</v>
      </c>
      <c r="H471" t="s">
        <v>8225</v>
      </c>
      <c r="I471" t="s">
        <v>8247</v>
      </c>
      <c r="J471">
        <v>1409960724</v>
      </c>
      <c r="K471" s="10">
        <f t="shared" si="52"/>
        <v>41887.989861111113</v>
      </c>
      <c r="L471">
        <v>1404776724</v>
      </c>
      <c r="M471" s="10">
        <f t="shared" si="53"/>
        <v>41827.989861111113</v>
      </c>
      <c r="N471" t="b">
        <v>0</v>
      </c>
      <c r="O471">
        <v>0</v>
      </c>
      <c r="P471" t="b">
        <v>0</v>
      </c>
      <c r="Q471" t="s">
        <v>8270</v>
      </c>
      <c r="R471" s="5">
        <f t="shared" si="49"/>
        <v>0</v>
      </c>
      <c r="S471" s="6" t="e">
        <f t="shared" si="50"/>
        <v>#DIV/0!</v>
      </c>
      <c r="T471" t="str">
        <f t="shared" si="54"/>
        <v>film &amp; video</v>
      </c>
      <c r="U471" t="str">
        <f t="shared" si="55"/>
        <v>animation</v>
      </c>
    </row>
    <row r="472" spans="1:21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f t="shared" si="51"/>
        <v>5000</v>
      </c>
      <c r="F472">
        <v>51</v>
      </c>
      <c r="G472" t="s">
        <v>8221</v>
      </c>
      <c r="H472" t="s">
        <v>8224</v>
      </c>
      <c r="I472" t="s">
        <v>8246</v>
      </c>
      <c r="J472">
        <v>1389844800</v>
      </c>
      <c r="K472" s="10">
        <f t="shared" si="52"/>
        <v>41655.166666666664</v>
      </c>
      <c r="L472">
        <v>1385524889</v>
      </c>
      <c r="M472" s="10">
        <f t="shared" si="53"/>
        <v>41605.167696759258</v>
      </c>
      <c r="N472" t="b">
        <v>0</v>
      </c>
      <c r="O472">
        <v>2</v>
      </c>
      <c r="P472" t="b">
        <v>0</v>
      </c>
      <c r="Q472" t="s">
        <v>8270</v>
      </c>
      <c r="R472" s="5">
        <f t="shared" si="49"/>
        <v>0.01</v>
      </c>
      <c r="S472" s="6">
        <f t="shared" si="50"/>
        <v>25.5</v>
      </c>
      <c r="T472" t="str">
        <f t="shared" si="54"/>
        <v>film &amp; video</v>
      </c>
      <c r="U472" t="str">
        <f t="shared" si="55"/>
        <v>animation</v>
      </c>
    </row>
    <row r="473" spans="1:21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f t="shared" si="51"/>
        <v>55000</v>
      </c>
      <c r="F473">
        <v>6541</v>
      </c>
      <c r="G473" t="s">
        <v>8221</v>
      </c>
      <c r="H473" t="s">
        <v>8224</v>
      </c>
      <c r="I473" t="s">
        <v>8246</v>
      </c>
      <c r="J473">
        <v>1397924379</v>
      </c>
      <c r="K473" s="10">
        <f t="shared" si="52"/>
        <v>41748.680312500001</v>
      </c>
      <c r="L473">
        <v>1394039979</v>
      </c>
      <c r="M473" s="10">
        <f t="shared" si="53"/>
        <v>41703.721979166665</v>
      </c>
      <c r="N473" t="b">
        <v>0</v>
      </c>
      <c r="O473">
        <v>170</v>
      </c>
      <c r="P473" t="b">
        <v>0</v>
      </c>
      <c r="Q473" t="s">
        <v>8270</v>
      </c>
      <c r="R473" s="5">
        <f t="shared" si="49"/>
        <v>0.11899999999999999</v>
      </c>
      <c r="S473" s="6">
        <f t="shared" si="50"/>
        <v>38.476470588235294</v>
      </c>
      <c r="T473" t="str">
        <f t="shared" si="54"/>
        <v>film &amp; video</v>
      </c>
      <c r="U473" t="str">
        <f t="shared" si="55"/>
        <v>animation</v>
      </c>
    </row>
    <row r="474" spans="1:21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f t="shared" si="51"/>
        <v>800</v>
      </c>
      <c r="F474">
        <v>141</v>
      </c>
      <c r="G474" t="s">
        <v>8221</v>
      </c>
      <c r="H474" t="s">
        <v>8224</v>
      </c>
      <c r="I474" t="s">
        <v>8246</v>
      </c>
      <c r="J474">
        <v>1408831718</v>
      </c>
      <c r="K474" s="10">
        <f t="shared" si="52"/>
        <v>41874.922662037039</v>
      </c>
      <c r="L474">
        <v>1406239718</v>
      </c>
      <c r="M474" s="10">
        <f t="shared" si="53"/>
        <v>41844.922662037039</v>
      </c>
      <c r="N474" t="b">
        <v>0</v>
      </c>
      <c r="O474">
        <v>5</v>
      </c>
      <c r="P474" t="b">
        <v>0</v>
      </c>
      <c r="Q474" t="s">
        <v>8270</v>
      </c>
      <c r="R474" s="5">
        <f t="shared" si="49"/>
        <v>0.17599999999999999</v>
      </c>
      <c r="S474" s="6">
        <f t="shared" si="50"/>
        <v>28.2</v>
      </c>
      <c r="T474" t="str">
        <f t="shared" si="54"/>
        <v>film &amp; video</v>
      </c>
      <c r="U474" t="str">
        <f t="shared" si="55"/>
        <v>animation</v>
      </c>
    </row>
    <row r="475" spans="1:21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f t="shared" si="51"/>
        <v>30000</v>
      </c>
      <c r="F475">
        <v>861</v>
      </c>
      <c r="G475" t="s">
        <v>8221</v>
      </c>
      <c r="H475" t="s">
        <v>8224</v>
      </c>
      <c r="I475" t="s">
        <v>8246</v>
      </c>
      <c r="J475">
        <v>1410972319</v>
      </c>
      <c r="K475" s="10">
        <f t="shared" si="52"/>
        <v>41899.698136574072</v>
      </c>
      <c r="L475">
        <v>1408380319</v>
      </c>
      <c r="M475" s="10">
        <f t="shared" si="53"/>
        <v>41869.698136574072</v>
      </c>
      <c r="N475" t="b">
        <v>0</v>
      </c>
      <c r="O475">
        <v>14</v>
      </c>
      <c r="P475" t="b">
        <v>0</v>
      </c>
      <c r="Q475" t="s">
        <v>8270</v>
      </c>
      <c r="R475" s="5">
        <f t="shared" si="49"/>
        <v>2.9000000000000001E-2</v>
      </c>
      <c r="S475" s="6">
        <f t="shared" si="50"/>
        <v>61.5</v>
      </c>
      <c r="T475" t="str">
        <f t="shared" si="54"/>
        <v>film &amp; video</v>
      </c>
      <c r="U475" t="str">
        <f t="shared" si="55"/>
        <v>animation</v>
      </c>
    </row>
    <row r="476" spans="1:21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f t="shared" si="51"/>
        <v>3300</v>
      </c>
      <c r="F476">
        <v>1</v>
      </c>
      <c r="G476" t="s">
        <v>8221</v>
      </c>
      <c r="H476" t="s">
        <v>8224</v>
      </c>
      <c r="I476" t="s">
        <v>8246</v>
      </c>
      <c r="J476">
        <v>1487318029</v>
      </c>
      <c r="K476" s="10">
        <f t="shared" si="52"/>
        <v>42783.329039351855</v>
      </c>
      <c r="L476">
        <v>1484726029</v>
      </c>
      <c r="M476" s="10">
        <f t="shared" si="53"/>
        <v>42753.329039351855</v>
      </c>
      <c r="N476" t="b">
        <v>0</v>
      </c>
      <c r="O476">
        <v>1</v>
      </c>
      <c r="P476" t="b">
        <v>0</v>
      </c>
      <c r="Q476" t="s">
        <v>8270</v>
      </c>
      <c r="R476" s="5">
        <f t="shared" si="49"/>
        <v>0</v>
      </c>
      <c r="S476" s="6">
        <f t="shared" si="50"/>
        <v>1</v>
      </c>
      <c r="T476" t="str">
        <f t="shared" si="54"/>
        <v>film &amp; video</v>
      </c>
      <c r="U476" t="str">
        <f t="shared" si="55"/>
        <v>animation</v>
      </c>
    </row>
    <row r="477" spans="1:21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f t="shared" si="51"/>
        <v>2000</v>
      </c>
      <c r="F477">
        <v>0</v>
      </c>
      <c r="G477" t="s">
        <v>8221</v>
      </c>
      <c r="H477" t="s">
        <v>8224</v>
      </c>
      <c r="I477" t="s">
        <v>8246</v>
      </c>
      <c r="J477">
        <v>1430877843</v>
      </c>
      <c r="K477" s="10">
        <f t="shared" si="52"/>
        <v>42130.086145833338</v>
      </c>
      <c r="L477">
        <v>1428285843</v>
      </c>
      <c r="M477" s="10">
        <f t="shared" si="53"/>
        <v>42100.086145833338</v>
      </c>
      <c r="N477" t="b">
        <v>0</v>
      </c>
      <c r="O477">
        <v>0</v>
      </c>
      <c r="P477" t="b">
        <v>0</v>
      </c>
      <c r="Q477" t="s">
        <v>8270</v>
      </c>
      <c r="R477" s="5">
        <f t="shared" si="49"/>
        <v>0</v>
      </c>
      <c r="S477" s="6" t="e">
        <f t="shared" si="50"/>
        <v>#DIV/0!</v>
      </c>
      <c r="T477" t="str">
        <f t="shared" si="54"/>
        <v>film &amp; video</v>
      </c>
      <c r="U477" t="str">
        <f t="shared" si="55"/>
        <v>animation</v>
      </c>
    </row>
    <row r="478" spans="1:21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f t="shared" si="51"/>
        <v>220000</v>
      </c>
      <c r="F478">
        <v>4906.59</v>
      </c>
      <c r="G478" t="s">
        <v>8221</v>
      </c>
      <c r="H478" t="s">
        <v>8224</v>
      </c>
      <c r="I478" t="s">
        <v>8246</v>
      </c>
      <c r="J478">
        <v>1401767940</v>
      </c>
      <c r="K478" s="10">
        <f t="shared" si="52"/>
        <v>41793.165972222225</v>
      </c>
      <c r="L478">
        <v>1398727441</v>
      </c>
      <c r="M478" s="10">
        <f t="shared" si="53"/>
        <v>41757.975011574075</v>
      </c>
      <c r="N478" t="b">
        <v>0</v>
      </c>
      <c r="O478">
        <v>124</v>
      </c>
      <c r="P478" t="b">
        <v>0</v>
      </c>
      <c r="Q478" t="s">
        <v>8270</v>
      </c>
      <c r="R478" s="5">
        <f t="shared" si="49"/>
        <v>2.1999999999999999E-2</v>
      </c>
      <c r="S478" s="6">
        <f t="shared" si="50"/>
        <v>39.569274193548388</v>
      </c>
      <c r="T478" t="str">
        <f t="shared" si="54"/>
        <v>film &amp; video</v>
      </c>
      <c r="U478" t="str">
        <f t="shared" si="55"/>
        <v>animation</v>
      </c>
    </row>
    <row r="479" spans="1:21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f t="shared" si="51"/>
        <v>1500</v>
      </c>
      <c r="F479">
        <v>0</v>
      </c>
      <c r="G479" t="s">
        <v>8221</v>
      </c>
      <c r="H479" t="s">
        <v>8224</v>
      </c>
      <c r="I479" t="s">
        <v>8246</v>
      </c>
      <c r="J479">
        <v>1337371334</v>
      </c>
      <c r="K479" s="10">
        <f t="shared" si="52"/>
        <v>41047.83488425926</v>
      </c>
      <c r="L479">
        <v>1332187334</v>
      </c>
      <c r="M479" s="10">
        <f t="shared" si="53"/>
        <v>40987.83488425926</v>
      </c>
      <c r="N479" t="b">
        <v>0</v>
      </c>
      <c r="O479">
        <v>0</v>
      </c>
      <c r="P479" t="b">
        <v>0</v>
      </c>
      <c r="Q479" t="s">
        <v>8270</v>
      </c>
      <c r="R479" s="5">
        <f t="shared" si="49"/>
        <v>0</v>
      </c>
      <c r="S479" s="6" t="e">
        <f t="shared" si="50"/>
        <v>#DIV/0!</v>
      </c>
      <c r="T479" t="str">
        <f t="shared" si="54"/>
        <v>film &amp; video</v>
      </c>
      <c r="U479" t="str">
        <f t="shared" si="55"/>
        <v>animation</v>
      </c>
    </row>
    <row r="480" spans="1:21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f t="shared" si="51"/>
        <v>10000</v>
      </c>
      <c r="F480">
        <v>0</v>
      </c>
      <c r="G480" t="s">
        <v>8221</v>
      </c>
      <c r="H480" t="s">
        <v>8224</v>
      </c>
      <c r="I480" t="s">
        <v>8246</v>
      </c>
      <c r="J480">
        <v>1427921509</v>
      </c>
      <c r="K480" s="10">
        <f t="shared" si="52"/>
        <v>42095.869317129633</v>
      </c>
      <c r="L480">
        <v>1425333109</v>
      </c>
      <c r="M480" s="10">
        <f t="shared" si="53"/>
        <v>42065.910983796297</v>
      </c>
      <c r="N480" t="b">
        <v>0</v>
      </c>
      <c r="O480">
        <v>0</v>
      </c>
      <c r="P480" t="b">
        <v>0</v>
      </c>
      <c r="Q480" t="s">
        <v>8270</v>
      </c>
      <c r="R480" s="5">
        <f t="shared" si="49"/>
        <v>0</v>
      </c>
      <c r="S480" s="6" t="e">
        <f t="shared" si="50"/>
        <v>#DIV/0!</v>
      </c>
      <c r="T480" t="str">
        <f t="shared" si="54"/>
        <v>film &amp; video</v>
      </c>
      <c r="U480" t="str">
        <f t="shared" si="55"/>
        <v>animation</v>
      </c>
    </row>
    <row r="481" spans="1:21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f t="shared" si="51"/>
        <v>15000</v>
      </c>
      <c r="F481">
        <v>4884</v>
      </c>
      <c r="G481" t="s">
        <v>8221</v>
      </c>
      <c r="H481" t="s">
        <v>8224</v>
      </c>
      <c r="I481" t="s">
        <v>8246</v>
      </c>
      <c r="J481">
        <v>1416566835</v>
      </c>
      <c r="K481" s="10">
        <f t="shared" si="52"/>
        <v>41964.449479166666</v>
      </c>
      <c r="L481">
        <v>1411379235</v>
      </c>
      <c r="M481" s="10">
        <f t="shared" si="53"/>
        <v>41904.407812500001</v>
      </c>
      <c r="N481" t="b">
        <v>0</v>
      </c>
      <c r="O481">
        <v>55</v>
      </c>
      <c r="P481" t="b">
        <v>0</v>
      </c>
      <c r="Q481" t="s">
        <v>8270</v>
      </c>
      <c r="R481" s="5">
        <f t="shared" si="49"/>
        <v>0.32600000000000001</v>
      </c>
      <c r="S481" s="6">
        <f t="shared" si="50"/>
        <v>88.8</v>
      </c>
      <c r="T481" t="str">
        <f t="shared" si="54"/>
        <v>film &amp; video</v>
      </c>
      <c r="U481" t="str">
        <f t="shared" si="55"/>
        <v>animation</v>
      </c>
    </row>
    <row r="482" spans="1:21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f t="shared" si="51"/>
        <v>40000</v>
      </c>
      <c r="F482">
        <v>7764</v>
      </c>
      <c r="G482" t="s">
        <v>8221</v>
      </c>
      <c r="H482" t="s">
        <v>8224</v>
      </c>
      <c r="I482" t="s">
        <v>8246</v>
      </c>
      <c r="J482">
        <v>1376049615</v>
      </c>
      <c r="K482" s="10">
        <f t="shared" si="52"/>
        <v>41495.500173611108</v>
      </c>
      <c r="L482">
        <v>1373457615</v>
      </c>
      <c r="M482" s="10">
        <f t="shared" si="53"/>
        <v>41465.500173611108</v>
      </c>
      <c r="N482" t="b">
        <v>0</v>
      </c>
      <c r="O482">
        <v>140</v>
      </c>
      <c r="P482" t="b">
        <v>0</v>
      </c>
      <c r="Q482" t="s">
        <v>8270</v>
      </c>
      <c r="R482" s="5">
        <f t="shared" si="49"/>
        <v>0.19400000000000001</v>
      </c>
      <c r="S482" s="6">
        <f t="shared" si="50"/>
        <v>55.457142857142856</v>
      </c>
      <c r="T482" t="str">
        <f t="shared" si="54"/>
        <v>film &amp; video</v>
      </c>
      <c r="U482" t="str">
        <f t="shared" si="55"/>
        <v>animation</v>
      </c>
    </row>
    <row r="483" spans="1:21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f t="shared" si="51"/>
        <v>30000</v>
      </c>
      <c r="F483">
        <v>1830</v>
      </c>
      <c r="G483" t="s">
        <v>8221</v>
      </c>
      <c r="H483" t="s">
        <v>8224</v>
      </c>
      <c r="I483" t="s">
        <v>8246</v>
      </c>
      <c r="J483">
        <v>1349885289</v>
      </c>
      <c r="K483" s="10">
        <f t="shared" si="52"/>
        <v>41192.672326388885</v>
      </c>
      <c r="L483">
        <v>1347293289</v>
      </c>
      <c r="M483" s="10">
        <f t="shared" si="53"/>
        <v>41162.672326388885</v>
      </c>
      <c r="N483" t="b">
        <v>0</v>
      </c>
      <c r="O483">
        <v>21</v>
      </c>
      <c r="P483" t="b">
        <v>0</v>
      </c>
      <c r="Q483" t="s">
        <v>8270</v>
      </c>
      <c r="R483" s="5">
        <f t="shared" si="49"/>
        <v>6.0999999999999999E-2</v>
      </c>
      <c r="S483" s="6">
        <f t="shared" si="50"/>
        <v>87.142857142857139</v>
      </c>
      <c r="T483" t="str">
        <f t="shared" si="54"/>
        <v>film &amp; video</v>
      </c>
      <c r="U483" t="str">
        <f t="shared" si="55"/>
        <v>animation</v>
      </c>
    </row>
    <row r="484" spans="1:21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f t="shared" si="51"/>
        <v>10000</v>
      </c>
      <c r="F484">
        <v>10</v>
      </c>
      <c r="G484" t="s">
        <v>8221</v>
      </c>
      <c r="H484" t="s">
        <v>8224</v>
      </c>
      <c r="I484" t="s">
        <v>8246</v>
      </c>
      <c r="J484">
        <v>1460644440</v>
      </c>
      <c r="K484" s="10">
        <f t="shared" si="52"/>
        <v>42474.606944444444</v>
      </c>
      <c r="L484">
        <v>1458336690</v>
      </c>
      <c r="M484" s="10">
        <f t="shared" si="53"/>
        <v>42447.896875000006</v>
      </c>
      <c r="N484" t="b">
        <v>0</v>
      </c>
      <c r="O484">
        <v>1</v>
      </c>
      <c r="P484" t="b">
        <v>0</v>
      </c>
      <c r="Q484" t="s">
        <v>8270</v>
      </c>
      <c r="R484" s="5">
        <f t="shared" si="49"/>
        <v>1E-3</v>
      </c>
      <c r="S484" s="6">
        <f t="shared" si="50"/>
        <v>10</v>
      </c>
      <c r="T484" t="str">
        <f t="shared" si="54"/>
        <v>film &amp; video</v>
      </c>
      <c r="U484" t="str">
        <f t="shared" si="55"/>
        <v>animation</v>
      </c>
    </row>
    <row r="485" spans="1:21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f t="shared" si="51"/>
        <v>18150</v>
      </c>
      <c r="F485">
        <v>7530</v>
      </c>
      <c r="G485" t="s">
        <v>8221</v>
      </c>
      <c r="H485" t="s">
        <v>8225</v>
      </c>
      <c r="I485" t="s">
        <v>8247</v>
      </c>
      <c r="J485">
        <v>1359434672</v>
      </c>
      <c r="K485" s="10">
        <f t="shared" si="52"/>
        <v>41303.197592592594</v>
      </c>
      <c r="L485">
        <v>1354250672</v>
      </c>
      <c r="M485" s="10">
        <f t="shared" si="53"/>
        <v>41243.197592592594</v>
      </c>
      <c r="N485" t="b">
        <v>0</v>
      </c>
      <c r="O485">
        <v>147</v>
      </c>
      <c r="P485" t="b">
        <v>0</v>
      </c>
      <c r="Q485" t="s">
        <v>8270</v>
      </c>
      <c r="R485" s="5">
        <f t="shared" si="49"/>
        <v>0.502</v>
      </c>
      <c r="S485" s="6">
        <f t="shared" si="50"/>
        <v>51.224489795918366</v>
      </c>
      <c r="T485" t="str">
        <f t="shared" si="54"/>
        <v>film &amp; video</v>
      </c>
      <c r="U485" t="str">
        <f t="shared" si="55"/>
        <v>animation</v>
      </c>
    </row>
    <row r="486" spans="1:21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f t="shared" si="51"/>
        <v>96800</v>
      </c>
      <c r="F486">
        <v>149</v>
      </c>
      <c r="G486" t="s">
        <v>8221</v>
      </c>
      <c r="H486" t="s">
        <v>8225</v>
      </c>
      <c r="I486" t="s">
        <v>8247</v>
      </c>
      <c r="J486">
        <v>1446766372</v>
      </c>
      <c r="K486" s="10">
        <f t="shared" si="52"/>
        <v>42313.981157407412</v>
      </c>
      <c r="L486">
        <v>1443220372</v>
      </c>
      <c r="M486" s="10">
        <f t="shared" si="53"/>
        <v>42272.93949074074</v>
      </c>
      <c r="N486" t="b">
        <v>0</v>
      </c>
      <c r="O486">
        <v>11</v>
      </c>
      <c r="P486" t="b">
        <v>0</v>
      </c>
      <c r="Q486" t="s">
        <v>8270</v>
      </c>
      <c r="R486" s="5">
        <f t="shared" si="49"/>
        <v>2E-3</v>
      </c>
      <c r="S486" s="6">
        <f t="shared" si="50"/>
        <v>13.545454545454545</v>
      </c>
      <c r="T486" t="str">
        <f t="shared" si="54"/>
        <v>film &amp; video</v>
      </c>
      <c r="U486" t="str">
        <f t="shared" si="55"/>
        <v>animation</v>
      </c>
    </row>
    <row r="487" spans="1:21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f t="shared" si="51"/>
        <v>45926.76</v>
      </c>
      <c r="F487">
        <v>8315.01</v>
      </c>
      <c r="G487" t="s">
        <v>8221</v>
      </c>
      <c r="H487" t="s">
        <v>8225</v>
      </c>
      <c r="I487" t="s">
        <v>8247</v>
      </c>
      <c r="J487">
        <v>1368792499</v>
      </c>
      <c r="K487" s="10">
        <f t="shared" si="52"/>
        <v>41411.50577546296</v>
      </c>
      <c r="L487">
        <v>1366200499</v>
      </c>
      <c r="M487" s="10">
        <f t="shared" si="53"/>
        <v>41381.50577546296</v>
      </c>
      <c r="N487" t="b">
        <v>0</v>
      </c>
      <c r="O487">
        <v>125</v>
      </c>
      <c r="P487" t="b">
        <v>0</v>
      </c>
      <c r="Q487" t="s">
        <v>8270</v>
      </c>
      <c r="R487" s="5">
        <f t="shared" si="49"/>
        <v>0.219</v>
      </c>
      <c r="S487" s="6">
        <f t="shared" si="50"/>
        <v>66.520080000000007</v>
      </c>
      <c r="T487" t="str">
        <f t="shared" si="54"/>
        <v>film &amp; video</v>
      </c>
      <c r="U487" t="str">
        <f t="shared" si="55"/>
        <v>animation</v>
      </c>
    </row>
    <row r="488" spans="1:21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f t="shared" si="51"/>
        <v>374000</v>
      </c>
      <c r="F488">
        <v>50</v>
      </c>
      <c r="G488" t="s">
        <v>8221</v>
      </c>
      <c r="H488" t="s">
        <v>8226</v>
      </c>
      <c r="I488" t="s">
        <v>8248</v>
      </c>
      <c r="J488">
        <v>1401662239</v>
      </c>
      <c r="K488" s="10">
        <f t="shared" si="52"/>
        <v>41791.94258101852</v>
      </c>
      <c r="L488">
        <v>1399070239</v>
      </c>
      <c r="M488" s="10">
        <f t="shared" si="53"/>
        <v>41761.94258101852</v>
      </c>
      <c r="N488" t="b">
        <v>0</v>
      </c>
      <c r="O488">
        <v>1</v>
      </c>
      <c r="P488" t="b">
        <v>0</v>
      </c>
      <c r="Q488" t="s">
        <v>8270</v>
      </c>
      <c r="R488" s="5">
        <f t="shared" si="49"/>
        <v>0</v>
      </c>
      <c r="S488" s="6">
        <f t="shared" si="50"/>
        <v>50</v>
      </c>
      <c r="T488" t="str">
        <f t="shared" si="54"/>
        <v>film &amp; video</v>
      </c>
      <c r="U488" t="str">
        <f t="shared" si="55"/>
        <v>animation</v>
      </c>
    </row>
    <row r="489" spans="1:21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f t="shared" si="51"/>
        <v>37500</v>
      </c>
      <c r="F489">
        <v>0</v>
      </c>
      <c r="G489" t="s">
        <v>8221</v>
      </c>
      <c r="H489" t="s">
        <v>8229</v>
      </c>
      <c r="I489" t="s">
        <v>8251</v>
      </c>
      <c r="J489">
        <v>1482678994</v>
      </c>
      <c r="K489" s="10">
        <f t="shared" si="52"/>
        <v>42729.636504629627</v>
      </c>
      <c r="L489">
        <v>1477491394</v>
      </c>
      <c r="M489" s="10">
        <f t="shared" si="53"/>
        <v>42669.594837962963</v>
      </c>
      <c r="N489" t="b">
        <v>0</v>
      </c>
      <c r="O489">
        <v>0</v>
      </c>
      <c r="P489" t="b">
        <v>0</v>
      </c>
      <c r="Q489" t="s">
        <v>8270</v>
      </c>
      <c r="R489" s="5">
        <f t="shared" si="49"/>
        <v>0</v>
      </c>
      <c r="S489" s="6" t="e">
        <f t="shared" si="50"/>
        <v>#DIV/0!</v>
      </c>
      <c r="T489" t="str">
        <f t="shared" si="54"/>
        <v>film &amp; video</v>
      </c>
      <c r="U489" t="str">
        <f t="shared" si="55"/>
        <v>animation</v>
      </c>
    </row>
    <row r="490" spans="1:21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f t="shared" si="51"/>
        <v>12000</v>
      </c>
      <c r="F490">
        <v>0</v>
      </c>
      <c r="G490" t="s">
        <v>8221</v>
      </c>
      <c r="H490" t="s">
        <v>8224</v>
      </c>
      <c r="I490" t="s">
        <v>8246</v>
      </c>
      <c r="J490">
        <v>1483924700</v>
      </c>
      <c r="K490" s="10">
        <f t="shared" si="52"/>
        <v>42744.054398148146</v>
      </c>
      <c r="L490">
        <v>1481332700</v>
      </c>
      <c r="M490" s="10">
        <f t="shared" si="53"/>
        <v>42714.054398148146</v>
      </c>
      <c r="N490" t="b">
        <v>0</v>
      </c>
      <c r="O490">
        <v>0</v>
      </c>
      <c r="P490" t="b">
        <v>0</v>
      </c>
      <c r="Q490" t="s">
        <v>8270</v>
      </c>
      <c r="R490" s="5">
        <f t="shared" si="49"/>
        <v>0</v>
      </c>
      <c r="S490" s="6" t="e">
        <f t="shared" si="50"/>
        <v>#DIV/0!</v>
      </c>
      <c r="T490" t="str">
        <f t="shared" si="54"/>
        <v>film &amp; video</v>
      </c>
      <c r="U490" t="str">
        <f t="shared" si="55"/>
        <v>animation</v>
      </c>
    </row>
    <row r="491" spans="1:21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f t="shared" si="51"/>
        <v>74997</v>
      </c>
      <c r="F491">
        <v>215</v>
      </c>
      <c r="G491" t="s">
        <v>8221</v>
      </c>
      <c r="H491" t="s">
        <v>8224</v>
      </c>
      <c r="I491" t="s">
        <v>8246</v>
      </c>
      <c r="J491">
        <v>1325763180</v>
      </c>
      <c r="K491" s="10">
        <f t="shared" si="52"/>
        <v>40913.481249999997</v>
      </c>
      <c r="L491">
        <v>1323084816</v>
      </c>
      <c r="M491" s="10">
        <f t="shared" si="53"/>
        <v>40882.481666666667</v>
      </c>
      <c r="N491" t="b">
        <v>0</v>
      </c>
      <c r="O491">
        <v>3</v>
      </c>
      <c r="P491" t="b">
        <v>0</v>
      </c>
      <c r="Q491" t="s">
        <v>8270</v>
      </c>
      <c r="R491" s="5">
        <f t="shared" si="49"/>
        <v>3.0000000000000001E-3</v>
      </c>
      <c r="S491" s="6">
        <f t="shared" si="50"/>
        <v>71.666666666666671</v>
      </c>
      <c r="T491" t="str">
        <f t="shared" si="54"/>
        <v>film &amp; video</v>
      </c>
      <c r="U491" t="str">
        <f t="shared" si="55"/>
        <v>animation</v>
      </c>
    </row>
    <row r="492" spans="1:21" x14ac:dyDescent="0.35">
      <c r="A492">
        <v>490</v>
      </c>
      <c r="B492" s="3" t="s">
        <v>491</v>
      </c>
      <c r="C492" s="3" t="s">
        <v>4600</v>
      </c>
      <c r="D492">
        <v>1000</v>
      </c>
      <c r="E492">
        <f t="shared" si="51"/>
        <v>1000</v>
      </c>
      <c r="F492">
        <v>0</v>
      </c>
      <c r="G492" t="s">
        <v>8221</v>
      </c>
      <c r="H492" t="s">
        <v>8224</v>
      </c>
      <c r="I492" t="s">
        <v>8246</v>
      </c>
      <c r="J492">
        <v>1345677285</v>
      </c>
      <c r="K492" s="10">
        <f t="shared" si="52"/>
        <v>41143.968576388892</v>
      </c>
      <c r="L492">
        <v>1343085285</v>
      </c>
      <c r="M492" s="10">
        <f t="shared" si="53"/>
        <v>41113.968576388892</v>
      </c>
      <c r="N492" t="b">
        <v>0</v>
      </c>
      <c r="O492">
        <v>0</v>
      </c>
      <c r="P492" t="b">
        <v>0</v>
      </c>
      <c r="Q492" t="s">
        <v>8270</v>
      </c>
      <c r="R492" s="5">
        <f t="shared" si="49"/>
        <v>0</v>
      </c>
      <c r="S492" s="6" t="e">
        <f t="shared" si="50"/>
        <v>#DIV/0!</v>
      </c>
      <c r="T492" t="str">
        <f t="shared" si="54"/>
        <v>film &amp; video</v>
      </c>
      <c r="U492" t="str">
        <f t="shared" si="55"/>
        <v>animation</v>
      </c>
    </row>
    <row r="493" spans="1:21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f t="shared" si="51"/>
        <v>10000</v>
      </c>
      <c r="F493">
        <v>0</v>
      </c>
      <c r="G493" t="s">
        <v>8221</v>
      </c>
      <c r="H493" t="s">
        <v>8224</v>
      </c>
      <c r="I493" t="s">
        <v>8246</v>
      </c>
      <c r="J493">
        <v>1453937699</v>
      </c>
      <c r="K493" s="10">
        <f t="shared" si="52"/>
        <v>42396.982627314821</v>
      </c>
      <c r="L493">
        <v>1451345699</v>
      </c>
      <c r="M493" s="10">
        <f t="shared" si="53"/>
        <v>42366.982627314821</v>
      </c>
      <c r="N493" t="b">
        <v>0</v>
      </c>
      <c r="O493">
        <v>0</v>
      </c>
      <c r="P493" t="b">
        <v>0</v>
      </c>
      <c r="Q493" t="s">
        <v>8270</v>
      </c>
      <c r="R493" s="5">
        <f t="shared" si="49"/>
        <v>0</v>
      </c>
      <c r="S493" s="6" t="e">
        <f t="shared" si="50"/>
        <v>#DIV/0!</v>
      </c>
      <c r="T493" t="str">
        <f t="shared" si="54"/>
        <v>film &amp; video</v>
      </c>
      <c r="U493" t="str">
        <f t="shared" si="55"/>
        <v>animation</v>
      </c>
    </row>
    <row r="494" spans="1:21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f t="shared" si="51"/>
        <v>1000000</v>
      </c>
      <c r="F494">
        <v>0</v>
      </c>
      <c r="G494" t="s">
        <v>8221</v>
      </c>
      <c r="H494" t="s">
        <v>8235</v>
      </c>
      <c r="I494" t="s">
        <v>8255</v>
      </c>
      <c r="J494">
        <v>1476319830</v>
      </c>
      <c r="K494" s="10">
        <f t="shared" si="52"/>
        <v>42656.03506944445</v>
      </c>
      <c r="L494">
        <v>1471135830</v>
      </c>
      <c r="M494" s="10">
        <f t="shared" si="53"/>
        <v>42596.03506944445</v>
      </c>
      <c r="N494" t="b">
        <v>0</v>
      </c>
      <c r="O494">
        <v>0</v>
      </c>
      <c r="P494" t="b">
        <v>0</v>
      </c>
      <c r="Q494" t="s">
        <v>8270</v>
      </c>
      <c r="R494" s="5">
        <f t="shared" si="49"/>
        <v>0</v>
      </c>
      <c r="S494" s="6" t="e">
        <f t="shared" si="50"/>
        <v>#DIV/0!</v>
      </c>
      <c r="T494" t="str">
        <f t="shared" si="54"/>
        <v>film &amp; video</v>
      </c>
      <c r="U494" t="str">
        <f t="shared" si="55"/>
        <v>animation</v>
      </c>
    </row>
    <row r="495" spans="1:21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f t="shared" si="51"/>
        <v>36300</v>
      </c>
      <c r="F495">
        <v>0</v>
      </c>
      <c r="G495" t="s">
        <v>8221</v>
      </c>
      <c r="H495" t="s">
        <v>8225</v>
      </c>
      <c r="I495" t="s">
        <v>8247</v>
      </c>
      <c r="J495">
        <v>1432142738</v>
      </c>
      <c r="K495" s="10">
        <f t="shared" si="52"/>
        <v>42144.726134259254</v>
      </c>
      <c r="L495">
        <v>1429550738</v>
      </c>
      <c r="M495" s="10">
        <f t="shared" si="53"/>
        <v>42114.726134259254</v>
      </c>
      <c r="N495" t="b">
        <v>0</v>
      </c>
      <c r="O495">
        <v>0</v>
      </c>
      <c r="P495" t="b">
        <v>0</v>
      </c>
      <c r="Q495" t="s">
        <v>8270</v>
      </c>
      <c r="R495" s="5">
        <f t="shared" si="49"/>
        <v>0</v>
      </c>
      <c r="S495" s="6" t="e">
        <f t="shared" si="50"/>
        <v>#DIV/0!</v>
      </c>
      <c r="T495" t="str">
        <f t="shared" si="54"/>
        <v>film &amp; video</v>
      </c>
      <c r="U495" t="str">
        <f t="shared" si="55"/>
        <v>animation</v>
      </c>
    </row>
    <row r="496" spans="1:21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f t="shared" si="51"/>
        <v>20000</v>
      </c>
      <c r="F496">
        <v>31</v>
      </c>
      <c r="G496" t="s">
        <v>8221</v>
      </c>
      <c r="H496" t="s">
        <v>8224</v>
      </c>
      <c r="I496" t="s">
        <v>8246</v>
      </c>
      <c r="J496">
        <v>1404356400</v>
      </c>
      <c r="K496" s="10">
        <f t="shared" si="52"/>
        <v>41823.125</v>
      </c>
      <c r="L496">
        <v>1402343765</v>
      </c>
      <c r="M496" s="10">
        <f t="shared" si="53"/>
        <v>41799.830613425926</v>
      </c>
      <c r="N496" t="b">
        <v>0</v>
      </c>
      <c r="O496">
        <v>3</v>
      </c>
      <c r="P496" t="b">
        <v>0</v>
      </c>
      <c r="Q496" t="s">
        <v>8270</v>
      </c>
      <c r="R496" s="5">
        <f t="shared" si="49"/>
        <v>2E-3</v>
      </c>
      <c r="S496" s="6">
        <f t="shared" si="50"/>
        <v>10.333333333333334</v>
      </c>
      <c r="T496" t="str">
        <f t="shared" si="54"/>
        <v>film &amp; video</v>
      </c>
      <c r="U496" t="str">
        <f t="shared" si="55"/>
        <v>animation</v>
      </c>
    </row>
    <row r="497" spans="1:21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f t="shared" si="51"/>
        <v>7000</v>
      </c>
      <c r="F497">
        <v>0</v>
      </c>
      <c r="G497" t="s">
        <v>8221</v>
      </c>
      <c r="H497" t="s">
        <v>8224</v>
      </c>
      <c r="I497" t="s">
        <v>8246</v>
      </c>
      <c r="J497">
        <v>1437076305</v>
      </c>
      <c r="K497" s="10">
        <f t="shared" si="52"/>
        <v>42201.827604166669</v>
      </c>
      <c r="L497">
        <v>1434484305</v>
      </c>
      <c r="M497" s="10">
        <f t="shared" si="53"/>
        <v>42171.827604166669</v>
      </c>
      <c r="N497" t="b">
        <v>0</v>
      </c>
      <c r="O497">
        <v>0</v>
      </c>
      <c r="P497" t="b">
        <v>0</v>
      </c>
      <c r="Q497" t="s">
        <v>8270</v>
      </c>
      <c r="R497" s="5">
        <f t="shared" si="49"/>
        <v>0</v>
      </c>
      <c r="S497" s="6" t="e">
        <f t="shared" si="50"/>
        <v>#DIV/0!</v>
      </c>
      <c r="T497" t="str">
        <f t="shared" si="54"/>
        <v>film &amp; video</v>
      </c>
      <c r="U497" t="str">
        <f t="shared" si="55"/>
        <v>animation</v>
      </c>
    </row>
    <row r="498" spans="1:21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f t="shared" si="51"/>
        <v>60000</v>
      </c>
      <c r="F498">
        <v>1</v>
      </c>
      <c r="G498" t="s">
        <v>8221</v>
      </c>
      <c r="H498" t="s">
        <v>8224</v>
      </c>
      <c r="I498" t="s">
        <v>8246</v>
      </c>
      <c r="J498">
        <v>1392070874</v>
      </c>
      <c r="K498" s="10">
        <f t="shared" si="52"/>
        <v>41680.93141203704</v>
      </c>
      <c r="L498">
        <v>1386886874</v>
      </c>
      <c r="M498" s="10">
        <f t="shared" si="53"/>
        <v>41620.93141203704</v>
      </c>
      <c r="N498" t="b">
        <v>0</v>
      </c>
      <c r="O498">
        <v>1</v>
      </c>
      <c r="P498" t="b">
        <v>0</v>
      </c>
      <c r="Q498" t="s">
        <v>8270</v>
      </c>
      <c r="R498" s="5">
        <f t="shared" si="49"/>
        <v>0</v>
      </c>
      <c r="S498" s="6">
        <f t="shared" si="50"/>
        <v>1</v>
      </c>
      <c r="T498" t="str">
        <f t="shared" si="54"/>
        <v>film &amp; video</v>
      </c>
      <c r="U498" t="str">
        <f t="shared" si="55"/>
        <v>animation</v>
      </c>
    </row>
    <row r="499" spans="1:21" x14ac:dyDescent="0.35">
      <c r="A499">
        <v>497</v>
      </c>
      <c r="B499" s="3" t="s">
        <v>498</v>
      </c>
      <c r="C499" s="3" t="s">
        <v>4607</v>
      </c>
      <c r="D499">
        <v>4480</v>
      </c>
      <c r="E499">
        <f t="shared" si="51"/>
        <v>4480</v>
      </c>
      <c r="F499">
        <v>30</v>
      </c>
      <c r="G499" t="s">
        <v>8221</v>
      </c>
      <c r="H499" t="s">
        <v>8224</v>
      </c>
      <c r="I499" t="s">
        <v>8246</v>
      </c>
      <c r="J499">
        <v>1419483600</v>
      </c>
      <c r="K499" s="10">
        <f t="shared" si="52"/>
        <v>41998.208333333328</v>
      </c>
      <c r="L499">
        <v>1414889665</v>
      </c>
      <c r="M499" s="10">
        <f t="shared" si="53"/>
        <v>41945.037789351853</v>
      </c>
      <c r="N499" t="b">
        <v>0</v>
      </c>
      <c r="O499">
        <v>3</v>
      </c>
      <c r="P499" t="b">
        <v>0</v>
      </c>
      <c r="Q499" t="s">
        <v>8270</v>
      </c>
      <c r="R499" s="5">
        <f t="shared" si="49"/>
        <v>7.0000000000000001E-3</v>
      </c>
      <c r="S499" s="6">
        <f t="shared" si="50"/>
        <v>10</v>
      </c>
      <c r="T499" t="str">
        <f t="shared" si="54"/>
        <v>film &amp; video</v>
      </c>
      <c r="U499" t="str">
        <f t="shared" si="55"/>
        <v>animation</v>
      </c>
    </row>
    <row r="500" spans="1:21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f t="shared" si="51"/>
        <v>65108</v>
      </c>
      <c r="F500">
        <v>2994</v>
      </c>
      <c r="G500" t="s">
        <v>8221</v>
      </c>
      <c r="H500" t="s">
        <v>8224</v>
      </c>
      <c r="I500" t="s">
        <v>8246</v>
      </c>
      <c r="J500">
        <v>1324664249</v>
      </c>
      <c r="K500" s="10">
        <f t="shared" si="52"/>
        <v>40900.762141203704</v>
      </c>
      <c r="L500">
        <v>1321035449</v>
      </c>
      <c r="M500" s="10">
        <f t="shared" si="53"/>
        <v>40858.762141203704</v>
      </c>
      <c r="N500" t="b">
        <v>0</v>
      </c>
      <c r="O500">
        <v>22</v>
      </c>
      <c r="P500" t="b">
        <v>0</v>
      </c>
      <c r="Q500" t="s">
        <v>8270</v>
      </c>
      <c r="R500" s="5">
        <f t="shared" si="49"/>
        <v>4.5999999999999999E-2</v>
      </c>
      <c r="S500" s="6">
        <f t="shared" si="50"/>
        <v>136.09090909090909</v>
      </c>
      <c r="T500" t="str">
        <f t="shared" si="54"/>
        <v>film &amp; video</v>
      </c>
      <c r="U500" t="str">
        <f t="shared" si="55"/>
        <v>animation</v>
      </c>
    </row>
    <row r="501" spans="1:21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f t="shared" si="51"/>
        <v>20000</v>
      </c>
      <c r="F501">
        <v>1910</v>
      </c>
      <c r="G501" t="s">
        <v>8221</v>
      </c>
      <c r="H501" t="s">
        <v>8224</v>
      </c>
      <c r="I501" t="s">
        <v>8246</v>
      </c>
      <c r="J501">
        <v>1255381140</v>
      </c>
      <c r="K501" s="10">
        <f t="shared" si="52"/>
        <v>40098.874305555553</v>
      </c>
      <c r="L501">
        <v>1250630968</v>
      </c>
      <c r="M501" s="10">
        <f t="shared" si="53"/>
        <v>40043.895462962959</v>
      </c>
      <c r="N501" t="b">
        <v>0</v>
      </c>
      <c r="O501">
        <v>26</v>
      </c>
      <c r="P501" t="b">
        <v>0</v>
      </c>
      <c r="Q501" t="s">
        <v>8270</v>
      </c>
      <c r="R501" s="5">
        <f t="shared" si="49"/>
        <v>9.6000000000000002E-2</v>
      </c>
      <c r="S501" s="6">
        <f t="shared" si="50"/>
        <v>73.461538461538467</v>
      </c>
      <c r="T501" t="str">
        <f t="shared" si="54"/>
        <v>film &amp; video</v>
      </c>
      <c r="U501" t="str">
        <f t="shared" si="55"/>
        <v>animation</v>
      </c>
    </row>
    <row r="502" spans="1:21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f t="shared" si="51"/>
        <v>6500</v>
      </c>
      <c r="F502">
        <v>215</v>
      </c>
      <c r="G502" t="s">
        <v>8221</v>
      </c>
      <c r="H502" t="s">
        <v>8224</v>
      </c>
      <c r="I502" t="s">
        <v>8246</v>
      </c>
      <c r="J502">
        <v>1273356960</v>
      </c>
      <c r="K502" s="10">
        <f t="shared" si="52"/>
        <v>40306.927777777775</v>
      </c>
      <c r="L502">
        <v>1268255751</v>
      </c>
      <c r="M502" s="10">
        <f t="shared" si="53"/>
        <v>40247.886006944449</v>
      </c>
      <c r="N502" t="b">
        <v>0</v>
      </c>
      <c r="O502">
        <v>4</v>
      </c>
      <c r="P502" t="b">
        <v>0</v>
      </c>
      <c r="Q502" t="s">
        <v>8270</v>
      </c>
      <c r="R502" s="5">
        <f t="shared" si="49"/>
        <v>3.3000000000000002E-2</v>
      </c>
      <c r="S502" s="6">
        <f t="shared" si="50"/>
        <v>53.75</v>
      </c>
      <c r="T502" t="str">
        <f t="shared" si="54"/>
        <v>film &amp; video</v>
      </c>
      <c r="U502" t="str">
        <f t="shared" si="55"/>
        <v>animation</v>
      </c>
    </row>
    <row r="503" spans="1:21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f t="shared" si="51"/>
        <v>10000</v>
      </c>
      <c r="F503">
        <v>0</v>
      </c>
      <c r="G503" t="s">
        <v>8221</v>
      </c>
      <c r="H503" t="s">
        <v>8224</v>
      </c>
      <c r="I503" t="s">
        <v>8246</v>
      </c>
      <c r="J503">
        <v>1310189851</v>
      </c>
      <c r="K503" s="10">
        <f t="shared" si="52"/>
        <v>40733.234386574077</v>
      </c>
      <c r="L503">
        <v>1307597851</v>
      </c>
      <c r="M503" s="10">
        <f t="shared" si="53"/>
        <v>40703.234386574077</v>
      </c>
      <c r="N503" t="b">
        <v>0</v>
      </c>
      <c r="O503">
        <v>0</v>
      </c>
      <c r="P503" t="b">
        <v>0</v>
      </c>
      <c r="Q503" t="s">
        <v>8270</v>
      </c>
      <c r="R503" s="5">
        <f t="shared" si="49"/>
        <v>0</v>
      </c>
      <c r="S503" s="6" t="e">
        <f t="shared" si="50"/>
        <v>#DIV/0!</v>
      </c>
      <c r="T503" t="str">
        <f t="shared" si="54"/>
        <v>film &amp; video</v>
      </c>
      <c r="U503" t="str">
        <f t="shared" si="55"/>
        <v>animation</v>
      </c>
    </row>
    <row r="504" spans="1:21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f t="shared" si="51"/>
        <v>20000</v>
      </c>
      <c r="F504">
        <v>230</v>
      </c>
      <c r="G504" t="s">
        <v>8221</v>
      </c>
      <c r="H504" t="s">
        <v>8224</v>
      </c>
      <c r="I504" t="s">
        <v>8246</v>
      </c>
      <c r="J504">
        <v>1332073025</v>
      </c>
      <c r="K504" s="10">
        <f t="shared" si="52"/>
        <v>40986.511863425927</v>
      </c>
      <c r="L504">
        <v>1329484625</v>
      </c>
      <c r="M504" s="10">
        <f t="shared" si="53"/>
        <v>40956.553530092591</v>
      </c>
      <c r="N504" t="b">
        <v>0</v>
      </c>
      <c r="O504">
        <v>4</v>
      </c>
      <c r="P504" t="b">
        <v>0</v>
      </c>
      <c r="Q504" t="s">
        <v>8270</v>
      </c>
      <c r="R504" s="5">
        <f t="shared" si="49"/>
        <v>1.2E-2</v>
      </c>
      <c r="S504" s="6">
        <f t="shared" si="50"/>
        <v>57.5</v>
      </c>
      <c r="T504" t="str">
        <f t="shared" si="54"/>
        <v>film &amp; video</v>
      </c>
      <c r="U504" t="str">
        <f t="shared" si="55"/>
        <v>animation</v>
      </c>
    </row>
    <row r="505" spans="1:21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f t="shared" si="51"/>
        <v>7865</v>
      </c>
      <c r="F505">
        <v>114</v>
      </c>
      <c r="G505" t="s">
        <v>8221</v>
      </c>
      <c r="H505" t="s">
        <v>8225</v>
      </c>
      <c r="I505" t="s">
        <v>8247</v>
      </c>
      <c r="J505">
        <v>1421498303</v>
      </c>
      <c r="K505" s="10">
        <f t="shared" si="52"/>
        <v>42021.526655092588</v>
      </c>
      <c r="L505">
        <v>1418906303</v>
      </c>
      <c r="M505" s="10">
        <f t="shared" si="53"/>
        <v>41991.526655092588</v>
      </c>
      <c r="N505" t="b">
        <v>0</v>
      </c>
      <c r="O505">
        <v>9</v>
      </c>
      <c r="P505" t="b">
        <v>0</v>
      </c>
      <c r="Q505" t="s">
        <v>8270</v>
      </c>
      <c r="R505" s="5">
        <f t="shared" si="49"/>
        <v>1.7999999999999999E-2</v>
      </c>
      <c r="S505" s="6">
        <f t="shared" si="50"/>
        <v>12.666666666666666</v>
      </c>
      <c r="T505" t="str">
        <f t="shared" si="54"/>
        <v>film &amp; video</v>
      </c>
      <c r="U505" t="str">
        <f t="shared" si="55"/>
        <v>animation</v>
      </c>
    </row>
    <row r="506" spans="1:21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f t="shared" si="51"/>
        <v>24500</v>
      </c>
      <c r="F506">
        <v>335</v>
      </c>
      <c r="G506" t="s">
        <v>8221</v>
      </c>
      <c r="H506" t="s">
        <v>8224</v>
      </c>
      <c r="I506" t="s">
        <v>8246</v>
      </c>
      <c r="J506">
        <v>1334097387</v>
      </c>
      <c r="K506" s="10">
        <f t="shared" si="52"/>
        <v>41009.941979166666</v>
      </c>
      <c r="L506">
        <v>1328916987</v>
      </c>
      <c r="M506" s="10">
        <f t="shared" si="53"/>
        <v>40949.98364583333</v>
      </c>
      <c r="N506" t="b">
        <v>0</v>
      </c>
      <c r="O506">
        <v>5</v>
      </c>
      <c r="P506" t="b">
        <v>0</v>
      </c>
      <c r="Q506" t="s">
        <v>8270</v>
      </c>
      <c r="R506" s="5">
        <f t="shared" si="49"/>
        <v>1.4E-2</v>
      </c>
      <c r="S506" s="6">
        <f t="shared" si="50"/>
        <v>67</v>
      </c>
      <c r="T506" t="str">
        <f t="shared" si="54"/>
        <v>film &amp; video</v>
      </c>
      <c r="U506" t="str">
        <f t="shared" si="55"/>
        <v>animation</v>
      </c>
    </row>
    <row r="507" spans="1:21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f t="shared" si="51"/>
        <v>12000</v>
      </c>
      <c r="F507">
        <v>52</v>
      </c>
      <c r="G507" t="s">
        <v>8221</v>
      </c>
      <c r="H507" t="s">
        <v>8224</v>
      </c>
      <c r="I507" t="s">
        <v>8246</v>
      </c>
      <c r="J507">
        <v>1451010086</v>
      </c>
      <c r="K507" s="10">
        <f t="shared" si="52"/>
        <v>42363.098217592589</v>
      </c>
      <c r="L507">
        <v>1447122086</v>
      </c>
      <c r="M507" s="10">
        <f t="shared" si="53"/>
        <v>42318.098217592589</v>
      </c>
      <c r="N507" t="b">
        <v>0</v>
      </c>
      <c r="O507">
        <v>14</v>
      </c>
      <c r="P507" t="b">
        <v>0</v>
      </c>
      <c r="Q507" t="s">
        <v>8270</v>
      </c>
      <c r="R507" s="5">
        <f t="shared" si="49"/>
        <v>4.0000000000000001E-3</v>
      </c>
      <c r="S507" s="6">
        <f t="shared" si="50"/>
        <v>3.7142857142857144</v>
      </c>
      <c r="T507" t="str">
        <f t="shared" si="54"/>
        <v>film &amp; video</v>
      </c>
      <c r="U507" t="str">
        <f t="shared" si="55"/>
        <v>animation</v>
      </c>
    </row>
    <row r="508" spans="1:21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f t="shared" si="51"/>
        <v>200000</v>
      </c>
      <c r="F508">
        <v>250</v>
      </c>
      <c r="G508" t="s">
        <v>8221</v>
      </c>
      <c r="H508" t="s">
        <v>8224</v>
      </c>
      <c r="I508" t="s">
        <v>8246</v>
      </c>
      <c r="J508">
        <v>1376140520</v>
      </c>
      <c r="K508" s="10">
        <f t="shared" si="52"/>
        <v>41496.552314814813</v>
      </c>
      <c r="L508">
        <v>1373548520</v>
      </c>
      <c r="M508" s="10">
        <f t="shared" si="53"/>
        <v>41466.552314814813</v>
      </c>
      <c r="N508" t="b">
        <v>0</v>
      </c>
      <c r="O508">
        <v>1</v>
      </c>
      <c r="P508" t="b">
        <v>0</v>
      </c>
      <c r="Q508" t="s">
        <v>8270</v>
      </c>
      <c r="R508" s="5">
        <f t="shared" si="49"/>
        <v>1E-3</v>
      </c>
      <c r="S508" s="6">
        <f t="shared" si="50"/>
        <v>250</v>
      </c>
      <c r="T508" t="str">
        <f t="shared" si="54"/>
        <v>film &amp; video</v>
      </c>
      <c r="U508" t="str">
        <f t="shared" si="55"/>
        <v>animation</v>
      </c>
    </row>
    <row r="509" spans="1:21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f t="shared" si="51"/>
        <v>20000</v>
      </c>
      <c r="F509">
        <v>640</v>
      </c>
      <c r="G509" t="s">
        <v>8221</v>
      </c>
      <c r="H509" t="s">
        <v>8224</v>
      </c>
      <c r="I509" t="s">
        <v>8246</v>
      </c>
      <c r="J509">
        <v>1350687657</v>
      </c>
      <c r="K509" s="10">
        <f t="shared" si="52"/>
        <v>41201.958993055552</v>
      </c>
      <c r="L509">
        <v>1346799657</v>
      </c>
      <c r="M509" s="10">
        <f t="shared" si="53"/>
        <v>41156.958993055552</v>
      </c>
      <c r="N509" t="b">
        <v>0</v>
      </c>
      <c r="O509">
        <v>10</v>
      </c>
      <c r="P509" t="b">
        <v>0</v>
      </c>
      <c r="Q509" t="s">
        <v>8270</v>
      </c>
      <c r="R509" s="5">
        <f t="shared" si="49"/>
        <v>3.2000000000000001E-2</v>
      </c>
      <c r="S509" s="6">
        <f t="shared" si="50"/>
        <v>64</v>
      </c>
      <c r="T509" t="str">
        <f t="shared" si="54"/>
        <v>film &amp; video</v>
      </c>
      <c r="U509" t="str">
        <f t="shared" si="55"/>
        <v>animation</v>
      </c>
    </row>
    <row r="510" spans="1:21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f t="shared" si="51"/>
        <v>50000</v>
      </c>
      <c r="F510">
        <v>400</v>
      </c>
      <c r="G510" t="s">
        <v>8221</v>
      </c>
      <c r="H510" t="s">
        <v>8224</v>
      </c>
      <c r="I510" t="s">
        <v>8246</v>
      </c>
      <c r="J510">
        <v>1337955240</v>
      </c>
      <c r="K510" s="10">
        <f t="shared" si="52"/>
        <v>41054.593055555553</v>
      </c>
      <c r="L510">
        <v>1332808501</v>
      </c>
      <c r="M510" s="10">
        <f t="shared" si="53"/>
        <v>40995.024317129632</v>
      </c>
      <c r="N510" t="b">
        <v>0</v>
      </c>
      <c r="O510">
        <v>3</v>
      </c>
      <c r="P510" t="b">
        <v>0</v>
      </c>
      <c r="Q510" t="s">
        <v>8270</v>
      </c>
      <c r="R510" s="5">
        <f t="shared" si="49"/>
        <v>8.0000000000000002E-3</v>
      </c>
      <c r="S510" s="6">
        <f t="shared" si="50"/>
        <v>133.33333333333334</v>
      </c>
      <c r="T510" t="str">
        <f t="shared" si="54"/>
        <v>film &amp; video</v>
      </c>
      <c r="U510" t="str">
        <f t="shared" si="55"/>
        <v>animation</v>
      </c>
    </row>
    <row r="511" spans="1:21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f t="shared" si="51"/>
        <v>6050</v>
      </c>
      <c r="F511">
        <v>10</v>
      </c>
      <c r="G511" t="s">
        <v>8221</v>
      </c>
      <c r="H511" t="s">
        <v>8225</v>
      </c>
      <c r="I511" t="s">
        <v>8247</v>
      </c>
      <c r="J511">
        <v>1435504170</v>
      </c>
      <c r="K511" s="10">
        <f t="shared" si="52"/>
        <v>42183.631597222222</v>
      </c>
      <c r="L511">
        <v>1432912170</v>
      </c>
      <c r="M511" s="10">
        <f t="shared" si="53"/>
        <v>42153.631597222222</v>
      </c>
      <c r="N511" t="b">
        <v>0</v>
      </c>
      <c r="O511">
        <v>1</v>
      </c>
      <c r="P511" t="b">
        <v>0</v>
      </c>
      <c r="Q511" t="s">
        <v>8270</v>
      </c>
      <c r="R511" s="5">
        <f t="shared" si="49"/>
        <v>2E-3</v>
      </c>
      <c r="S511" s="6">
        <f t="shared" si="50"/>
        <v>10</v>
      </c>
      <c r="T511" t="str">
        <f t="shared" si="54"/>
        <v>film &amp; video</v>
      </c>
      <c r="U511" t="str">
        <f t="shared" si="55"/>
        <v>animation</v>
      </c>
    </row>
    <row r="512" spans="1:21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f t="shared" si="51"/>
        <v>14000</v>
      </c>
      <c r="F512">
        <v>0</v>
      </c>
      <c r="G512" t="s">
        <v>8221</v>
      </c>
      <c r="H512" t="s">
        <v>8224</v>
      </c>
      <c r="I512" t="s">
        <v>8246</v>
      </c>
      <c r="J512">
        <v>1456805639</v>
      </c>
      <c r="K512" s="10">
        <f t="shared" si="52"/>
        <v>42430.176377314812</v>
      </c>
      <c r="L512">
        <v>1454213639</v>
      </c>
      <c r="M512" s="10">
        <f t="shared" si="53"/>
        <v>42400.176377314812</v>
      </c>
      <c r="N512" t="b">
        <v>0</v>
      </c>
      <c r="O512">
        <v>0</v>
      </c>
      <c r="P512" t="b">
        <v>0</v>
      </c>
      <c r="Q512" t="s">
        <v>8270</v>
      </c>
      <c r="R512" s="5">
        <f t="shared" si="49"/>
        <v>0</v>
      </c>
      <c r="S512" s="6" t="e">
        <f t="shared" si="50"/>
        <v>#DIV/0!</v>
      </c>
      <c r="T512" t="str">
        <f t="shared" si="54"/>
        <v>film &amp; video</v>
      </c>
      <c r="U512" t="str">
        <f t="shared" si="55"/>
        <v>animation</v>
      </c>
    </row>
    <row r="513" spans="1:21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f t="shared" si="51"/>
        <v>5000</v>
      </c>
      <c r="F513">
        <v>150</v>
      </c>
      <c r="G513" t="s">
        <v>8221</v>
      </c>
      <c r="H513" t="s">
        <v>8224</v>
      </c>
      <c r="I513" t="s">
        <v>8246</v>
      </c>
      <c r="J513">
        <v>1365228982</v>
      </c>
      <c r="K513" s="10">
        <f t="shared" si="52"/>
        <v>41370.261365740742</v>
      </c>
      <c r="L513">
        <v>1362640582</v>
      </c>
      <c r="M513" s="10">
        <f t="shared" si="53"/>
        <v>41340.303032407406</v>
      </c>
      <c r="N513" t="b">
        <v>0</v>
      </c>
      <c r="O513">
        <v>5</v>
      </c>
      <c r="P513" t="b">
        <v>0</v>
      </c>
      <c r="Q513" t="s">
        <v>8270</v>
      </c>
      <c r="R513" s="5">
        <f t="shared" si="49"/>
        <v>0.03</v>
      </c>
      <c r="S513" s="6">
        <f t="shared" si="50"/>
        <v>30</v>
      </c>
      <c r="T513" t="str">
        <f t="shared" si="54"/>
        <v>film &amp; video</v>
      </c>
      <c r="U513" t="str">
        <f t="shared" si="55"/>
        <v>animation</v>
      </c>
    </row>
    <row r="514" spans="1:21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f t="shared" si="51"/>
        <v>8000</v>
      </c>
      <c r="F514">
        <v>11</v>
      </c>
      <c r="G514" t="s">
        <v>8221</v>
      </c>
      <c r="H514" t="s">
        <v>8224</v>
      </c>
      <c r="I514" t="s">
        <v>8246</v>
      </c>
      <c r="J514">
        <v>1479667727</v>
      </c>
      <c r="K514" s="10">
        <f t="shared" si="52"/>
        <v>42694.783877314811</v>
      </c>
      <c r="L514">
        <v>1475776127</v>
      </c>
      <c r="M514" s="10">
        <f t="shared" si="53"/>
        <v>42649.742210648154</v>
      </c>
      <c r="N514" t="b">
        <v>0</v>
      </c>
      <c r="O514">
        <v>2</v>
      </c>
      <c r="P514" t="b">
        <v>0</v>
      </c>
      <c r="Q514" t="s">
        <v>8270</v>
      </c>
      <c r="R514" s="5">
        <f t="shared" ref="R514:R577" si="56">ROUND((F514/D514),3)</f>
        <v>1E-3</v>
      </c>
      <c r="S514" s="6">
        <f t="shared" ref="S514:S577" si="57">F514/O514</f>
        <v>5.5</v>
      </c>
      <c r="T514" t="str">
        <f t="shared" si="54"/>
        <v>film &amp; video</v>
      </c>
      <c r="U514" t="str">
        <f t="shared" si="55"/>
        <v>animation</v>
      </c>
    </row>
    <row r="515" spans="1:21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f t="shared" ref="E515:E578" si="58">IF(I515="USD",D515,(IF(I515="AUD",(D515*0.68),IF(I515="GBP",(D515*1.21),(IF(I515="EUR",(D515*1.11),(IF(I515="CAD",(D515*0.75),(IF(I515="NZD",(D515*0.64),IF(I515="HKD",(D515*0.13),IF(I515="DKK",(D515*0.15),IF(I515="NOK",(D515*0.11),IF(I515="SEK",(D515*0.1),(IF(I515="MXN",(D515*0.051),IF(I515="chf",(D515*1.02),IF(I515="SGD",(D515*0.72)))))))))))))))))))</f>
        <v>50000</v>
      </c>
      <c r="F515">
        <v>6962</v>
      </c>
      <c r="G515" t="s">
        <v>8221</v>
      </c>
      <c r="H515" t="s">
        <v>8224</v>
      </c>
      <c r="I515" t="s">
        <v>8246</v>
      </c>
      <c r="J515">
        <v>1471244400</v>
      </c>
      <c r="K515" s="10">
        <f t="shared" ref="K515:K578" si="59">(((J515/60)/60)/24)+DATE(1970,1,1)</f>
        <v>42597.291666666672</v>
      </c>
      <c r="L515">
        <v>1467387705</v>
      </c>
      <c r="M515" s="10">
        <f t="shared" ref="M515:M578" si="60">(((L515/60)/60)/24)+DATE(1970,1,1)</f>
        <v>42552.653993055559</v>
      </c>
      <c r="N515" t="b">
        <v>0</v>
      </c>
      <c r="O515">
        <v>68</v>
      </c>
      <c r="P515" t="b">
        <v>0</v>
      </c>
      <c r="Q515" t="s">
        <v>8270</v>
      </c>
      <c r="R515" s="5">
        <f t="shared" si="56"/>
        <v>0.13900000000000001</v>
      </c>
      <c r="S515" s="6">
        <f t="shared" si="57"/>
        <v>102.38235294117646</v>
      </c>
      <c r="T515" t="str">
        <f t="shared" ref="T515:T578" si="61">LEFT(Q515,SEARCH("/",Q515,1)-1)</f>
        <v>film &amp; video</v>
      </c>
      <c r="U515" t="str">
        <f t="shared" ref="U515:U578" si="62">RIGHT(Q515,(LEN(Q515)-(SEARCH("/",Q515,1))))</f>
        <v>animation</v>
      </c>
    </row>
    <row r="516" spans="1:21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f t="shared" si="58"/>
        <v>1125</v>
      </c>
      <c r="F516">
        <v>50</v>
      </c>
      <c r="G516" t="s">
        <v>8221</v>
      </c>
      <c r="H516" t="s">
        <v>8229</v>
      </c>
      <c r="I516" t="s">
        <v>8251</v>
      </c>
      <c r="J516">
        <v>1407595447</v>
      </c>
      <c r="K516" s="10">
        <f t="shared" si="59"/>
        <v>41860.613969907405</v>
      </c>
      <c r="L516">
        <v>1405003447</v>
      </c>
      <c r="M516" s="10">
        <f t="shared" si="60"/>
        <v>41830.613969907405</v>
      </c>
      <c r="N516" t="b">
        <v>0</v>
      </c>
      <c r="O516">
        <v>3</v>
      </c>
      <c r="P516" t="b">
        <v>0</v>
      </c>
      <c r="Q516" t="s">
        <v>8270</v>
      </c>
      <c r="R516" s="5">
        <f t="shared" si="56"/>
        <v>3.3000000000000002E-2</v>
      </c>
      <c r="S516" s="6">
        <f t="shared" si="57"/>
        <v>16.666666666666668</v>
      </c>
      <c r="T516" t="str">
        <f t="shared" si="61"/>
        <v>film &amp; video</v>
      </c>
      <c r="U516" t="str">
        <f t="shared" si="62"/>
        <v>animation</v>
      </c>
    </row>
    <row r="517" spans="1:21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f t="shared" si="58"/>
        <v>97000</v>
      </c>
      <c r="F517">
        <v>24651</v>
      </c>
      <c r="G517" t="s">
        <v>8221</v>
      </c>
      <c r="H517" t="s">
        <v>8224</v>
      </c>
      <c r="I517" t="s">
        <v>8246</v>
      </c>
      <c r="J517">
        <v>1451389601</v>
      </c>
      <c r="K517" s="10">
        <f t="shared" si="59"/>
        <v>42367.490752314814</v>
      </c>
      <c r="L517">
        <v>1447933601</v>
      </c>
      <c r="M517" s="10">
        <f t="shared" si="60"/>
        <v>42327.490752314814</v>
      </c>
      <c r="N517" t="b">
        <v>0</v>
      </c>
      <c r="O517">
        <v>34</v>
      </c>
      <c r="P517" t="b">
        <v>0</v>
      </c>
      <c r="Q517" t="s">
        <v>8270</v>
      </c>
      <c r="R517" s="5">
        <f t="shared" si="56"/>
        <v>0.254</v>
      </c>
      <c r="S517" s="6">
        <f t="shared" si="57"/>
        <v>725.02941176470586</v>
      </c>
      <c r="T517" t="str">
        <f t="shared" si="61"/>
        <v>film &amp; video</v>
      </c>
      <c r="U517" t="str">
        <f t="shared" si="62"/>
        <v>animation</v>
      </c>
    </row>
    <row r="518" spans="1:21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f t="shared" si="58"/>
        <v>6050</v>
      </c>
      <c r="F518">
        <v>0</v>
      </c>
      <c r="G518" t="s">
        <v>8221</v>
      </c>
      <c r="H518" t="s">
        <v>8225</v>
      </c>
      <c r="I518" t="s">
        <v>8247</v>
      </c>
      <c r="J518">
        <v>1432752080</v>
      </c>
      <c r="K518" s="10">
        <f t="shared" si="59"/>
        <v>42151.778703703705</v>
      </c>
      <c r="L518">
        <v>1427568080</v>
      </c>
      <c r="M518" s="10">
        <f t="shared" si="60"/>
        <v>42091.778703703705</v>
      </c>
      <c r="N518" t="b">
        <v>0</v>
      </c>
      <c r="O518">
        <v>0</v>
      </c>
      <c r="P518" t="b">
        <v>0</v>
      </c>
      <c r="Q518" t="s">
        <v>8270</v>
      </c>
      <c r="R518" s="5">
        <f t="shared" si="56"/>
        <v>0</v>
      </c>
      <c r="S518" s="6" t="e">
        <f t="shared" si="57"/>
        <v>#DIV/0!</v>
      </c>
      <c r="T518" t="str">
        <f t="shared" si="61"/>
        <v>film &amp; video</v>
      </c>
      <c r="U518" t="str">
        <f t="shared" si="62"/>
        <v>animation</v>
      </c>
    </row>
    <row r="519" spans="1:21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f t="shared" si="58"/>
        <v>15000</v>
      </c>
      <c r="F519">
        <v>205</v>
      </c>
      <c r="G519" t="s">
        <v>8221</v>
      </c>
      <c r="H519" t="s">
        <v>8224</v>
      </c>
      <c r="I519" t="s">
        <v>8246</v>
      </c>
      <c r="J519">
        <v>1486046761</v>
      </c>
      <c r="K519" s="10">
        <f t="shared" si="59"/>
        <v>42768.615289351852</v>
      </c>
      <c r="L519">
        <v>1483454761</v>
      </c>
      <c r="M519" s="10">
        <f t="shared" si="60"/>
        <v>42738.615289351852</v>
      </c>
      <c r="N519" t="b">
        <v>0</v>
      </c>
      <c r="O519">
        <v>3</v>
      </c>
      <c r="P519" t="b">
        <v>0</v>
      </c>
      <c r="Q519" t="s">
        <v>8270</v>
      </c>
      <c r="R519" s="5">
        <f t="shared" si="56"/>
        <v>1.4E-2</v>
      </c>
      <c r="S519" s="6">
        <f t="shared" si="57"/>
        <v>68.333333333333329</v>
      </c>
      <c r="T519" t="str">
        <f t="shared" si="61"/>
        <v>film &amp; video</v>
      </c>
      <c r="U519" t="str">
        <f t="shared" si="62"/>
        <v>animation</v>
      </c>
    </row>
    <row r="520" spans="1:21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f t="shared" si="58"/>
        <v>7175</v>
      </c>
      <c r="F520">
        <v>0</v>
      </c>
      <c r="G520" t="s">
        <v>8221</v>
      </c>
      <c r="H520" t="s">
        <v>8224</v>
      </c>
      <c r="I520" t="s">
        <v>8246</v>
      </c>
      <c r="J520">
        <v>1441550760</v>
      </c>
      <c r="K520" s="10">
        <f t="shared" si="59"/>
        <v>42253.615277777775</v>
      </c>
      <c r="L520">
        <v>1438958824</v>
      </c>
      <c r="M520" s="10">
        <f t="shared" si="60"/>
        <v>42223.616018518514</v>
      </c>
      <c r="N520" t="b">
        <v>0</v>
      </c>
      <c r="O520">
        <v>0</v>
      </c>
      <c r="P520" t="b">
        <v>0</v>
      </c>
      <c r="Q520" t="s">
        <v>8270</v>
      </c>
      <c r="R520" s="5">
        <f t="shared" si="56"/>
        <v>0</v>
      </c>
      <c r="S520" s="6" t="e">
        <f t="shared" si="57"/>
        <v>#DIV/0!</v>
      </c>
      <c r="T520" t="str">
        <f t="shared" si="61"/>
        <v>film &amp; video</v>
      </c>
      <c r="U520" t="str">
        <f t="shared" si="62"/>
        <v>animation</v>
      </c>
    </row>
    <row r="521" spans="1:21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f t="shared" si="58"/>
        <v>12001</v>
      </c>
      <c r="F521">
        <v>2746</v>
      </c>
      <c r="G521" t="s">
        <v>8221</v>
      </c>
      <c r="H521" t="s">
        <v>8224</v>
      </c>
      <c r="I521" t="s">
        <v>8246</v>
      </c>
      <c r="J521">
        <v>1354699421</v>
      </c>
      <c r="K521" s="10">
        <f t="shared" si="59"/>
        <v>41248.391446759262</v>
      </c>
      <c r="L521">
        <v>1352107421</v>
      </c>
      <c r="M521" s="10">
        <f t="shared" si="60"/>
        <v>41218.391446759262</v>
      </c>
      <c r="N521" t="b">
        <v>0</v>
      </c>
      <c r="O521">
        <v>70</v>
      </c>
      <c r="P521" t="b">
        <v>0</v>
      </c>
      <c r="Q521" t="s">
        <v>8270</v>
      </c>
      <c r="R521" s="5">
        <f t="shared" si="56"/>
        <v>0.22900000000000001</v>
      </c>
      <c r="S521" s="6">
        <f t="shared" si="57"/>
        <v>39.228571428571428</v>
      </c>
      <c r="T521" t="str">
        <f t="shared" si="61"/>
        <v>film &amp; video</v>
      </c>
      <c r="U521" t="str">
        <f t="shared" si="62"/>
        <v>animation</v>
      </c>
    </row>
    <row r="522" spans="1:21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f t="shared" si="58"/>
        <v>6050</v>
      </c>
      <c r="F522">
        <v>5105</v>
      </c>
      <c r="G522" t="s">
        <v>8219</v>
      </c>
      <c r="H522" t="s">
        <v>8225</v>
      </c>
      <c r="I522" t="s">
        <v>8247</v>
      </c>
      <c r="J522">
        <v>1449766261</v>
      </c>
      <c r="K522" s="10">
        <f t="shared" si="59"/>
        <v>42348.702094907407</v>
      </c>
      <c r="L522">
        <v>1447174261</v>
      </c>
      <c r="M522" s="10">
        <f t="shared" si="60"/>
        <v>42318.702094907407</v>
      </c>
      <c r="N522" t="b">
        <v>0</v>
      </c>
      <c r="O522">
        <v>34</v>
      </c>
      <c r="P522" t="b">
        <v>1</v>
      </c>
      <c r="Q522" t="s">
        <v>8271</v>
      </c>
      <c r="R522" s="5">
        <f t="shared" si="56"/>
        <v>1.0209999999999999</v>
      </c>
      <c r="S522" s="14">
        <f t="shared" si="57"/>
        <v>150.14705882352942</v>
      </c>
      <c r="T522" t="str">
        <f t="shared" si="61"/>
        <v>theater</v>
      </c>
      <c r="U522" t="str">
        <f t="shared" si="62"/>
        <v>plays</v>
      </c>
    </row>
    <row r="523" spans="1:21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f t="shared" si="58"/>
        <v>5000</v>
      </c>
      <c r="F523">
        <v>5232</v>
      </c>
      <c r="G523" t="s">
        <v>8219</v>
      </c>
      <c r="H523" t="s">
        <v>8224</v>
      </c>
      <c r="I523" t="s">
        <v>8246</v>
      </c>
      <c r="J523">
        <v>1477976340</v>
      </c>
      <c r="K523" s="10">
        <f t="shared" si="59"/>
        <v>42675.207638888889</v>
      </c>
      <c r="L523">
        <v>1475460819</v>
      </c>
      <c r="M523" s="10">
        <f t="shared" si="60"/>
        <v>42646.092812499999</v>
      </c>
      <c r="N523" t="b">
        <v>0</v>
      </c>
      <c r="O523">
        <v>56</v>
      </c>
      <c r="P523" t="b">
        <v>1</v>
      </c>
      <c r="Q523" t="s">
        <v>8271</v>
      </c>
      <c r="R523" s="5">
        <f t="shared" si="56"/>
        <v>1.046</v>
      </c>
      <c r="S523" s="14">
        <f t="shared" si="57"/>
        <v>93.428571428571431</v>
      </c>
      <c r="T523" t="str">
        <f t="shared" si="61"/>
        <v>theater</v>
      </c>
      <c r="U523" t="str">
        <f t="shared" si="62"/>
        <v>plays</v>
      </c>
    </row>
    <row r="524" spans="1:21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f t="shared" si="58"/>
        <v>3000</v>
      </c>
      <c r="F524">
        <v>3440</v>
      </c>
      <c r="G524" t="s">
        <v>8219</v>
      </c>
      <c r="H524" t="s">
        <v>8224</v>
      </c>
      <c r="I524" t="s">
        <v>8246</v>
      </c>
      <c r="J524">
        <v>1458518325</v>
      </c>
      <c r="K524" s="10">
        <f t="shared" si="59"/>
        <v>42449.999131944445</v>
      </c>
      <c r="L524">
        <v>1456793925</v>
      </c>
      <c r="M524" s="10">
        <f t="shared" si="60"/>
        <v>42430.040798611109</v>
      </c>
      <c r="N524" t="b">
        <v>0</v>
      </c>
      <c r="O524">
        <v>31</v>
      </c>
      <c r="P524" t="b">
        <v>1</v>
      </c>
      <c r="Q524" t="s">
        <v>8271</v>
      </c>
      <c r="R524" s="5">
        <f t="shared" si="56"/>
        <v>1.147</v>
      </c>
      <c r="S524" s="14">
        <f t="shared" si="57"/>
        <v>110.96774193548387</v>
      </c>
      <c r="T524" t="str">
        <f t="shared" si="61"/>
        <v>theater</v>
      </c>
      <c r="U524" t="str">
        <f t="shared" si="62"/>
        <v>plays</v>
      </c>
    </row>
    <row r="525" spans="1:21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f t="shared" si="58"/>
        <v>5000</v>
      </c>
      <c r="F525">
        <v>6030</v>
      </c>
      <c r="G525" t="s">
        <v>8219</v>
      </c>
      <c r="H525" t="s">
        <v>8224</v>
      </c>
      <c r="I525" t="s">
        <v>8246</v>
      </c>
      <c r="J525">
        <v>1442805076</v>
      </c>
      <c r="K525" s="10">
        <f t="shared" si="59"/>
        <v>42268.13282407407</v>
      </c>
      <c r="L525">
        <v>1440213076</v>
      </c>
      <c r="M525" s="10">
        <f t="shared" si="60"/>
        <v>42238.13282407407</v>
      </c>
      <c r="N525" t="b">
        <v>0</v>
      </c>
      <c r="O525">
        <v>84</v>
      </c>
      <c r="P525" t="b">
        <v>1</v>
      </c>
      <c r="Q525" t="s">
        <v>8271</v>
      </c>
      <c r="R525" s="5">
        <f t="shared" si="56"/>
        <v>1.206</v>
      </c>
      <c r="S525" s="14">
        <f t="shared" si="57"/>
        <v>71.785714285714292</v>
      </c>
      <c r="T525" t="str">
        <f t="shared" si="61"/>
        <v>theater</v>
      </c>
      <c r="U525" t="str">
        <f t="shared" si="62"/>
        <v>plays</v>
      </c>
    </row>
    <row r="526" spans="1:21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f t="shared" si="58"/>
        <v>4235</v>
      </c>
      <c r="F526">
        <v>3803.55</v>
      </c>
      <c r="G526" t="s">
        <v>8219</v>
      </c>
      <c r="H526" t="s">
        <v>8225</v>
      </c>
      <c r="I526" t="s">
        <v>8247</v>
      </c>
      <c r="J526">
        <v>1464801169</v>
      </c>
      <c r="K526" s="10">
        <f t="shared" si="59"/>
        <v>42522.717233796298</v>
      </c>
      <c r="L526">
        <v>1462209169</v>
      </c>
      <c r="M526" s="10">
        <f t="shared" si="60"/>
        <v>42492.717233796298</v>
      </c>
      <c r="N526" t="b">
        <v>0</v>
      </c>
      <c r="O526">
        <v>130</v>
      </c>
      <c r="P526" t="b">
        <v>1</v>
      </c>
      <c r="Q526" t="s">
        <v>8271</v>
      </c>
      <c r="R526" s="5">
        <f t="shared" si="56"/>
        <v>1.087</v>
      </c>
      <c r="S526" s="14">
        <f t="shared" si="57"/>
        <v>29.258076923076924</v>
      </c>
      <c r="T526" t="str">
        <f t="shared" si="61"/>
        <v>theater</v>
      </c>
      <c r="U526" t="str">
        <f t="shared" si="62"/>
        <v>plays</v>
      </c>
    </row>
    <row r="527" spans="1:21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f t="shared" si="58"/>
        <v>12000</v>
      </c>
      <c r="F527">
        <v>12000</v>
      </c>
      <c r="G527" t="s">
        <v>8219</v>
      </c>
      <c r="H527" t="s">
        <v>8224</v>
      </c>
      <c r="I527" t="s">
        <v>8246</v>
      </c>
      <c r="J527">
        <v>1410601041</v>
      </c>
      <c r="K527" s="10">
        <f t="shared" si="59"/>
        <v>41895.400937500002</v>
      </c>
      <c r="L527">
        <v>1406713041</v>
      </c>
      <c r="M527" s="10">
        <f t="shared" si="60"/>
        <v>41850.400937500002</v>
      </c>
      <c r="N527" t="b">
        <v>0</v>
      </c>
      <c r="O527">
        <v>12</v>
      </c>
      <c r="P527" t="b">
        <v>1</v>
      </c>
      <c r="Q527" t="s">
        <v>8271</v>
      </c>
      <c r="R527" s="5">
        <f t="shared" si="56"/>
        <v>1</v>
      </c>
      <c r="S527" s="14">
        <f t="shared" si="57"/>
        <v>1000</v>
      </c>
      <c r="T527" t="str">
        <f t="shared" si="61"/>
        <v>theater</v>
      </c>
      <c r="U527" t="str">
        <f t="shared" si="62"/>
        <v>plays</v>
      </c>
    </row>
    <row r="528" spans="1:21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f t="shared" si="58"/>
        <v>1815</v>
      </c>
      <c r="F528">
        <v>1710</v>
      </c>
      <c r="G528" t="s">
        <v>8219</v>
      </c>
      <c r="H528" t="s">
        <v>8225</v>
      </c>
      <c r="I528" t="s">
        <v>8247</v>
      </c>
      <c r="J528">
        <v>1438966800</v>
      </c>
      <c r="K528" s="10">
        <f t="shared" si="59"/>
        <v>42223.708333333328</v>
      </c>
      <c r="L528">
        <v>1436278344</v>
      </c>
      <c r="M528" s="10">
        <f t="shared" si="60"/>
        <v>42192.591944444444</v>
      </c>
      <c r="N528" t="b">
        <v>0</v>
      </c>
      <c r="O528">
        <v>23</v>
      </c>
      <c r="P528" t="b">
        <v>1</v>
      </c>
      <c r="Q528" t="s">
        <v>8271</v>
      </c>
      <c r="R528" s="5">
        <f t="shared" si="56"/>
        <v>1.1399999999999999</v>
      </c>
      <c r="S528" s="14">
        <f t="shared" si="57"/>
        <v>74.347826086956516</v>
      </c>
      <c r="T528" t="str">
        <f t="shared" si="61"/>
        <v>theater</v>
      </c>
      <c r="U528" t="str">
        <f t="shared" si="62"/>
        <v>plays</v>
      </c>
    </row>
    <row r="529" spans="1:21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f t="shared" si="58"/>
        <v>10000</v>
      </c>
      <c r="F529">
        <v>10085</v>
      </c>
      <c r="G529" t="s">
        <v>8219</v>
      </c>
      <c r="H529" t="s">
        <v>8224</v>
      </c>
      <c r="I529" t="s">
        <v>8246</v>
      </c>
      <c r="J529">
        <v>1487347500</v>
      </c>
      <c r="K529" s="10">
        <f t="shared" si="59"/>
        <v>42783.670138888891</v>
      </c>
      <c r="L529">
        <v>1484715366</v>
      </c>
      <c r="M529" s="10">
        <f t="shared" si="60"/>
        <v>42753.205625000002</v>
      </c>
      <c r="N529" t="b">
        <v>0</v>
      </c>
      <c r="O529">
        <v>158</v>
      </c>
      <c r="P529" t="b">
        <v>1</v>
      </c>
      <c r="Q529" t="s">
        <v>8271</v>
      </c>
      <c r="R529" s="5">
        <f t="shared" si="56"/>
        <v>1.0089999999999999</v>
      </c>
      <c r="S529" s="14">
        <f t="shared" si="57"/>
        <v>63.829113924050631</v>
      </c>
      <c r="T529" t="str">
        <f t="shared" si="61"/>
        <v>theater</v>
      </c>
      <c r="U529" t="str">
        <f t="shared" si="62"/>
        <v>plays</v>
      </c>
    </row>
    <row r="530" spans="1:21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f t="shared" si="58"/>
        <v>1150</v>
      </c>
      <c r="F530">
        <v>1330</v>
      </c>
      <c r="G530" t="s">
        <v>8219</v>
      </c>
      <c r="H530" t="s">
        <v>8224</v>
      </c>
      <c r="I530" t="s">
        <v>8246</v>
      </c>
      <c r="J530">
        <v>1434921600</v>
      </c>
      <c r="K530" s="10">
        <f t="shared" si="59"/>
        <v>42176.888888888891</v>
      </c>
      <c r="L530">
        <v>1433109907</v>
      </c>
      <c r="M530" s="10">
        <f t="shared" si="60"/>
        <v>42155.920219907406</v>
      </c>
      <c r="N530" t="b">
        <v>0</v>
      </c>
      <c r="O530">
        <v>30</v>
      </c>
      <c r="P530" t="b">
        <v>1</v>
      </c>
      <c r="Q530" t="s">
        <v>8271</v>
      </c>
      <c r="R530" s="5">
        <f t="shared" si="56"/>
        <v>1.157</v>
      </c>
      <c r="S530" s="14">
        <f t="shared" si="57"/>
        <v>44.333333333333336</v>
      </c>
      <c r="T530" t="str">
        <f t="shared" si="61"/>
        <v>theater</v>
      </c>
      <c r="U530" t="str">
        <f t="shared" si="62"/>
        <v>plays</v>
      </c>
    </row>
    <row r="531" spans="1:21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f t="shared" si="58"/>
        <v>900</v>
      </c>
      <c r="F531">
        <v>1565</v>
      </c>
      <c r="G531" t="s">
        <v>8219</v>
      </c>
      <c r="H531" t="s">
        <v>8229</v>
      </c>
      <c r="I531" t="s">
        <v>8251</v>
      </c>
      <c r="J531">
        <v>1484110800</v>
      </c>
      <c r="K531" s="10">
        <f t="shared" si="59"/>
        <v>42746.208333333328</v>
      </c>
      <c r="L531">
        <v>1482281094</v>
      </c>
      <c r="M531" s="10">
        <f t="shared" si="60"/>
        <v>42725.031180555554</v>
      </c>
      <c r="N531" t="b">
        <v>0</v>
      </c>
      <c r="O531">
        <v>18</v>
      </c>
      <c r="P531" t="b">
        <v>1</v>
      </c>
      <c r="Q531" t="s">
        <v>8271</v>
      </c>
      <c r="R531" s="5">
        <f t="shared" si="56"/>
        <v>1.304</v>
      </c>
      <c r="S531" s="14">
        <f t="shared" si="57"/>
        <v>86.944444444444443</v>
      </c>
      <c r="T531" t="str">
        <f t="shared" si="61"/>
        <v>theater</v>
      </c>
      <c r="U531" t="str">
        <f t="shared" si="62"/>
        <v>plays</v>
      </c>
    </row>
    <row r="532" spans="1:21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f t="shared" si="58"/>
        <v>3405</v>
      </c>
      <c r="F532">
        <v>3670</v>
      </c>
      <c r="G532" t="s">
        <v>8219</v>
      </c>
      <c r="H532" t="s">
        <v>8224</v>
      </c>
      <c r="I532" t="s">
        <v>8246</v>
      </c>
      <c r="J532">
        <v>1435111200</v>
      </c>
      <c r="K532" s="10">
        <f t="shared" si="59"/>
        <v>42179.083333333328</v>
      </c>
      <c r="L532">
        <v>1433254268</v>
      </c>
      <c r="M532" s="10">
        <f t="shared" si="60"/>
        <v>42157.591064814813</v>
      </c>
      <c r="N532" t="b">
        <v>0</v>
      </c>
      <c r="O532">
        <v>29</v>
      </c>
      <c r="P532" t="b">
        <v>1</v>
      </c>
      <c r="Q532" t="s">
        <v>8271</v>
      </c>
      <c r="R532" s="5">
        <f t="shared" si="56"/>
        <v>1.0780000000000001</v>
      </c>
      <c r="S532" s="14">
        <f t="shared" si="57"/>
        <v>126.55172413793103</v>
      </c>
      <c r="T532" t="str">
        <f t="shared" si="61"/>
        <v>theater</v>
      </c>
      <c r="U532" t="str">
        <f t="shared" si="62"/>
        <v>plays</v>
      </c>
    </row>
    <row r="533" spans="1:21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f t="shared" si="58"/>
        <v>4000</v>
      </c>
      <c r="F533">
        <v>4000</v>
      </c>
      <c r="G533" t="s">
        <v>8219</v>
      </c>
      <c r="H533" t="s">
        <v>8224</v>
      </c>
      <c r="I533" t="s">
        <v>8246</v>
      </c>
      <c r="J533">
        <v>1481957940</v>
      </c>
      <c r="K533" s="10">
        <f t="shared" si="59"/>
        <v>42721.290972222225</v>
      </c>
      <c r="L533">
        <v>1478050429</v>
      </c>
      <c r="M533" s="10">
        <f t="shared" si="60"/>
        <v>42676.065150462964</v>
      </c>
      <c r="N533" t="b">
        <v>0</v>
      </c>
      <c r="O533">
        <v>31</v>
      </c>
      <c r="P533" t="b">
        <v>1</v>
      </c>
      <c r="Q533" t="s">
        <v>8271</v>
      </c>
      <c r="R533" s="5">
        <f t="shared" si="56"/>
        <v>1</v>
      </c>
      <c r="S533" s="14">
        <f t="shared" si="57"/>
        <v>129.03225806451613</v>
      </c>
      <c r="T533" t="str">
        <f t="shared" si="61"/>
        <v>theater</v>
      </c>
      <c r="U533" t="str">
        <f t="shared" si="62"/>
        <v>plays</v>
      </c>
    </row>
    <row r="534" spans="1:21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f t="shared" si="58"/>
        <v>10000</v>
      </c>
      <c r="F534">
        <v>12325</v>
      </c>
      <c r="G534" t="s">
        <v>8219</v>
      </c>
      <c r="H534" t="s">
        <v>8224</v>
      </c>
      <c r="I534" t="s">
        <v>8246</v>
      </c>
      <c r="J534">
        <v>1463098208</v>
      </c>
      <c r="K534" s="10">
        <f t="shared" si="59"/>
        <v>42503.007037037038</v>
      </c>
      <c r="L534">
        <v>1460506208</v>
      </c>
      <c r="M534" s="10">
        <f t="shared" si="60"/>
        <v>42473.007037037038</v>
      </c>
      <c r="N534" t="b">
        <v>0</v>
      </c>
      <c r="O534">
        <v>173</v>
      </c>
      <c r="P534" t="b">
        <v>1</v>
      </c>
      <c r="Q534" t="s">
        <v>8271</v>
      </c>
      <c r="R534" s="5">
        <f t="shared" si="56"/>
        <v>1.2330000000000001</v>
      </c>
      <c r="S534" s="14">
        <f t="shared" si="57"/>
        <v>71.242774566473983</v>
      </c>
      <c r="T534" t="str">
        <f t="shared" si="61"/>
        <v>theater</v>
      </c>
      <c r="U534" t="str">
        <f t="shared" si="62"/>
        <v>plays</v>
      </c>
    </row>
    <row r="535" spans="1:21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f t="shared" si="58"/>
        <v>2420</v>
      </c>
      <c r="F535">
        <v>2004</v>
      </c>
      <c r="G535" t="s">
        <v>8219</v>
      </c>
      <c r="H535" t="s">
        <v>8225</v>
      </c>
      <c r="I535" t="s">
        <v>8247</v>
      </c>
      <c r="J535">
        <v>1463394365</v>
      </c>
      <c r="K535" s="10">
        <f t="shared" si="59"/>
        <v>42506.43478009259</v>
      </c>
      <c r="L535">
        <v>1461320765</v>
      </c>
      <c r="M535" s="10">
        <f t="shared" si="60"/>
        <v>42482.43478009259</v>
      </c>
      <c r="N535" t="b">
        <v>0</v>
      </c>
      <c r="O535">
        <v>17</v>
      </c>
      <c r="P535" t="b">
        <v>1</v>
      </c>
      <c r="Q535" t="s">
        <v>8271</v>
      </c>
      <c r="R535" s="5">
        <f t="shared" si="56"/>
        <v>1.002</v>
      </c>
      <c r="S535" s="14">
        <f t="shared" si="57"/>
        <v>117.88235294117646</v>
      </c>
      <c r="T535" t="str">
        <f t="shared" si="61"/>
        <v>theater</v>
      </c>
      <c r="U535" t="str">
        <f t="shared" si="62"/>
        <v>plays</v>
      </c>
    </row>
    <row r="536" spans="1:21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f t="shared" si="58"/>
        <v>1650</v>
      </c>
      <c r="F536">
        <v>15700</v>
      </c>
      <c r="G536" t="s">
        <v>8219</v>
      </c>
      <c r="H536" t="s">
        <v>8234</v>
      </c>
      <c r="I536" t="s">
        <v>8254</v>
      </c>
      <c r="J536">
        <v>1446418800</v>
      </c>
      <c r="K536" s="10">
        <f t="shared" si="59"/>
        <v>42309.958333333328</v>
      </c>
      <c r="L536">
        <v>1443036470</v>
      </c>
      <c r="M536" s="10">
        <f t="shared" si="60"/>
        <v>42270.810995370368</v>
      </c>
      <c r="N536" t="b">
        <v>0</v>
      </c>
      <c r="O536">
        <v>48</v>
      </c>
      <c r="P536" t="b">
        <v>1</v>
      </c>
      <c r="Q536" t="s">
        <v>8271</v>
      </c>
      <c r="R536" s="5">
        <f t="shared" si="56"/>
        <v>1.0469999999999999</v>
      </c>
      <c r="S536" s="14">
        <f t="shared" si="57"/>
        <v>327.08333333333331</v>
      </c>
      <c r="T536" t="str">
        <f t="shared" si="61"/>
        <v>theater</v>
      </c>
      <c r="U536" t="str">
        <f t="shared" si="62"/>
        <v>plays</v>
      </c>
    </row>
    <row r="537" spans="1:21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f t="shared" si="58"/>
        <v>2420</v>
      </c>
      <c r="F537">
        <v>2050</v>
      </c>
      <c r="G537" t="s">
        <v>8219</v>
      </c>
      <c r="H537" t="s">
        <v>8225</v>
      </c>
      <c r="I537" t="s">
        <v>8247</v>
      </c>
      <c r="J537">
        <v>1483707905</v>
      </c>
      <c r="K537" s="10">
        <f t="shared" si="59"/>
        <v>42741.545196759253</v>
      </c>
      <c r="L537">
        <v>1481115905</v>
      </c>
      <c r="M537" s="10">
        <f t="shared" si="60"/>
        <v>42711.545196759253</v>
      </c>
      <c r="N537" t="b">
        <v>0</v>
      </c>
      <c r="O537">
        <v>59</v>
      </c>
      <c r="P537" t="b">
        <v>1</v>
      </c>
      <c r="Q537" t="s">
        <v>8271</v>
      </c>
      <c r="R537" s="5">
        <f t="shared" si="56"/>
        <v>1.0249999999999999</v>
      </c>
      <c r="S537" s="14">
        <f t="shared" si="57"/>
        <v>34.745762711864408</v>
      </c>
      <c r="T537" t="str">
        <f t="shared" si="61"/>
        <v>theater</v>
      </c>
      <c r="U537" t="str">
        <f t="shared" si="62"/>
        <v>plays</v>
      </c>
    </row>
    <row r="538" spans="1:21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f t="shared" si="58"/>
        <v>3993</v>
      </c>
      <c r="F538">
        <v>3902.5</v>
      </c>
      <c r="G538" t="s">
        <v>8219</v>
      </c>
      <c r="H538" t="s">
        <v>8225</v>
      </c>
      <c r="I538" t="s">
        <v>8247</v>
      </c>
      <c r="J538">
        <v>1438624800</v>
      </c>
      <c r="K538" s="10">
        <f t="shared" si="59"/>
        <v>42219.75</v>
      </c>
      <c r="L538">
        <v>1435133807</v>
      </c>
      <c r="M538" s="10">
        <f t="shared" si="60"/>
        <v>42179.344988425932</v>
      </c>
      <c r="N538" t="b">
        <v>0</v>
      </c>
      <c r="O538">
        <v>39</v>
      </c>
      <c r="P538" t="b">
        <v>1</v>
      </c>
      <c r="Q538" t="s">
        <v>8271</v>
      </c>
      <c r="R538" s="5">
        <f t="shared" si="56"/>
        <v>1.1830000000000001</v>
      </c>
      <c r="S538" s="14">
        <f t="shared" si="57"/>
        <v>100.06410256410257</v>
      </c>
      <c r="T538" t="str">
        <f t="shared" si="61"/>
        <v>theater</v>
      </c>
      <c r="U538" t="str">
        <f t="shared" si="62"/>
        <v>plays</v>
      </c>
    </row>
    <row r="539" spans="1:21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f t="shared" si="58"/>
        <v>2000</v>
      </c>
      <c r="F539">
        <v>2410</v>
      </c>
      <c r="G539" t="s">
        <v>8219</v>
      </c>
      <c r="H539" t="s">
        <v>8224</v>
      </c>
      <c r="I539" t="s">
        <v>8246</v>
      </c>
      <c r="J539">
        <v>1446665191</v>
      </c>
      <c r="K539" s="10">
        <f t="shared" si="59"/>
        <v>42312.810081018513</v>
      </c>
      <c r="L539">
        <v>1444069591</v>
      </c>
      <c r="M539" s="10">
        <f t="shared" si="60"/>
        <v>42282.768414351856</v>
      </c>
      <c r="N539" t="b">
        <v>0</v>
      </c>
      <c r="O539">
        <v>59</v>
      </c>
      <c r="P539" t="b">
        <v>1</v>
      </c>
      <c r="Q539" t="s">
        <v>8271</v>
      </c>
      <c r="R539" s="5">
        <f t="shared" si="56"/>
        <v>1.2050000000000001</v>
      </c>
      <c r="S539" s="14">
        <f t="shared" si="57"/>
        <v>40.847457627118644</v>
      </c>
      <c r="T539" t="str">
        <f t="shared" si="61"/>
        <v>theater</v>
      </c>
      <c r="U539" t="str">
        <f t="shared" si="62"/>
        <v>plays</v>
      </c>
    </row>
    <row r="540" spans="1:21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f t="shared" si="58"/>
        <v>5000</v>
      </c>
      <c r="F540">
        <v>15121</v>
      </c>
      <c r="G540" t="s">
        <v>8219</v>
      </c>
      <c r="H540" t="s">
        <v>8224</v>
      </c>
      <c r="I540" t="s">
        <v>8246</v>
      </c>
      <c r="J540">
        <v>1463166263</v>
      </c>
      <c r="K540" s="10">
        <f t="shared" si="59"/>
        <v>42503.794710648144</v>
      </c>
      <c r="L540">
        <v>1460574263</v>
      </c>
      <c r="M540" s="10">
        <f t="shared" si="60"/>
        <v>42473.794710648144</v>
      </c>
      <c r="N540" t="b">
        <v>0</v>
      </c>
      <c r="O540">
        <v>60</v>
      </c>
      <c r="P540" t="b">
        <v>1</v>
      </c>
      <c r="Q540" t="s">
        <v>8271</v>
      </c>
      <c r="R540" s="5">
        <f t="shared" si="56"/>
        <v>3.024</v>
      </c>
      <c r="S540" s="14">
        <f t="shared" si="57"/>
        <v>252.01666666666668</v>
      </c>
      <c r="T540" t="str">
        <f t="shared" si="61"/>
        <v>theater</v>
      </c>
      <c r="U540" t="str">
        <f t="shared" si="62"/>
        <v>plays</v>
      </c>
    </row>
    <row r="541" spans="1:21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f t="shared" si="58"/>
        <v>605</v>
      </c>
      <c r="F541">
        <v>503.22</v>
      </c>
      <c r="G541" t="s">
        <v>8219</v>
      </c>
      <c r="H541" t="s">
        <v>8225</v>
      </c>
      <c r="I541" t="s">
        <v>8247</v>
      </c>
      <c r="J541">
        <v>1467681107</v>
      </c>
      <c r="K541" s="10">
        <f t="shared" si="59"/>
        <v>42556.049849537041</v>
      </c>
      <c r="L541">
        <v>1465866707</v>
      </c>
      <c r="M541" s="10">
        <f t="shared" si="60"/>
        <v>42535.049849537041</v>
      </c>
      <c r="N541" t="b">
        <v>0</v>
      </c>
      <c r="O541">
        <v>20</v>
      </c>
      <c r="P541" t="b">
        <v>1</v>
      </c>
      <c r="Q541" t="s">
        <v>8271</v>
      </c>
      <c r="R541" s="5">
        <f t="shared" si="56"/>
        <v>1.006</v>
      </c>
      <c r="S541" s="14">
        <f t="shared" si="57"/>
        <v>25.161000000000001</v>
      </c>
      <c r="T541" t="str">
        <f t="shared" si="61"/>
        <v>theater</v>
      </c>
      <c r="U541" t="str">
        <f t="shared" si="62"/>
        <v>plays</v>
      </c>
    </row>
    <row r="542" spans="1:21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f t="shared" si="58"/>
        <v>15000</v>
      </c>
      <c r="F542">
        <v>1</v>
      </c>
      <c r="G542" t="s">
        <v>8221</v>
      </c>
      <c r="H542" t="s">
        <v>8224</v>
      </c>
      <c r="I542" t="s">
        <v>8246</v>
      </c>
      <c r="J542">
        <v>1423078606</v>
      </c>
      <c r="K542" s="10">
        <f t="shared" si="59"/>
        <v>42039.817199074074</v>
      </c>
      <c r="L542">
        <v>1420486606</v>
      </c>
      <c r="M542" s="10">
        <f t="shared" si="60"/>
        <v>42009.817199074074</v>
      </c>
      <c r="N542" t="b">
        <v>0</v>
      </c>
      <c r="O542">
        <v>1</v>
      </c>
      <c r="P542" t="b">
        <v>0</v>
      </c>
      <c r="Q542" t="s">
        <v>8272</v>
      </c>
      <c r="R542" s="5">
        <f t="shared" si="56"/>
        <v>0</v>
      </c>
      <c r="S542" s="6">
        <f t="shared" si="57"/>
        <v>1</v>
      </c>
      <c r="T542" t="str">
        <f t="shared" si="61"/>
        <v>technology</v>
      </c>
      <c r="U542" t="str">
        <f t="shared" si="62"/>
        <v>web</v>
      </c>
    </row>
    <row r="543" spans="1:21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f t="shared" si="58"/>
        <v>4500</v>
      </c>
      <c r="F543">
        <v>25</v>
      </c>
      <c r="G543" t="s">
        <v>8221</v>
      </c>
      <c r="H543" t="s">
        <v>8224</v>
      </c>
      <c r="I543" t="s">
        <v>8246</v>
      </c>
      <c r="J543">
        <v>1446080834</v>
      </c>
      <c r="K543" s="10">
        <f t="shared" si="59"/>
        <v>42306.046689814815</v>
      </c>
      <c r="L543">
        <v>1443488834</v>
      </c>
      <c r="M543" s="10">
        <f t="shared" si="60"/>
        <v>42276.046689814815</v>
      </c>
      <c r="N543" t="b">
        <v>0</v>
      </c>
      <c r="O543">
        <v>1</v>
      </c>
      <c r="P543" t="b">
        <v>0</v>
      </c>
      <c r="Q543" t="s">
        <v>8272</v>
      </c>
      <c r="R543" s="5">
        <f t="shared" si="56"/>
        <v>6.0000000000000001E-3</v>
      </c>
      <c r="S543" s="6">
        <f t="shared" si="57"/>
        <v>25</v>
      </c>
      <c r="T543" t="str">
        <f t="shared" si="61"/>
        <v>technology</v>
      </c>
      <c r="U543" t="str">
        <f t="shared" si="62"/>
        <v>web</v>
      </c>
    </row>
    <row r="544" spans="1:21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f t="shared" si="58"/>
        <v>250000</v>
      </c>
      <c r="F544">
        <v>1</v>
      </c>
      <c r="G544" t="s">
        <v>8221</v>
      </c>
      <c r="H544" t="s">
        <v>8224</v>
      </c>
      <c r="I544" t="s">
        <v>8246</v>
      </c>
      <c r="J544">
        <v>1462293716</v>
      </c>
      <c r="K544" s="10">
        <f t="shared" si="59"/>
        <v>42493.695787037039</v>
      </c>
      <c r="L544">
        <v>1457113316</v>
      </c>
      <c r="M544" s="10">
        <f t="shared" si="60"/>
        <v>42433.737453703703</v>
      </c>
      <c r="N544" t="b">
        <v>0</v>
      </c>
      <c r="O544">
        <v>1</v>
      </c>
      <c r="P544" t="b">
        <v>0</v>
      </c>
      <c r="Q544" t="s">
        <v>8272</v>
      </c>
      <c r="R544" s="5">
        <f t="shared" si="56"/>
        <v>0</v>
      </c>
      <c r="S544" s="6">
        <f t="shared" si="57"/>
        <v>1</v>
      </c>
      <c r="T544" t="str">
        <f t="shared" si="61"/>
        <v>technology</v>
      </c>
      <c r="U544" t="str">
        <f t="shared" si="62"/>
        <v>web</v>
      </c>
    </row>
    <row r="545" spans="1:21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f t="shared" si="58"/>
        <v>14960.000000000002</v>
      </c>
      <c r="F545">
        <v>70</v>
      </c>
      <c r="G545" t="s">
        <v>8221</v>
      </c>
      <c r="H545" t="s">
        <v>8226</v>
      </c>
      <c r="I545" t="s">
        <v>8248</v>
      </c>
      <c r="J545">
        <v>1414807962</v>
      </c>
      <c r="K545" s="10">
        <f t="shared" si="59"/>
        <v>41944.092152777775</v>
      </c>
      <c r="L545">
        <v>1412215962</v>
      </c>
      <c r="M545" s="10">
        <f t="shared" si="60"/>
        <v>41914.092152777775</v>
      </c>
      <c r="N545" t="b">
        <v>0</v>
      </c>
      <c r="O545">
        <v>2</v>
      </c>
      <c r="P545" t="b">
        <v>0</v>
      </c>
      <c r="Q545" t="s">
        <v>8272</v>
      </c>
      <c r="R545" s="5">
        <f t="shared" si="56"/>
        <v>3.0000000000000001E-3</v>
      </c>
      <c r="S545" s="6">
        <f t="shared" si="57"/>
        <v>35</v>
      </c>
      <c r="T545" t="str">
        <f t="shared" si="61"/>
        <v>technology</v>
      </c>
      <c r="U545" t="str">
        <f t="shared" si="62"/>
        <v>web</v>
      </c>
    </row>
    <row r="546" spans="1:21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f t="shared" si="58"/>
        <v>500</v>
      </c>
      <c r="F546">
        <v>6</v>
      </c>
      <c r="G546" t="s">
        <v>8221</v>
      </c>
      <c r="H546" t="s">
        <v>8224</v>
      </c>
      <c r="I546" t="s">
        <v>8246</v>
      </c>
      <c r="J546">
        <v>1467647160</v>
      </c>
      <c r="K546" s="10">
        <f t="shared" si="59"/>
        <v>42555.656944444447</v>
      </c>
      <c r="L546">
        <v>1465055160</v>
      </c>
      <c r="M546" s="10">
        <f t="shared" si="60"/>
        <v>42525.656944444447</v>
      </c>
      <c r="N546" t="b">
        <v>0</v>
      </c>
      <c r="O546">
        <v>2</v>
      </c>
      <c r="P546" t="b">
        <v>0</v>
      </c>
      <c r="Q546" t="s">
        <v>8272</v>
      </c>
      <c r="R546" s="5">
        <f t="shared" si="56"/>
        <v>1.2E-2</v>
      </c>
      <c r="S546" s="6">
        <f t="shared" si="57"/>
        <v>3</v>
      </c>
      <c r="T546" t="str">
        <f t="shared" si="61"/>
        <v>technology</v>
      </c>
      <c r="U546" t="str">
        <f t="shared" si="62"/>
        <v>web</v>
      </c>
    </row>
    <row r="547" spans="1:21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f t="shared" si="58"/>
        <v>55500.000000000007</v>
      </c>
      <c r="F547">
        <v>13692</v>
      </c>
      <c r="G547" t="s">
        <v>8221</v>
      </c>
      <c r="H547" t="s">
        <v>8230</v>
      </c>
      <c r="I547" t="s">
        <v>8249</v>
      </c>
      <c r="J547">
        <v>1447600389</v>
      </c>
      <c r="K547" s="10">
        <f t="shared" si="59"/>
        <v>42323.634131944447</v>
      </c>
      <c r="L547">
        <v>1444140789</v>
      </c>
      <c r="M547" s="10">
        <f t="shared" si="60"/>
        <v>42283.592465277776</v>
      </c>
      <c r="N547" t="b">
        <v>0</v>
      </c>
      <c r="O547">
        <v>34</v>
      </c>
      <c r="P547" t="b">
        <v>0</v>
      </c>
      <c r="Q547" t="s">
        <v>8272</v>
      </c>
      <c r="R547" s="5">
        <f t="shared" si="56"/>
        <v>0.27400000000000002</v>
      </c>
      <c r="S547" s="6">
        <f t="shared" si="57"/>
        <v>402.70588235294116</v>
      </c>
      <c r="T547" t="str">
        <f t="shared" si="61"/>
        <v>technology</v>
      </c>
      <c r="U547" t="str">
        <f t="shared" si="62"/>
        <v>web</v>
      </c>
    </row>
    <row r="548" spans="1:21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f t="shared" si="58"/>
        <v>60000</v>
      </c>
      <c r="F548">
        <v>52</v>
      </c>
      <c r="G548" t="s">
        <v>8221</v>
      </c>
      <c r="H548" t="s">
        <v>8224</v>
      </c>
      <c r="I548" t="s">
        <v>8246</v>
      </c>
      <c r="J548">
        <v>1445097715</v>
      </c>
      <c r="K548" s="10">
        <f t="shared" si="59"/>
        <v>42294.667997685188</v>
      </c>
      <c r="L548">
        <v>1441209715</v>
      </c>
      <c r="M548" s="10">
        <f t="shared" si="60"/>
        <v>42249.667997685188</v>
      </c>
      <c r="N548" t="b">
        <v>0</v>
      </c>
      <c r="O548">
        <v>2</v>
      </c>
      <c r="P548" t="b">
        <v>0</v>
      </c>
      <c r="Q548" t="s">
        <v>8272</v>
      </c>
      <c r="R548" s="5">
        <f t="shared" si="56"/>
        <v>1E-3</v>
      </c>
      <c r="S548" s="6">
        <f t="shared" si="57"/>
        <v>26</v>
      </c>
      <c r="T548" t="str">
        <f t="shared" si="61"/>
        <v>technology</v>
      </c>
      <c r="U548" t="str">
        <f t="shared" si="62"/>
        <v>web</v>
      </c>
    </row>
    <row r="549" spans="1:21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f t="shared" si="58"/>
        <v>9075</v>
      </c>
      <c r="F549">
        <v>0</v>
      </c>
      <c r="G549" t="s">
        <v>8221</v>
      </c>
      <c r="H549" t="s">
        <v>8225</v>
      </c>
      <c r="I549" t="s">
        <v>8247</v>
      </c>
      <c r="J549">
        <v>1455122564</v>
      </c>
      <c r="K549" s="10">
        <f t="shared" si="59"/>
        <v>42410.696342592593</v>
      </c>
      <c r="L549">
        <v>1452530564</v>
      </c>
      <c r="M549" s="10">
        <f t="shared" si="60"/>
        <v>42380.696342592593</v>
      </c>
      <c r="N549" t="b">
        <v>0</v>
      </c>
      <c r="O549">
        <v>0</v>
      </c>
      <c r="P549" t="b">
        <v>0</v>
      </c>
      <c r="Q549" t="s">
        <v>8272</v>
      </c>
      <c r="R549" s="5">
        <f t="shared" si="56"/>
        <v>0</v>
      </c>
      <c r="S549" s="6" t="e">
        <f t="shared" si="57"/>
        <v>#DIV/0!</v>
      </c>
      <c r="T549" t="str">
        <f t="shared" si="61"/>
        <v>technology</v>
      </c>
      <c r="U549" t="str">
        <f t="shared" si="62"/>
        <v>web</v>
      </c>
    </row>
    <row r="550" spans="1:21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f t="shared" si="58"/>
        <v>12100</v>
      </c>
      <c r="F550">
        <v>9</v>
      </c>
      <c r="G550" t="s">
        <v>8221</v>
      </c>
      <c r="H550" t="s">
        <v>8225</v>
      </c>
      <c r="I550" t="s">
        <v>8247</v>
      </c>
      <c r="J550">
        <v>1446154848</v>
      </c>
      <c r="K550" s="10">
        <f t="shared" si="59"/>
        <v>42306.903333333335</v>
      </c>
      <c r="L550">
        <v>1443562848</v>
      </c>
      <c r="M550" s="10">
        <f t="shared" si="60"/>
        <v>42276.903333333335</v>
      </c>
      <c r="N550" t="b">
        <v>0</v>
      </c>
      <c r="O550">
        <v>1</v>
      </c>
      <c r="P550" t="b">
        <v>0</v>
      </c>
      <c r="Q550" t="s">
        <v>8272</v>
      </c>
      <c r="R550" s="5">
        <f t="shared" si="56"/>
        <v>1E-3</v>
      </c>
      <c r="S550" s="6">
        <f t="shared" si="57"/>
        <v>9</v>
      </c>
      <c r="T550" t="str">
        <f t="shared" si="61"/>
        <v>technology</v>
      </c>
      <c r="U550" t="str">
        <f t="shared" si="62"/>
        <v>web</v>
      </c>
    </row>
    <row r="551" spans="1:21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f t="shared" si="58"/>
        <v>3025</v>
      </c>
      <c r="F551">
        <v>68</v>
      </c>
      <c r="G551" t="s">
        <v>8221</v>
      </c>
      <c r="H551" t="s">
        <v>8225</v>
      </c>
      <c r="I551" t="s">
        <v>8247</v>
      </c>
      <c r="J551">
        <v>1436368622</v>
      </c>
      <c r="K551" s="10">
        <f t="shared" si="59"/>
        <v>42193.636828703704</v>
      </c>
      <c r="L551">
        <v>1433776622</v>
      </c>
      <c r="M551" s="10">
        <f t="shared" si="60"/>
        <v>42163.636828703704</v>
      </c>
      <c r="N551" t="b">
        <v>0</v>
      </c>
      <c r="O551">
        <v>8</v>
      </c>
      <c r="P551" t="b">
        <v>0</v>
      </c>
      <c r="Q551" t="s">
        <v>8272</v>
      </c>
      <c r="R551" s="5">
        <f t="shared" si="56"/>
        <v>2.7E-2</v>
      </c>
      <c r="S551" s="6">
        <f t="shared" si="57"/>
        <v>8.5</v>
      </c>
      <c r="T551" t="str">
        <f t="shared" si="61"/>
        <v>technology</v>
      </c>
      <c r="U551" t="str">
        <f t="shared" si="62"/>
        <v>web</v>
      </c>
    </row>
    <row r="552" spans="1:21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f t="shared" si="58"/>
        <v>3750</v>
      </c>
      <c r="F552">
        <v>35</v>
      </c>
      <c r="G552" t="s">
        <v>8221</v>
      </c>
      <c r="H552" t="s">
        <v>8229</v>
      </c>
      <c r="I552" t="s">
        <v>8251</v>
      </c>
      <c r="J552">
        <v>1485838800</v>
      </c>
      <c r="K552" s="10">
        <f t="shared" si="59"/>
        <v>42766.208333333328</v>
      </c>
      <c r="L552">
        <v>1484756245</v>
      </c>
      <c r="M552" s="10">
        <f t="shared" si="60"/>
        <v>42753.678761574076</v>
      </c>
      <c r="N552" t="b">
        <v>0</v>
      </c>
      <c r="O552">
        <v>4</v>
      </c>
      <c r="P552" t="b">
        <v>0</v>
      </c>
      <c r="Q552" t="s">
        <v>8272</v>
      </c>
      <c r="R552" s="5">
        <f t="shared" si="56"/>
        <v>7.0000000000000001E-3</v>
      </c>
      <c r="S552" s="6">
        <f t="shared" si="57"/>
        <v>8.75</v>
      </c>
      <c r="T552" t="str">
        <f t="shared" si="61"/>
        <v>technology</v>
      </c>
      <c r="U552" t="str">
        <f t="shared" si="62"/>
        <v>web</v>
      </c>
    </row>
    <row r="553" spans="1:21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f t="shared" si="58"/>
        <v>75000</v>
      </c>
      <c r="F553">
        <v>3781</v>
      </c>
      <c r="G553" t="s">
        <v>8221</v>
      </c>
      <c r="H553" t="s">
        <v>8224</v>
      </c>
      <c r="I553" t="s">
        <v>8246</v>
      </c>
      <c r="J553">
        <v>1438451580</v>
      </c>
      <c r="K553" s="10">
        <f t="shared" si="59"/>
        <v>42217.745138888888</v>
      </c>
      <c r="L553">
        <v>1434609424</v>
      </c>
      <c r="M553" s="10">
        <f t="shared" si="60"/>
        <v>42173.275740740741</v>
      </c>
      <c r="N553" t="b">
        <v>0</v>
      </c>
      <c r="O553">
        <v>28</v>
      </c>
      <c r="P553" t="b">
        <v>0</v>
      </c>
      <c r="Q553" t="s">
        <v>8272</v>
      </c>
      <c r="R553" s="5">
        <f t="shared" si="56"/>
        <v>0.05</v>
      </c>
      <c r="S553" s="6">
        <f t="shared" si="57"/>
        <v>135.03571428571428</v>
      </c>
      <c r="T553" t="str">
        <f t="shared" si="61"/>
        <v>technology</v>
      </c>
      <c r="U553" t="str">
        <f t="shared" si="62"/>
        <v>web</v>
      </c>
    </row>
    <row r="554" spans="1:21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f t="shared" si="58"/>
        <v>33750</v>
      </c>
      <c r="F554">
        <v>0</v>
      </c>
      <c r="G554" t="s">
        <v>8221</v>
      </c>
      <c r="H554" t="s">
        <v>8229</v>
      </c>
      <c r="I554" t="s">
        <v>8251</v>
      </c>
      <c r="J554">
        <v>1452350896</v>
      </c>
      <c r="K554" s="10">
        <f t="shared" si="59"/>
        <v>42378.616851851853</v>
      </c>
      <c r="L554">
        <v>1447166896</v>
      </c>
      <c r="M554" s="10">
        <f t="shared" si="60"/>
        <v>42318.616851851853</v>
      </c>
      <c r="N554" t="b">
        <v>0</v>
      </c>
      <c r="O554">
        <v>0</v>
      </c>
      <c r="P554" t="b">
        <v>0</v>
      </c>
      <c r="Q554" t="s">
        <v>8272</v>
      </c>
      <c r="R554" s="5">
        <f t="shared" si="56"/>
        <v>0</v>
      </c>
      <c r="S554" s="6" t="e">
        <f t="shared" si="57"/>
        <v>#DIV/0!</v>
      </c>
      <c r="T554" t="str">
        <f t="shared" si="61"/>
        <v>technology</v>
      </c>
      <c r="U554" t="str">
        <f t="shared" si="62"/>
        <v>web</v>
      </c>
    </row>
    <row r="555" spans="1:21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f t="shared" si="58"/>
        <v>25000</v>
      </c>
      <c r="F555">
        <v>123</v>
      </c>
      <c r="G555" t="s">
        <v>8221</v>
      </c>
      <c r="H555" t="s">
        <v>8224</v>
      </c>
      <c r="I555" t="s">
        <v>8246</v>
      </c>
      <c r="J555">
        <v>1415988991</v>
      </c>
      <c r="K555" s="10">
        <f t="shared" si="59"/>
        <v>41957.761469907404</v>
      </c>
      <c r="L555">
        <v>1413393391</v>
      </c>
      <c r="M555" s="10">
        <f t="shared" si="60"/>
        <v>41927.71980324074</v>
      </c>
      <c r="N555" t="b">
        <v>0</v>
      </c>
      <c r="O555">
        <v>6</v>
      </c>
      <c r="P555" t="b">
        <v>0</v>
      </c>
      <c r="Q555" t="s">
        <v>8272</v>
      </c>
      <c r="R555" s="5">
        <f t="shared" si="56"/>
        <v>5.0000000000000001E-3</v>
      </c>
      <c r="S555" s="6">
        <f t="shared" si="57"/>
        <v>20.5</v>
      </c>
      <c r="T555" t="str">
        <f t="shared" si="61"/>
        <v>technology</v>
      </c>
      <c r="U555" t="str">
        <f t="shared" si="62"/>
        <v>web</v>
      </c>
    </row>
    <row r="556" spans="1:21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f t="shared" si="58"/>
        <v>3870</v>
      </c>
      <c r="F556">
        <v>1416</v>
      </c>
      <c r="G556" t="s">
        <v>8221</v>
      </c>
      <c r="H556" t="s">
        <v>8224</v>
      </c>
      <c r="I556" t="s">
        <v>8246</v>
      </c>
      <c r="J556">
        <v>1413735972</v>
      </c>
      <c r="K556" s="10">
        <f t="shared" si="59"/>
        <v>41931.684861111113</v>
      </c>
      <c r="L556">
        <v>1411143972</v>
      </c>
      <c r="M556" s="10">
        <f t="shared" si="60"/>
        <v>41901.684861111113</v>
      </c>
      <c r="N556" t="b">
        <v>0</v>
      </c>
      <c r="O556">
        <v>22</v>
      </c>
      <c r="P556" t="b">
        <v>0</v>
      </c>
      <c r="Q556" t="s">
        <v>8272</v>
      </c>
      <c r="R556" s="5">
        <f t="shared" si="56"/>
        <v>0.36599999999999999</v>
      </c>
      <c r="S556" s="6">
        <f t="shared" si="57"/>
        <v>64.36363636363636</v>
      </c>
      <c r="T556" t="str">
        <f t="shared" si="61"/>
        <v>technology</v>
      </c>
      <c r="U556" t="str">
        <f t="shared" si="62"/>
        <v>web</v>
      </c>
    </row>
    <row r="557" spans="1:21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f t="shared" si="58"/>
        <v>9075</v>
      </c>
      <c r="F557">
        <v>0</v>
      </c>
      <c r="G557" t="s">
        <v>8221</v>
      </c>
      <c r="H557" t="s">
        <v>8225</v>
      </c>
      <c r="I557" t="s">
        <v>8247</v>
      </c>
      <c r="J557">
        <v>1465720143</v>
      </c>
      <c r="K557" s="10">
        <f t="shared" si="59"/>
        <v>42533.353506944448</v>
      </c>
      <c r="L557">
        <v>1463128143</v>
      </c>
      <c r="M557" s="10">
        <f t="shared" si="60"/>
        <v>42503.353506944448</v>
      </c>
      <c r="N557" t="b">
        <v>0</v>
      </c>
      <c r="O557">
        <v>0</v>
      </c>
      <c r="P557" t="b">
        <v>0</v>
      </c>
      <c r="Q557" t="s">
        <v>8272</v>
      </c>
      <c r="R557" s="5">
        <f t="shared" si="56"/>
        <v>0</v>
      </c>
      <c r="S557" s="6" t="e">
        <f t="shared" si="57"/>
        <v>#DIV/0!</v>
      </c>
      <c r="T557" t="str">
        <f t="shared" si="61"/>
        <v>technology</v>
      </c>
      <c r="U557" t="str">
        <f t="shared" si="62"/>
        <v>web</v>
      </c>
    </row>
    <row r="558" spans="1:21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f t="shared" si="58"/>
        <v>8000</v>
      </c>
      <c r="F558">
        <v>200</v>
      </c>
      <c r="G558" t="s">
        <v>8221</v>
      </c>
      <c r="H558" t="s">
        <v>8224</v>
      </c>
      <c r="I558" t="s">
        <v>8246</v>
      </c>
      <c r="J558">
        <v>1452112717</v>
      </c>
      <c r="K558" s="10">
        <f t="shared" si="59"/>
        <v>42375.860150462962</v>
      </c>
      <c r="L558">
        <v>1449520717</v>
      </c>
      <c r="M558" s="10">
        <f t="shared" si="60"/>
        <v>42345.860150462962</v>
      </c>
      <c r="N558" t="b">
        <v>0</v>
      </c>
      <c r="O558">
        <v>1</v>
      </c>
      <c r="P558" t="b">
        <v>0</v>
      </c>
      <c r="Q558" t="s">
        <v>8272</v>
      </c>
      <c r="R558" s="5">
        <f t="shared" si="56"/>
        <v>2.5000000000000001E-2</v>
      </c>
      <c r="S558" s="6">
        <f t="shared" si="57"/>
        <v>200</v>
      </c>
      <c r="T558" t="str">
        <f t="shared" si="61"/>
        <v>technology</v>
      </c>
      <c r="U558" t="str">
        <f t="shared" si="62"/>
        <v>web</v>
      </c>
    </row>
    <row r="559" spans="1:21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f t="shared" si="58"/>
        <v>166500.00000000003</v>
      </c>
      <c r="F559">
        <v>1366</v>
      </c>
      <c r="G559" t="s">
        <v>8221</v>
      </c>
      <c r="H559" t="s">
        <v>8236</v>
      </c>
      <c r="I559" t="s">
        <v>8249</v>
      </c>
      <c r="J559">
        <v>1480721803</v>
      </c>
      <c r="K559" s="10">
        <f t="shared" si="59"/>
        <v>42706.983831018515</v>
      </c>
      <c r="L559">
        <v>1478126203</v>
      </c>
      <c r="M559" s="10">
        <f t="shared" si="60"/>
        <v>42676.942164351851</v>
      </c>
      <c r="N559" t="b">
        <v>0</v>
      </c>
      <c r="O559">
        <v>20</v>
      </c>
      <c r="P559" t="b">
        <v>0</v>
      </c>
      <c r="Q559" t="s">
        <v>8272</v>
      </c>
      <c r="R559" s="5">
        <f t="shared" si="56"/>
        <v>8.9999999999999993E-3</v>
      </c>
      <c r="S559" s="6">
        <f t="shared" si="57"/>
        <v>68.3</v>
      </c>
      <c r="T559" t="str">
        <f t="shared" si="61"/>
        <v>technology</v>
      </c>
      <c r="U559" t="str">
        <f t="shared" si="62"/>
        <v>web</v>
      </c>
    </row>
    <row r="560" spans="1:21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f t="shared" si="58"/>
        <v>750</v>
      </c>
      <c r="F560">
        <v>0</v>
      </c>
      <c r="G560" t="s">
        <v>8221</v>
      </c>
      <c r="H560" t="s">
        <v>8224</v>
      </c>
      <c r="I560" t="s">
        <v>8246</v>
      </c>
      <c r="J560">
        <v>1427227905</v>
      </c>
      <c r="K560" s="10">
        <f t="shared" si="59"/>
        <v>42087.841493055559</v>
      </c>
      <c r="L560">
        <v>1424639505</v>
      </c>
      <c r="M560" s="10">
        <f t="shared" si="60"/>
        <v>42057.883159722223</v>
      </c>
      <c r="N560" t="b">
        <v>0</v>
      </c>
      <c r="O560">
        <v>0</v>
      </c>
      <c r="P560" t="b">
        <v>0</v>
      </c>
      <c r="Q560" t="s">
        <v>8272</v>
      </c>
      <c r="R560" s="5">
        <f t="shared" si="56"/>
        <v>0</v>
      </c>
      <c r="S560" s="6" t="e">
        <f t="shared" si="57"/>
        <v>#DIV/0!</v>
      </c>
      <c r="T560" t="str">
        <f t="shared" si="61"/>
        <v>technology</v>
      </c>
      <c r="U560" t="str">
        <f t="shared" si="62"/>
        <v>web</v>
      </c>
    </row>
    <row r="561" spans="1:21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f t="shared" si="58"/>
        <v>240000</v>
      </c>
      <c r="F561">
        <v>50</v>
      </c>
      <c r="G561" t="s">
        <v>8221</v>
      </c>
      <c r="H561" t="s">
        <v>8224</v>
      </c>
      <c r="I561" t="s">
        <v>8246</v>
      </c>
      <c r="J561">
        <v>1449989260</v>
      </c>
      <c r="K561" s="10">
        <f t="shared" si="59"/>
        <v>42351.283101851848</v>
      </c>
      <c r="L561">
        <v>1447397260</v>
      </c>
      <c r="M561" s="10">
        <f t="shared" si="60"/>
        <v>42321.283101851848</v>
      </c>
      <c r="N561" t="b">
        <v>0</v>
      </c>
      <c r="O561">
        <v>1</v>
      </c>
      <c r="P561" t="b">
        <v>0</v>
      </c>
      <c r="Q561" t="s">
        <v>8272</v>
      </c>
      <c r="R561" s="5">
        <f t="shared" si="56"/>
        <v>0</v>
      </c>
      <c r="S561" s="6">
        <f t="shared" si="57"/>
        <v>50</v>
      </c>
      <c r="T561" t="str">
        <f t="shared" si="61"/>
        <v>technology</v>
      </c>
      <c r="U561" t="str">
        <f t="shared" si="62"/>
        <v>web</v>
      </c>
    </row>
    <row r="562" spans="1:21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f t="shared" si="58"/>
        <v>75000</v>
      </c>
      <c r="F562">
        <v>12</v>
      </c>
      <c r="G562" t="s">
        <v>8221</v>
      </c>
      <c r="H562" t="s">
        <v>8229</v>
      </c>
      <c r="I562" t="s">
        <v>8251</v>
      </c>
      <c r="J562">
        <v>1418841045</v>
      </c>
      <c r="K562" s="10">
        <f t="shared" si="59"/>
        <v>41990.771354166667</v>
      </c>
      <c r="L562">
        <v>1416249045</v>
      </c>
      <c r="M562" s="10">
        <f t="shared" si="60"/>
        <v>41960.771354166667</v>
      </c>
      <c r="N562" t="b">
        <v>0</v>
      </c>
      <c r="O562">
        <v>3</v>
      </c>
      <c r="P562" t="b">
        <v>0</v>
      </c>
      <c r="Q562" t="s">
        <v>8272</v>
      </c>
      <c r="R562" s="5">
        <f t="shared" si="56"/>
        <v>0</v>
      </c>
      <c r="S562" s="6">
        <f t="shared" si="57"/>
        <v>4</v>
      </c>
      <c r="T562" t="str">
        <f t="shared" si="61"/>
        <v>technology</v>
      </c>
      <c r="U562" t="str">
        <f t="shared" si="62"/>
        <v>web</v>
      </c>
    </row>
    <row r="563" spans="1:21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f t="shared" si="58"/>
        <v>15000</v>
      </c>
      <c r="F563">
        <v>55</v>
      </c>
      <c r="G563" t="s">
        <v>8221</v>
      </c>
      <c r="H563" t="s">
        <v>8224</v>
      </c>
      <c r="I563" t="s">
        <v>8246</v>
      </c>
      <c r="J563">
        <v>1445874513</v>
      </c>
      <c r="K563" s="10">
        <f t="shared" si="59"/>
        <v>42303.658715277779</v>
      </c>
      <c r="L563">
        <v>1442850513</v>
      </c>
      <c r="M563" s="10">
        <f t="shared" si="60"/>
        <v>42268.658715277779</v>
      </c>
      <c r="N563" t="b">
        <v>0</v>
      </c>
      <c r="O563">
        <v>2</v>
      </c>
      <c r="P563" t="b">
        <v>0</v>
      </c>
      <c r="Q563" t="s">
        <v>8272</v>
      </c>
      <c r="R563" s="5">
        <f t="shared" si="56"/>
        <v>4.0000000000000001E-3</v>
      </c>
      <c r="S563" s="6">
        <f t="shared" si="57"/>
        <v>27.5</v>
      </c>
      <c r="T563" t="str">
        <f t="shared" si="61"/>
        <v>technology</v>
      </c>
      <c r="U563" t="str">
        <f t="shared" si="62"/>
        <v>web</v>
      </c>
    </row>
    <row r="564" spans="1:21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f t="shared" si="58"/>
        <v>55500.000000000007</v>
      </c>
      <c r="F564">
        <v>0</v>
      </c>
      <c r="G564" t="s">
        <v>8221</v>
      </c>
      <c r="H564" t="s">
        <v>8233</v>
      </c>
      <c r="I564" t="s">
        <v>8249</v>
      </c>
      <c r="J564">
        <v>1482052815</v>
      </c>
      <c r="K564" s="10">
        <f t="shared" si="59"/>
        <v>42722.389062500006</v>
      </c>
      <c r="L564">
        <v>1479460815</v>
      </c>
      <c r="M564" s="10">
        <f t="shared" si="60"/>
        <v>42692.389062500006</v>
      </c>
      <c r="N564" t="b">
        <v>0</v>
      </c>
      <c r="O564">
        <v>0</v>
      </c>
      <c r="P564" t="b">
        <v>0</v>
      </c>
      <c r="Q564" t="s">
        <v>8272</v>
      </c>
      <c r="R564" s="5">
        <f t="shared" si="56"/>
        <v>0</v>
      </c>
      <c r="S564" s="6" t="e">
        <f t="shared" si="57"/>
        <v>#DIV/0!</v>
      </c>
      <c r="T564" t="str">
        <f t="shared" si="61"/>
        <v>technology</v>
      </c>
      <c r="U564" t="str">
        <f t="shared" si="62"/>
        <v>web</v>
      </c>
    </row>
    <row r="565" spans="1:21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f t="shared" si="58"/>
        <v>51000.000000000007</v>
      </c>
      <c r="F565">
        <v>68</v>
      </c>
      <c r="G565" t="s">
        <v>8221</v>
      </c>
      <c r="H565" t="s">
        <v>8226</v>
      </c>
      <c r="I565" t="s">
        <v>8248</v>
      </c>
      <c r="J565">
        <v>1424137247</v>
      </c>
      <c r="K565" s="10">
        <f t="shared" si="59"/>
        <v>42052.069988425923</v>
      </c>
      <c r="L565">
        <v>1421545247</v>
      </c>
      <c r="M565" s="10">
        <f t="shared" si="60"/>
        <v>42022.069988425923</v>
      </c>
      <c r="N565" t="b">
        <v>0</v>
      </c>
      <c r="O565">
        <v>2</v>
      </c>
      <c r="P565" t="b">
        <v>0</v>
      </c>
      <c r="Q565" t="s">
        <v>8272</v>
      </c>
      <c r="R565" s="5">
        <f t="shared" si="56"/>
        <v>1E-3</v>
      </c>
      <c r="S565" s="6">
        <f t="shared" si="57"/>
        <v>34</v>
      </c>
      <c r="T565" t="str">
        <f t="shared" si="61"/>
        <v>technology</v>
      </c>
      <c r="U565" t="str">
        <f t="shared" si="62"/>
        <v>web</v>
      </c>
    </row>
    <row r="566" spans="1:21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f t="shared" si="58"/>
        <v>19980</v>
      </c>
      <c r="F566">
        <v>1</v>
      </c>
      <c r="G566" t="s">
        <v>8221</v>
      </c>
      <c r="H566" t="s">
        <v>8230</v>
      </c>
      <c r="I566" t="s">
        <v>8249</v>
      </c>
      <c r="J566">
        <v>1457822275</v>
      </c>
      <c r="K566" s="10">
        <f t="shared" si="59"/>
        <v>42441.942997685182</v>
      </c>
      <c r="L566">
        <v>1455230275</v>
      </c>
      <c r="M566" s="10">
        <f t="shared" si="60"/>
        <v>42411.942997685182</v>
      </c>
      <c r="N566" t="b">
        <v>0</v>
      </c>
      <c r="O566">
        <v>1</v>
      </c>
      <c r="P566" t="b">
        <v>0</v>
      </c>
      <c r="Q566" t="s">
        <v>8272</v>
      </c>
      <c r="R566" s="5">
        <f t="shared" si="56"/>
        <v>0</v>
      </c>
      <c r="S566" s="6">
        <f t="shared" si="57"/>
        <v>1</v>
      </c>
      <c r="T566" t="str">
        <f t="shared" si="61"/>
        <v>technology</v>
      </c>
      <c r="U566" t="str">
        <f t="shared" si="62"/>
        <v>web</v>
      </c>
    </row>
    <row r="567" spans="1:21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f t="shared" si="58"/>
        <v>30250</v>
      </c>
      <c r="F567">
        <v>0</v>
      </c>
      <c r="G567" t="s">
        <v>8221</v>
      </c>
      <c r="H567" t="s">
        <v>8225</v>
      </c>
      <c r="I567" t="s">
        <v>8247</v>
      </c>
      <c r="J567">
        <v>1436554249</v>
      </c>
      <c r="K567" s="10">
        <f t="shared" si="59"/>
        <v>42195.785289351858</v>
      </c>
      <c r="L567">
        <v>1433962249</v>
      </c>
      <c r="M567" s="10">
        <f t="shared" si="60"/>
        <v>42165.785289351858</v>
      </c>
      <c r="N567" t="b">
        <v>0</v>
      </c>
      <c r="O567">
        <v>0</v>
      </c>
      <c r="P567" t="b">
        <v>0</v>
      </c>
      <c r="Q567" t="s">
        <v>8272</v>
      </c>
      <c r="R567" s="5">
        <f t="shared" si="56"/>
        <v>0</v>
      </c>
      <c r="S567" s="6" t="e">
        <f t="shared" si="57"/>
        <v>#DIV/0!</v>
      </c>
      <c r="T567" t="str">
        <f t="shared" si="61"/>
        <v>technology</v>
      </c>
      <c r="U567" t="str">
        <f t="shared" si="62"/>
        <v>web</v>
      </c>
    </row>
    <row r="568" spans="1:21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f t="shared" si="58"/>
        <v>5000</v>
      </c>
      <c r="F568">
        <v>1</v>
      </c>
      <c r="G568" t="s">
        <v>8221</v>
      </c>
      <c r="H568" t="s">
        <v>8224</v>
      </c>
      <c r="I568" t="s">
        <v>8246</v>
      </c>
      <c r="J568">
        <v>1468513533</v>
      </c>
      <c r="K568" s="10">
        <f t="shared" si="59"/>
        <v>42565.68440972222</v>
      </c>
      <c r="L568">
        <v>1465921533</v>
      </c>
      <c r="M568" s="10">
        <f t="shared" si="60"/>
        <v>42535.68440972222</v>
      </c>
      <c r="N568" t="b">
        <v>0</v>
      </c>
      <c r="O568">
        <v>1</v>
      </c>
      <c r="P568" t="b">
        <v>0</v>
      </c>
      <c r="Q568" t="s">
        <v>8272</v>
      </c>
      <c r="R568" s="5">
        <f t="shared" si="56"/>
        <v>0</v>
      </c>
      <c r="S568" s="6">
        <f t="shared" si="57"/>
        <v>1</v>
      </c>
      <c r="T568" t="str">
        <f t="shared" si="61"/>
        <v>technology</v>
      </c>
      <c r="U568" t="str">
        <f t="shared" si="62"/>
        <v>web</v>
      </c>
    </row>
    <row r="569" spans="1:21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f t="shared" si="58"/>
        <v>10000</v>
      </c>
      <c r="F569">
        <v>0</v>
      </c>
      <c r="G569" t="s">
        <v>8221</v>
      </c>
      <c r="H569" t="s">
        <v>8224</v>
      </c>
      <c r="I569" t="s">
        <v>8246</v>
      </c>
      <c r="J569">
        <v>1420143194</v>
      </c>
      <c r="K569" s="10">
        <f t="shared" si="59"/>
        <v>42005.842523148152</v>
      </c>
      <c r="L569">
        <v>1417551194</v>
      </c>
      <c r="M569" s="10">
        <f t="shared" si="60"/>
        <v>41975.842523148152</v>
      </c>
      <c r="N569" t="b">
        <v>0</v>
      </c>
      <c r="O569">
        <v>0</v>
      </c>
      <c r="P569" t="b">
        <v>0</v>
      </c>
      <c r="Q569" t="s">
        <v>8272</v>
      </c>
      <c r="R569" s="5">
        <f t="shared" si="56"/>
        <v>0</v>
      </c>
      <c r="S569" s="6" t="e">
        <f t="shared" si="57"/>
        <v>#DIV/0!</v>
      </c>
      <c r="T569" t="str">
        <f t="shared" si="61"/>
        <v>technology</v>
      </c>
      <c r="U569" t="str">
        <f t="shared" si="62"/>
        <v>web</v>
      </c>
    </row>
    <row r="570" spans="1:21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f t="shared" si="58"/>
        <v>15680</v>
      </c>
      <c r="F570">
        <v>245</v>
      </c>
      <c r="G570" t="s">
        <v>8221</v>
      </c>
      <c r="H570" t="s">
        <v>8228</v>
      </c>
      <c r="I570" s="17" t="s">
        <v>8250</v>
      </c>
      <c r="J570">
        <v>1452942000</v>
      </c>
      <c r="K570" s="10">
        <f t="shared" si="59"/>
        <v>42385.458333333328</v>
      </c>
      <c r="L570">
        <v>1449785223</v>
      </c>
      <c r="M570" s="10">
        <f t="shared" si="60"/>
        <v>42348.9215625</v>
      </c>
      <c r="N570" t="b">
        <v>0</v>
      </c>
      <c r="O570">
        <v>5</v>
      </c>
      <c r="P570" t="b">
        <v>0</v>
      </c>
      <c r="Q570" t="s">
        <v>8272</v>
      </c>
      <c r="R570" s="5">
        <f t="shared" si="56"/>
        <v>0.01</v>
      </c>
      <c r="S570" s="6">
        <f t="shared" si="57"/>
        <v>49</v>
      </c>
      <c r="T570" t="str">
        <f t="shared" si="61"/>
        <v>technology</v>
      </c>
      <c r="U570" t="str">
        <f t="shared" si="62"/>
        <v>web</v>
      </c>
    </row>
    <row r="571" spans="1:21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f t="shared" si="58"/>
        <v>1875</v>
      </c>
      <c r="F571">
        <v>20</v>
      </c>
      <c r="G571" t="s">
        <v>8221</v>
      </c>
      <c r="H571" t="s">
        <v>8229</v>
      </c>
      <c r="I571" t="s">
        <v>8251</v>
      </c>
      <c r="J571">
        <v>1451679612</v>
      </c>
      <c r="K571" s="10">
        <f t="shared" si="59"/>
        <v>42370.847361111111</v>
      </c>
      <c r="L571">
        <v>1449087612</v>
      </c>
      <c r="M571" s="10">
        <f t="shared" si="60"/>
        <v>42340.847361111111</v>
      </c>
      <c r="N571" t="b">
        <v>0</v>
      </c>
      <c r="O571">
        <v>1</v>
      </c>
      <c r="P571" t="b">
        <v>0</v>
      </c>
      <c r="Q571" t="s">
        <v>8272</v>
      </c>
      <c r="R571" s="5">
        <f t="shared" si="56"/>
        <v>8.0000000000000002E-3</v>
      </c>
      <c r="S571" s="6">
        <f t="shared" si="57"/>
        <v>20</v>
      </c>
      <c r="T571" t="str">
        <f t="shared" si="61"/>
        <v>technology</v>
      </c>
      <c r="U571" t="str">
        <f t="shared" si="62"/>
        <v>web</v>
      </c>
    </row>
    <row r="572" spans="1:21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f t="shared" si="58"/>
        <v>85000</v>
      </c>
      <c r="F572">
        <v>142</v>
      </c>
      <c r="G572" t="s">
        <v>8221</v>
      </c>
      <c r="H572" t="s">
        <v>8224</v>
      </c>
      <c r="I572" t="s">
        <v>8246</v>
      </c>
      <c r="J572">
        <v>1455822569</v>
      </c>
      <c r="K572" s="10">
        <f t="shared" si="59"/>
        <v>42418.798252314817</v>
      </c>
      <c r="L572">
        <v>1453230569</v>
      </c>
      <c r="M572" s="10">
        <f t="shared" si="60"/>
        <v>42388.798252314817</v>
      </c>
      <c r="N572" t="b">
        <v>0</v>
      </c>
      <c r="O572">
        <v>1</v>
      </c>
      <c r="P572" t="b">
        <v>0</v>
      </c>
      <c r="Q572" t="s">
        <v>8272</v>
      </c>
      <c r="R572" s="5">
        <f t="shared" si="56"/>
        <v>2E-3</v>
      </c>
      <c r="S572" s="6">
        <f t="shared" si="57"/>
        <v>142</v>
      </c>
      <c r="T572" t="str">
        <f t="shared" si="61"/>
        <v>technology</v>
      </c>
      <c r="U572" t="str">
        <f t="shared" si="62"/>
        <v>web</v>
      </c>
    </row>
    <row r="573" spans="1:21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f t="shared" si="58"/>
        <v>25000</v>
      </c>
      <c r="F573">
        <v>106</v>
      </c>
      <c r="G573" t="s">
        <v>8221</v>
      </c>
      <c r="H573" t="s">
        <v>8224</v>
      </c>
      <c r="I573" t="s">
        <v>8246</v>
      </c>
      <c r="J573">
        <v>1437969540</v>
      </c>
      <c r="K573" s="10">
        <f t="shared" si="59"/>
        <v>42212.165972222225</v>
      </c>
      <c r="L573">
        <v>1436297723</v>
      </c>
      <c r="M573" s="10">
        <f t="shared" si="60"/>
        <v>42192.816238425927</v>
      </c>
      <c r="N573" t="b">
        <v>0</v>
      </c>
      <c r="O573">
        <v>2</v>
      </c>
      <c r="P573" t="b">
        <v>0</v>
      </c>
      <c r="Q573" t="s">
        <v>8272</v>
      </c>
      <c r="R573" s="5">
        <f t="shared" si="56"/>
        <v>4.0000000000000001E-3</v>
      </c>
      <c r="S573" s="6">
        <f t="shared" si="57"/>
        <v>53</v>
      </c>
      <c r="T573" t="str">
        <f t="shared" si="61"/>
        <v>technology</v>
      </c>
      <c r="U573" t="str">
        <f t="shared" si="62"/>
        <v>web</v>
      </c>
    </row>
    <row r="574" spans="1:21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f t="shared" si="58"/>
        <v>2500</v>
      </c>
      <c r="F574">
        <v>0</v>
      </c>
      <c r="G574" t="s">
        <v>8221</v>
      </c>
      <c r="H574" t="s">
        <v>8224</v>
      </c>
      <c r="I574" t="s">
        <v>8246</v>
      </c>
      <c r="J574">
        <v>1446660688</v>
      </c>
      <c r="K574" s="10">
        <f t="shared" si="59"/>
        <v>42312.757962962962</v>
      </c>
      <c r="L574">
        <v>1444065088</v>
      </c>
      <c r="M574" s="10">
        <f t="shared" si="60"/>
        <v>42282.71629629629</v>
      </c>
      <c r="N574" t="b">
        <v>0</v>
      </c>
      <c r="O574">
        <v>0</v>
      </c>
      <c r="P574" t="b">
        <v>0</v>
      </c>
      <c r="Q574" t="s">
        <v>8272</v>
      </c>
      <c r="R574" s="5">
        <f t="shared" si="56"/>
        <v>0</v>
      </c>
      <c r="S574" s="6" t="e">
        <f t="shared" si="57"/>
        <v>#DIV/0!</v>
      </c>
      <c r="T574" t="str">
        <f t="shared" si="61"/>
        <v>technology</v>
      </c>
      <c r="U574" t="str">
        <f t="shared" si="62"/>
        <v>web</v>
      </c>
    </row>
    <row r="575" spans="1:21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f t="shared" si="58"/>
        <v>88888</v>
      </c>
      <c r="F575">
        <v>346</v>
      </c>
      <c r="G575" t="s">
        <v>8221</v>
      </c>
      <c r="H575" t="s">
        <v>8224</v>
      </c>
      <c r="I575" t="s">
        <v>8246</v>
      </c>
      <c r="J575">
        <v>1421543520</v>
      </c>
      <c r="K575" s="10">
        <f t="shared" si="59"/>
        <v>42022.05</v>
      </c>
      <c r="L575">
        <v>1416445931</v>
      </c>
      <c r="M575" s="10">
        <f t="shared" si="60"/>
        <v>41963.050127314811</v>
      </c>
      <c r="N575" t="b">
        <v>0</v>
      </c>
      <c r="O575">
        <v>9</v>
      </c>
      <c r="P575" t="b">
        <v>0</v>
      </c>
      <c r="Q575" t="s">
        <v>8272</v>
      </c>
      <c r="R575" s="5">
        <f t="shared" si="56"/>
        <v>4.0000000000000001E-3</v>
      </c>
      <c r="S575" s="6">
        <f t="shared" si="57"/>
        <v>38.444444444444443</v>
      </c>
      <c r="T575" t="str">
        <f t="shared" si="61"/>
        <v>technology</v>
      </c>
      <c r="U575" t="str">
        <f t="shared" si="62"/>
        <v>web</v>
      </c>
    </row>
    <row r="576" spans="1:21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f t="shared" si="58"/>
        <v>13527.8</v>
      </c>
      <c r="F576">
        <v>80</v>
      </c>
      <c r="G576" t="s">
        <v>8221</v>
      </c>
      <c r="H576" t="s">
        <v>8225</v>
      </c>
      <c r="I576" t="s">
        <v>8247</v>
      </c>
      <c r="J576">
        <v>1476873507</v>
      </c>
      <c r="K576" s="10">
        <f t="shared" si="59"/>
        <v>42662.443368055552</v>
      </c>
      <c r="L576">
        <v>1474281507</v>
      </c>
      <c r="M576" s="10">
        <f t="shared" si="60"/>
        <v>42632.443368055552</v>
      </c>
      <c r="N576" t="b">
        <v>0</v>
      </c>
      <c r="O576">
        <v>4</v>
      </c>
      <c r="P576" t="b">
        <v>0</v>
      </c>
      <c r="Q576" t="s">
        <v>8272</v>
      </c>
      <c r="R576" s="5">
        <f t="shared" si="56"/>
        <v>7.0000000000000001E-3</v>
      </c>
      <c r="S576" s="6">
        <f t="shared" si="57"/>
        <v>20</v>
      </c>
      <c r="T576" t="str">
        <f t="shared" si="61"/>
        <v>technology</v>
      </c>
      <c r="U576" t="str">
        <f t="shared" si="62"/>
        <v>web</v>
      </c>
    </row>
    <row r="577" spans="1:21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f t="shared" si="58"/>
        <v>66600</v>
      </c>
      <c r="F577">
        <v>259</v>
      </c>
      <c r="G577" t="s">
        <v>8221</v>
      </c>
      <c r="H577" t="s">
        <v>8236</v>
      </c>
      <c r="I577" t="s">
        <v>8249</v>
      </c>
      <c r="J577">
        <v>1434213443</v>
      </c>
      <c r="K577" s="10">
        <f t="shared" si="59"/>
        <v>42168.692627314813</v>
      </c>
      <c r="L577">
        <v>1431621443</v>
      </c>
      <c r="M577" s="10">
        <f t="shared" si="60"/>
        <v>42138.692627314813</v>
      </c>
      <c r="N577" t="b">
        <v>0</v>
      </c>
      <c r="O577">
        <v>4</v>
      </c>
      <c r="P577" t="b">
        <v>0</v>
      </c>
      <c r="Q577" t="s">
        <v>8272</v>
      </c>
      <c r="R577" s="5">
        <f t="shared" si="56"/>
        <v>4.0000000000000001E-3</v>
      </c>
      <c r="S577" s="6">
        <f t="shared" si="57"/>
        <v>64.75</v>
      </c>
      <c r="T577" t="str">
        <f t="shared" si="61"/>
        <v>technology</v>
      </c>
      <c r="U577" t="str">
        <f t="shared" si="62"/>
        <v>web</v>
      </c>
    </row>
    <row r="578" spans="1:21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f t="shared" si="58"/>
        <v>80000</v>
      </c>
      <c r="F578">
        <v>1</v>
      </c>
      <c r="G578" t="s">
        <v>8221</v>
      </c>
      <c r="H578" t="s">
        <v>8224</v>
      </c>
      <c r="I578" t="s">
        <v>8246</v>
      </c>
      <c r="J578">
        <v>1427537952</v>
      </c>
      <c r="K578" s="10">
        <f t="shared" si="59"/>
        <v>42091.43</v>
      </c>
      <c r="L578">
        <v>1422357552</v>
      </c>
      <c r="M578" s="10">
        <f t="shared" si="60"/>
        <v>42031.471666666665</v>
      </c>
      <c r="N578" t="b">
        <v>0</v>
      </c>
      <c r="O578">
        <v>1</v>
      </c>
      <c r="P578" t="b">
        <v>0</v>
      </c>
      <c r="Q578" t="s">
        <v>8272</v>
      </c>
      <c r="R578" s="5">
        <f t="shared" ref="R578:R641" si="63">ROUND((F578/D578),3)</f>
        <v>0</v>
      </c>
      <c r="S578" s="6">
        <f t="shared" ref="S578:S641" si="64">F578/O578</f>
        <v>1</v>
      </c>
      <c r="T578" t="str">
        <f t="shared" si="61"/>
        <v>technology</v>
      </c>
      <c r="U578" t="str">
        <f t="shared" si="62"/>
        <v>web</v>
      </c>
    </row>
    <row r="579" spans="1:21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f t="shared" ref="E579:E642" si="65">IF(I579="USD",D579,(IF(I579="AUD",(D579*0.68),IF(I579="GBP",(D579*1.21),(IF(I579="EUR",(D579*1.11),(IF(I579="CAD",(D579*0.75),(IF(I579="NZD",(D579*0.64),IF(I579="HKD",(D579*0.13),IF(I579="DKK",(D579*0.15),IF(I579="NOK",(D579*0.11),IF(I579="SEK",(D579*0.1),(IF(I579="MXN",(D579*0.051),IF(I579="chf",(D579*1.02),IF(I579="SGD",(D579*0.72)))))))))))))))))))</f>
        <v>5000</v>
      </c>
      <c r="F579">
        <v>10</v>
      </c>
      <c r="G579" t="s">
        <v>8221</v>
      </c>
      <c r="H579" t="s">
        <v>8224</v>
      </c>
      <c r="I579" t="s">
        <v>8246</v>
      </c>
      <c r="J579">
        <v>1463753302</v>
      </c>
      <c r="K579" s="10">
        <f t="shared" ref="K579:K642" si="66">(((J579/60)/60)/24)+DATE(1970,1,1)</f>
        <v>42510.589143518519</v>
      </c>
      <c r="L579">
        <v>1458569302</v>
      </c>
      <c r="M579" s="10">
        <f t="shared" ref="M579:M642" si="67">(((L579/60)/60)/24)+DATE(1970,1,1)</f>
        <v>42450.589143518519</v>
      </c>
      <c r="N579" t="b">
        <v>0</v>
      </c>
      <c r="O579">
        <v>1</v>
      </c>
      <c r="P579" t="b">
        <v>0</v>
      </c>
      <c r="Q579" t="s">
        <v>8272</v>
      </c>
      <c r="R579" s="5">
        <f t="shared" si="63"/>
        <v>2E-3</v>
      </c>
      <c r="S579" s="6">
        <f t="shared" si="64"/>
        <v>10</v>
      </c>
      <c r="T579" t="str">
        <f t="shared" ref="T579:T642" si="68">LEFT(Q579,SEARCH("/",Q579,1)-1)</f>
        <v>technology</v>
      </c>
      <c r="U579" t="str">
        <f t="shared" ref="U579:U642" si="69">RIGHT(Q579,(LEN(Q579)-(SEARCH("/",Q579,1))))</f>
        <v>web</v>
      </c>
    </row>
    <row r="580" spans="1:21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f t="shared" si="65"/>
        <v>151250</v>
      </c>
      <c r="F580">
        <v>14</v>
      </c>
      <c r="G580" t="s">
        <v>8221</v>
      </c>
      <c r="H580" t="s">
        <v>8225</v>
      </c>
      <c r="I580" t="s">
        <v>8247</v>
      </c>
      <c r="J580">
        <v>1441633993</v>
      </c>
      <c r="K580" s="10">
        <f t="shared" si="66"/>
        <v>42254.578622685185</v>
      </c>
      <c r="L580">
        <v>1439560393</v>
      </c>
      <c r="M580" s="10">
        <f t="shared" si="67"/>
        <v>42230.578622685185</v>
      </c>
      <c r="N580" t="b">
        <v>0</v>
      </c>
      <c r="O580">
        <v>7</v>
      </c>
      <c r="P580" t="b">
        <v>0</v>
      </c>
      <c r="Q580" t="s">
        <v>8272</v>
      </c>
      <c r="R580" s="5">
        <f t="shared" si="63"/>
        <v>0</v>
      </c>
      <c r="S580" s="6">
        <f t="shared" si="64"/>
        <v>2</v>
      </c>
      <c r="T580" t="str">
        <f t="shared" si="68"/>
        <v>technology</v>
      </c>
      <c r="U580" t="str">
        <f t="shared" si="69"/>
        <v>web</v>
      </c>
    </row>
    <row r="581" spans="1:21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f t="shared" si="65"/>
        <v>12000</v>
      </c>
      <c r="F581">
        <v>175</v>
      </c>
      <c r="G581" t="s">
        <v>8221</v>
      </c>
      <c r="H581" t="s">
        <v>8224</v>
      </c>
      <c r="I581" t="s">
        <v>8246</v>
      </c>
      <c r="J581">
        <v>1419539223</v>
      </c>
      <c r="K581" s="10">
        <f t="shared" si="66"/>
        <v>41998.852118055554</v>
      </c>
      <c r="L581">
        <v>1416947223</v>
      </c>
      <c r="M581" s="10">
        <f t="shared" si="67"/>
        <v>41968.852118055554</v>
      </c>
      <c r="N581" t="b">
        <v>0</v>
      </c>
      <c r="O581">
        <v>5</v>
      </c>
      <c r="P581" t="b">
        <v>0</v>
      </c>
      <c r="Q581" t="s">
        <v>8272</v>
      </c>
      <c r="R581" s="5">
        <f t="shared" si="63"/>
        <v>1.4999999999999999E-2</v>
      </c>
      <c r="S581" s="6">
        <f t="shared" si="64"/>
        <v>35</v>
      </c>
      <c r="T581" t="str">
        <f t="shared" si="68"/>
        <v>technology</v>
      </c>
      <c r="U581" t="str">
        <f t="shared" si="69"/>
        <v>web</v>
      </c>
    </row>
    <row r="582" spans="1:21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f t="shared" si="65"/>
        <v>3000</v>
      </c>
      <c r="F582">
        <v>1</v>
      </c>
      <c r="G582" t="s">
        <v>8221</v>
      </c>
      <c r="H582" t="s">
        <v>8224</v>
      </c>
      <c r="I582" t="s">
        <v>8246</v>
      </c>
      <c r="J582">
        <v>1474580867</v>
      </c>
      <c r="K582" s="10">
        <f t="shared" si="66"/>
        <v>42635.908182870371</v>
      </c>
      <c r="L582">
        <v>1471988867</v>
      </c>
      <c r="M582" s="10">
        <f t="shared" si="67"/>
        <v>42605.908182870371</v>
      </c>
      <c r="N582" t="b">
        <v>0</v>
      </c>
      <c r="O582">
        <v>1</v>
      </c>
      <c r="P582" t="b">
        <v>0</v>
      </c>
      <c r="Q582" t="s">
        <v>8272</v>
      </c>
      <c r="R582" s="5">
        <f t="shared" si="63"/>
        <v>0</v>
      </c>
      <c r="S582" s="6">
        <f t="shared" si="64"/>
        <v>1</v>
      </c>
      <c r="T582" t="str">
        <f t="shared" si="68"/>
        <v>technology</v>
      </c>
      <c r="U582" t="str">
        <f t="shared" si="69"/>
        <v>web</v>
      </c>
    </row>
    <row r="583" spans="1:21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f t="shared" si="65"/>
        <v>400</v>
      </c>
      <c r="F583">
        <v>0</v>
      </c>
      <c r="G583" t="s">
        <v>8221</v>
      </c>
      <c r="H583" t="s">
        <v>8224</v>
      </c>
      <c r="I583" t="s">
        <v>8246</v>
      </c>
      <c r="J583">
        <v>1438474704</v>
      </c>
      <c r="K583" s="10">
        <f t="shared" si="66"/>
        <v>42218.012777777782</v>
      </c>
      <c r="L583">
        <v>1435882704</v>
      </c>
      <c r="M583" s="10">
        <f t="shared" si="67"/>
        <v>42188.012777777782</v>
      </c>
      <c r="N583" t="b">
        <v>0</v>
      </c>
      <c r="O583">
        <v>0</v>
      </c>
      <c r="P583" t="b">
        <v>0</v>
      </c>
      <c r="Q583" t="s">
        <v>8272</v>
      </c>
      <c r="R583" s="5">
        <f t="shared" si="63"/>
        <v>0</v>
      </c>
      <c r="S583" s="6" t="e">
        <f t="shared" si="64"/>
        <v>#DIV/0!</v>
      </c>
      <c r="T583" t="str">
        <f t="shared" si="68"/>
        <v>technology</v>
      </c>
      <c r="U583" t="str">
        <f t="shared" si="69"/>
        <v>web</v>
      </c>
    </row>
    <row r="584" spans="1:21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f t="shared" si="65"/>
        <v>100000</v>
      </c>
      <c r="F584">
        <v>0</v>
      </c>
      <c r="G584" t="s">
        <v>8221</v>
      </c>
      <c r="H584" t="s">
        <v>8224</v>
      </c>
      <c r="I584" t="s">
        <v>8246</v>
      </c>
      <c r="J584">
        <v>1426442400</v>
      </c>
      <c r="K584" s="10">
        <f t="shared" si="66"/>
        <v>42078.75</v>
      </c>
      <c r="L584">
        <v>1424454319</v>
      </c>
      <c r="M584" s="10">
        <f t="shared" si="67"/>
        <v>42055.739803240736</v>
      </c>
      <c r="N584" t="b">
        <v>0</v>
      </c>
      <c r="O584">
        <v>0</v>
      </c>
      <c r="P584" t="b">
        <v>0</v>
      </c>
      <c r="Q584" t="s">
        <v>8272</v>
      </c>
      <c r="R584" s="5">
        <f t="shared" si="63"/>
        <v>0</v>
      </c>
      <c r="S584" s="6" t="e">
        <f t="shared" si="64"/>
        <v>#DIV/0!</v>
      </c>
      <c r="T584" t="str">
        <f t="shared" si="68"/>
        <v>technology</v>
      </c>
      <c r="U584" t="str">
        <f t="shared" si="69"/>
        <v>web</v>
      </c>
    </row>
    <row r="585" spans="1:21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f t="shared" si="65"/>
        <v>9000</v>
      </c>
      <c r="F585">
        <v>1</v>
      </c>
      <c r="G585" t="s">
        <v>8221</v>
      </c>
      <c r="H585" t="s">
        <v>8224</v>
      </c>
      <c r="I585" t="s">
        <v>8246</v>
      </c>
      <c r="J585">
        <v>1426800687</v>
      </c>
      <c r="K585" s="10">
        <f t="shared" si="66"/>
        <v>42082.896840277783</v>
      </c>
      <c r="L585">
        <v>1424212287</v>
      </c>
      <c r="M585" s="10">
        <f t="shared" si="67"/>
        <v>42052.93850694444</v>
      </c>
      <c r="N585" t="b">
        <v>0</v>
      </c>
      <c r="O585">
        <v>1</v>
      </c>
      <c r="P585" t="b">
        <v>0</v>
      </c>
      <c r="Q585" t="s">
        <v>8272</v>
      </c>
      <c r="R585" s="5">
        <f t="shared" si="63"/>
        <v>0</v>
      </c>
      <c r="S585" s="6">
        <f t="shared" si="64"/>
        <v>1</v>
      </c>
      <c r="T585" t="str">
        <f t="shared" si="68"/>
        <v>technology</v>
      </c>
      <c r="U585" t="str">
        <f t="shared" si="69"/>
        <v>web</v>
      </c>
    </row>
    <row r="586" spans="1:21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f t="shared" si="65"/>
        <v>1000</v>
      </c>
      <c r="F586">
        <v>10</v>
      </c>
      <c r="G586" t="s">
        <v>8221</v>
      </c>
      <c r="H586" t="s">
        <v>8224</v>
      </c>
      <c r="I586" t="s">
        <v>8246</v>
      </c>
      <c r="J586">
        <v>1426522316</v>
      </c>
      <c r="K586" s="10">
        <f t="shared" si="66"/>
        <v>42079.674953703703</v>
      </c>
      <c r="L586">
        <v>1423933916</v>
      </c>
      <c r="M586" s="10">
        <f t="shared" si="67"/>
        <v>42049.716620370367</v>
      </c>
      <c r="N586" t="b">
        <v>0</v>
      </c>
      <c r="O586">
        <v>2</v>
      </c>
      <c r="P586" t="b">
        <v>0</v>
      </c>
      <c r="Q586" t="s">
        <v>8272</v>
      </c>
      <c r="R586" s="5">
        <f t="shared" si="63"/>
        <v>0.01</v>
      </c>
      <c r="S586" s="6">
        <f t="shared" si="64"/>
        <v>5</v>
      </c>
      <c r="T586" t="str">
        <f t="shared" si="68"/>
        <v>technology</v>
      </c>
      <c r="U586" t="str">
        <f t="shared" si="69"/>
        <v>web</v>
      </c>
    </row>
    <row r="587" spans="1:21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f t="shared" si="65"/>
        <v>10890</v>
      </c>
      <c r="F587">
        <v>0</v>
      </c>
      <c r="G587" t="s">
        <v>8221</v>
      </c>
      <c r="H587" t="s">
        <v>8225</v>
      </c>
      <c r="I587" t="s">
        <v>8247</v>
      </c>
      <c r="J587">
        <v>1448928000</v>
      </c>
      <c r="K587" s="10">
        <f t="shared" si="66"/>
        <v>42339</v>
      </c>
      <c r="L587">
        <v>1444123377</v>
      </c>
      <c r="M587" s="10">
        <f t="shared" si="67"/>
        <v>42283.3909375</v>
      </c>
      <c r="N587" t="b">
        <v>0</v>
      </c>
      <c r="O587">
        <v>0</v>
      </c>
      <c r="P587" t="b">
        <v>0</v>
      </c>
      <c r="Q587" t="s">
        <v>8272</v>
      </c>
      <c r="R587" s="5">
        <f t="shared" si="63"/>
        <v>0</v>
      </c>
      <c r="S587" s="6" t="e">
        <f t="shared" si="64"/>
        <v>#DIV/0!</v>
      </c>
      <c r="T587" t="str">
        <f t="shared" si="68"/>
        <v>technology</v>
      </c>
      <c r="U587" t="str">
        <f t="shared" si="69"/>
        <v>web</v>
      </c>
    </row>
    <row r="588" spans="1:21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f t="shared" si="65"/>
        <v>10000</v>
      </c>
      <c r="F588">
        <v>56</v>
      </c>
      <c r="G588" t="s">
        <v>8221</v>
      </c>
      <c r="H588" t="s">
        <v>8224</v>
      </c>
      <c r="I588" t="s">
        <v>8246</v>
      </c>
      <c r="J588">
        <v>1424032207</v>
      </c>
      <c r="K588" s="10">
        <f t="shared" si="66"/>
        <v>42050.854247685187</v>
      </c>
      <c r="L588">
        <v>1421440207</v>
      </c>
      <c r="M588" s="10">
        <f t="shared" si="67"/>
        <v>42020.854247685187</v>
      </c>
      <c r="N588" t="b">
        <v>0</v>
      </c>
      <c r="O588">
        <v>4</v>
      </c>
      <c r="P588" t="b">
        <v>0</v>
      </c>
      <c r="Q588" t="s">
        <v>8272</v>
      </c>
      <c r="R588" s="5">
        <f t="shared" si="63"/>
        <v>6.0000000000000001E-3</v>
      </c>
      <c r="S588" s="6">
        <f t="shared" si="64"/>
        <v>14</v>
      </c>
      <c r="T588" t="str">
        <f t="shared" si="68"/>
        <v>technology</v>
      </c>
      <c r="U588" t="str">
        <f t="shared" si="69"/>
        <v>web</v>
      </c>
    </row>
    <row r="589" spans="1:21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f t="shared" si="65"/>
        <v>22500</v>
      </c>
      <c r="F589">
        <v>2725</v>
      </c>
      <c r="G589" t="s">
        <v>8221</v>
      </c>
      <c r="H589" t="s">
        <v>8229</v>
      </c>
      <c r="I589" t="s">
        <v>8251</v>
      </c>
      <c r="J589">
        <v>1429207833</v>
      </c>
      <c r="K589" s="10">
        <f t="shared" si="66"/>
        <v>42110.757326388892</v>
      </c>
      <c r="L589">
        <v>1426615833</v>
      </c>
      <c r="M589" s="10">
        <f t="shared" si="67"/>
        <v>42080.757326388892</v>
      </c>
      <c r="N589" t="b">
        <v>0</v>
      </c>
      <c r="O589">
        <v>7</v>
      </c>
      <c r="P589" t="b">
        <v>0</v>
      </c>
      <c r="Q589" t="s">
        <v>8272</v>
      </c>
      <c r="R589" s="5">
        <f t="shared" si="63"/>
        <v>9.0999999999999998E-2</v>
      </c>
      <c r="S589" s="6">
        <f t="shared" si="64"/>
        <v>389.28571428571428</v>
      </c>
      <c r="T589" t="str">
        <f t="shared" si="68"/>
        <v>technology</v>
      </c>
      <c r="U589" t="str">
        <f t="shared" si="69"/>
        <v>web</v>
      </c>
    </row>
    <row r="590" spans="1:21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f t="shared" si="65"/>
        <v>9990</v>
      </c>
      <c r="F590">
        <v>301</v>
      </c>
      <c r="G590" t="s">
        <v>8221</v>
      </c>
      <c r="H590" t="s">
        <v>8237</v>
      </c>
      <c r="I590" t="s">
        <v>8249</v>
      </c>
      <c r="J590">
        <v>1479410886</v>
      </c>
      <c r="K590" s="10">
        <f t="shared" si="66"/>
        <v>42691.811180555553</v>
      </c>
      <c r="L590">
        <v>1474223286</v>
      </c>
      <c r="M590" s="10">
        <f t="shared" si="67"/>
        <v>42631.769513888896</v>
      </c>
      <c r="N590" t="b">
        <v>0</v>
      </c>
      <c r="O590">
        <v>2</v>
      </c>
      <c r="P590" t="b">
        <v>0</v>
      </c>
      <c r="Q590" t="s">
        <v>8272</v>
      </c>
      <c r="R590" s="5">
        <f t="shared" si="63"/>
        <v>3.3000000000000002E-2</v>
      </c>
      <c r="S590" s="6">
        <f t="shared" si="64"/>
        <v>150.5</v>
      </c>
      <c r="T590" t="str">
        <f t="shared" si="68"/>
        <v>technology</v>
      </c>
      <c r="U590" t="str">
        <f t="shared" si="69"/>
        <v>web</v>
      </c>
    </row>
    <row r="591" spans="1:21" x14ac:dyDescent="0.35">
      <c r="A591">
        <v>589</v>
      </c>
      <c r="B591" s="3" t="s">
        <v>590</v>
      </c>
      <c r="C591" s="3" t="s">
        <v>4699</v>
      </c>
      <c r="D591">
        <v>7500</v>
      </c>
      <c r="E591">
        <f t="shared" si="65"/>
        <v>7500</v>
      </c>
      <c r="F591">
        <v>1</v>
      </c>
      <c r="G591" t="s">
        <v>8221</v>
      </c>
      <c r="H591" t="s">
        <v>8224</v>
      </c>
      <c r="I591" t="s">
        <v>8246</v>
      </c>
      <c r="J591">
        <v>1436366699</v>
      </c>
      <c r="K591" s="10">
        <f t="shared" si="66"/>
        <v>42193.614571759259</v>
      </c>
      <c r="L591">
        <v>1435070699</v>
      </c>
      <c r="M591" s="10">
        <f t="shared" si="67"/>
        <v>42178.614571759259</v>
      </c>
      <c r="N591" t="b">
        <v>0</v>
      </c>
      <c r="O591">
        <v>1</v>
      </c>
      <c r="P591" t="b">
        <v>0</v>
      </c>
      <c r="Q591" t="s">
        <v>8272</v>
      </c>
      <c r="R591" s="5">
        <f t="shared" si="63"/>
        <v>0</v>
      </c>
      <c r="S591" s="6">
        <f t="shared" si="64"/>
        <v>1</v>
      </c>
      <c r="T591" t="str">
        <f t="shared" si="68"/>
        <v>technology</v>
      </c>
      <c r="U591" t="str">
        <f t="shared" si="69"/>
        <v>web</v>
      </c>
    </row>
    <row r="592" spans="1:21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f t="shared" si="65"/>
        <v>6050</v>
      </c>
      <c r="F592">
        <v>223</v>
      </c>
      <c r="G592" t="s">
        <v>8221</v>
      </c>
      <c r="H592" t="s">
        <v>8225</v>
      </c>
      <c r="I592" t="s">
        <v>8247</v>
      </c>
      <c r="J592">
        <v>1454936460</v>
      </c>
      <c r="K592" s="10">
        <f t="shared" si="66"/>
        <v>42408.542361111111</v>
      </c>
      <c r="L592">
        <v>1452259131</v>
      </c>
      <c r="M592" s="10">
        <f t="shared" si="67"/>
        <v>42377.554756944446</v>
      </c>
      <c r="N592" t="b">
        <v>0</v>
      </c>
      <c r="O592">
        <v>9</v>
      </c>
      <c r="P592" t="b">
        <v>0</v>
      </c>
      <c r="Q592" t="s">
        <v>8272</v>
      </c>
      <c r="R592" s="5">
        <f t="shared" si="63"/>
        <v>4.4999999999999998E-2</v>
      </c>
      <c r="S592" s="6">
        <f t="shared" si="64"/>
        <v>24.777777777777779</v>
      </c>
      <c r="T592" t="str">
        <f t="shared" si="68"/>
        <v>technology</v>
      </c>
      <c r="U592" t="str">
        <f t="shared" si="69"/>
        <v>web</v>
      </c>
    </row>
    <row r="593" spans="1:21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f t="shared" si="65"/>
        <v>100000</v>
      </c>
      <c r="F593">
        <v>61</v>
      </c>
      <c r="G593" t="s">
        <v>8221</v>
      </c>
      <c r="H593" t="s">
        <v>8224</v>
      </c>
      <c r="I593" t="s">
        <v>8246</v>
      </c>
      <c r="J593">
        <v>1437570130</v>
      </c>
      <c r="K593" s="10">
        <f t="shared" si="66"/>
        <v>42207.543171296296</v>
      </c>
      <c r="L593">
        <v>1434978130</v>
      </c>
      <c r="M593" s="10">
        <f t="shared" si="67"/>
        <v>42177.543171296296</v>
      </c>
      <c r="N593" t="b">
        <v>0</v>
      </c>
      <c r="O593">
        <v>2</v>
      </c>
      <c r="P593" t="b">
        <v>0</v>
      </c>
      <c r="Q593" t="s">
        <v>8272</v>
      </c>
      <c r="R593" s="5">
        <f t="shared" si="63"/>
        <v>1E-3</v>
      </c>
      <c r="S593" s="6">
        <f t="shared" si="64"/>
        <v>30.5</v>
      </c>
      <c r="T593" t="str">
        <f t="shared" si="68"/>
        <v>technology</v>
      </c>
      <c r="U593" t="str">
        <f t="shared" si="69"/>
        <v>web</v>
      </c>
    </row>
    <row r="594" spans="1:21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f t="shared" si="65"/>
        <v>7500</v>
      </c>
      <c r="F594">
        <v>250</v>
      </c>
      <c r="G594" t="s">
        <v>8221</v>
      </c>
      <c r="H594" t="s">
        <v>8224</v>
      </c>
      <c r="I594" t="s">
        <v>8246</v>
      </c>
      <c r="J594">
        <v>1417584860</v>
      </c>
      <c r="K594" s="10">
        <f t="shared" si="66"/>
        <v>41976.232175925921</v>
      </c>
      <c r="L594">
        <v>1414992860</v>
      </c>
      <c r="M594" s="10">
        <f t="shared" si="67"/>
        <v>41946.232175925928</v>
      </c>
      <c r="N594" t="b">
        <v>0</v>
      </c>
      <c r="O594">
        <v>1</v>
      </c>
      <c r="P594" t="b">
        <v>0</v>
      </c>
      <c r="Q594" t="s">
        <v>8272</v>
      </c>
      <c r="R594" s="5">
        <f t="shared" si="63"/>
        <v>3.3000000000000002E-2</v>
      </c>
      <c r="S594" s="6">
        <f t="shared" si="64"/>
        <v>250</v>
      </c>
      <c r="T594" t="str">
        <f t="shared" si="68"/>
        <v>technology</v>
      </c>
      <c r="U594" t="str">
        <f t="shared" si="69"/>
        <v>web</v>
      </c>
    </row>
    <row r="595" spans="1:21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f t="shared" si="65"/>
        <v>605</v>
      </c>
      <c r="F595">
        <v>115</v>
      </c>
      <c r="G595" t="s">
        <v>8221</v>
      </c>
      <c r="H595" t="s">
        <v>8225</v>
      </c>
      <c r="I595" t="s">
        <v>8247</v>
      </c>
      <c r="J595">
        <v>1428333345</v>
      </c>
      <c r="K595" s="10">
        <f t="shared" si="66"/>
        <v>42100.635937500003</v>
      </c>
      <c r="L595">
        <v>1425744945</v>
      </c>
      <c r="M595" s="10">
        <f t="shared" si="67"/>
        <v>42070.677604166667</v>
      </c>
      <c r="N595" t="b">
        <v>0</v>
      </c>
      <c r="O595">
        <v>7</v>
      </c>
      <c r="P595" t="b">
        <v>0</v>
      </c>
      <c r="Q595" t="s">
        <v>8272</v>
      </c>
      <c r="R595" s="5">
        <f t="shared" si="63"/>
        <v>0.23</v>
      </c>
      <c r="S595" s="6">
        <f t="shared" si="64"/>
        <v>16.428571428571427</v>
      </c>
      <c r="T595" t="str">
        <f t="shared" si="68"/>
        <v>technology</v>
      </c>
      <c r="U595" t="str">
        <f t="shared" si="69"/>
        <v>web</v>
      </c>
    </row>
    <row r="596" spans="1:21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f t="shared" si="65"/>
        <v>25000</v>
      </c>
      <c r="F596">
        <v>26</v>
      </c>
      <c r="G596" t="s">
        <v>8221</v>
      </c>
      <c r="H596" t="s">
        <v>8224</v>
      </c>
      <c r="I596" t="s">
        <v>8246</v>
      </c>
      <c r="J596">
        <v>1460832206</v>
      </c>
      <c r="K596" s="10">
        <f t="shared" si="66"/>
        <v>42476.780162037037</v>
      </c>
      <c r="L596">
        <v>1458240206</v>
      </c>
      <c r="M596" s="10">
        <f t="shared" si="67"/>
        <v>42446.780162037037</v>
      </c>
      <c r="N596" t="b">
        <v>0</v>
      </c>
      <c r="O596">
        <v>2</v>
      </c>
      <c r="P596" t="b">
        <v>0</v>
      </c>
      <c r="Q596" t="s">
        <v>8272</v>
      </c>
      <c r="R596" s="5">
        <f t="shared" si="63"/>
        <v>1E-3</v>
      </c>
      <c r="S596" s="6">
        <f t="shared" si="64"/>
        <v>13</v>
      </c>
      <c r="T596" t="str">
        <f t="shared" si="68"/>
        <v>technology</v>
      </c>
      <c r="U596" t="str">
        <f t="shared" si="69"/>
        <v>web</v>
      </c>
    </row>
    <row r="597" spans="1:21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f t="shared" si="65"/>
        <v>100000</v>
      </c>
      <c r="F597">
        <v>426</v>
      </c>
      <c r="G597" t="s">
        <v>8221</v>
      </c>
      <c r="H597" t="s">
        <v>8224</v>
      </c>
      <c r="I597" t="s">
        <v>8246</v>
      </c>
      <c r="J597">
        <v>1430703638</v>
      </c>
      <c r="K597" s="10">
        <f t="shared" si="66"/>
        <v>42128.069884259254</v>
      </c>
      <c r="L597">
        <v>1426815638</v>
      </c>
      <c r="M597" s="10">
        <f t="shared" si="67"/>
        <v>42083.069884259254</v>
      </c>
      <c r="N597" t="b">
        <v>0</v>
      </c>
      <c r="O597">
        <v>8</v>
      </c>
      <c r="P597" t="b">
        <v>0</v>
      </c>
      <c r="Q597" t="s">
        <v>8272</v>
      </c>
      <c r="R597" s="5">
        <f t="shared" si="63"/>
        <v>4.0000000000000001E-3</v>
      </c>
      <c r="S597" s="6">
        <f t="shared" si="64"/>
        <v>53.25</v>
      </c>
      <c r="T597" t="str">
        <f t="shared" si="68"/>
        <v>technology</v>
      </c>
      <c r="U597" t="str">
        <f t="shared" si="69"/>
        <v>web</v>
      </c>
    </row>
    <row r="598" spans="1:21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f t="shared" si="65"/>
        <v>20000</v>
      </c>
      <c r="F598">
        <v>6</v>
      </c>
      <c r="G598" t="s">
        <v>8221</v>
      </c>
      <c r="H598" t="s">
        <v>8224</v>
      </c>
      <c r="I598" t="s">
        <v>8246</v>
      </c>
      <c r="J598">
        <v>1478122292</v>
      </c>
      <c r="K598" s="10">
        <f t="shared" si="66"/>
        <v>42676.896898148145</v>
      </c>
      <c r="L598">
        <v>1475530292</v>
      </c>
      <c r="M598" s="10">
        <f t="shared" si="67"/>
        <v>42646.896898148145</v>
      </c>
      <c r="N598" t="b">
        <v>0</v>
      </c>
      <c r="O598">
        <v>2</v>
      </c>
      <c r="P598" t="b">
        <v>0</v>
      </c>
      <c r="Q598" t="s">
        <v>8272</v>
      </c>
      <c r="R598" s="5">
        <f t="shared" si="63"/>
        <v>0</v>
      </c>
      <c r="S598" s="6">
        <f t="shared" si="64"/>
        <v>3</v>
      </c>
      <c r="T598" t="str">
        <f t="shared" si="68"/>
        <v>technology</v>
      </c>
      <c r="U598" t="str">
        <f t="shared" si="69"/>
        <v>web</v>
      </c>
    </row>
    <row r="599" spans="1:21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f t="shared" si="65"/>
        <v>7500</v>
      </c>
      <c r="F599">
        <v>20</v>
      </c>
      <c r="G599" t="s">
        <v>8221</v>
      </c>
      <c r="H599" t="s">
        <v>8224</v>
      </c>
      <c r="I599" t="s">
        <v>8246</v>
      </c>
      <c r="J599">
        <v>1469980800</v>
      </c>
      <c r="K599" s="10">
        <f t="shared" si="66"/>
        <v>42582.666666666672</v>
      </c>
      <c r="L599">
        <v>1466787335</v>
      </c>
      <c r="M599" s="10">
        <f t="shared" si="67"/>
        <v>42545.705266203702</v>
      </c>
      <c r="N599" t="b">
        <v>0</v>
      </c>
      <c r="O599">
        <v>2</v>
      </c>
      <c r="P599" t="b">
        <v>0</v>
      </c>
      <c r="Q599" t="s">
        <v>8272</v>
      </c>
      <c r="R599" s="5">
        <f t="shared" si="63"/>
        <v>3.0000000000000001E-3</v>
      </c>
      <c r="S599" s="6">
        <f t="shared" si="64"/>
        <v>10</v>
      </c>
      <c r="T599" t="str">
        <f t="shared" si="68"/>
        <v>technology</v>
      </c>
      <c r="U599" t="str">
        <f t="shared" si="69"/>
        <v>web</v>
      </c>
    </row>
    <row r="600" spans="1:21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f t="shared" si="65"/>
        <v>2500</v>
      </c>
      <c r="F600">
        <v>850</v>
      </c>
      <c r="G600" t="s">
        <v>8221</v>
      </c>
      <c r="H600" t="s">
        <v>8224</v>
      </c>
      <c r="I600" t="s">
        <v>8246</v>
      </c>
      <c r="J600">
        <v>1417737781</v>
      </c>
      <c r="K600" s="10">
        <f t="shared" si="66"/>
        <v>41978.00209490741</v>
      </c>
      <c r="L600">
        <v>1415145781</v>
      </c>
      <c r="M600" s="10">
        <f t="shared" si="67"/>
        <v>41948.00209490741</v>
      </c>
      <c r="N600" t="b">
        <v>0</v>
      </c>
      <c r="O600">
        <v>7</v>
      </c>
      <c r="P600" t="b">
        <v>0</v>
      </c>
      <c r="Q600" t="s">
        <v>8272</v>
      </c>
      <c r="R600" s="5">
        <f t="shared" si="63"/>
        <v>0.34</v>
      </c>
      <c r="S600" s="6">
        <f t="shared" si="64"/>
        <v>121.42857142857143</v>
      </c>
      <c r="T600" t="str">
        <f t="shared" si="68"/>
        <v>technology</v>
      </c>
      <c r="U600" t="str">
        <f t="shared" si="69"/>
        <v>web</v>
      </c>
    </row>
    <row r="601" spans="1:21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f t="shared" si="65"/>
        <v>50000</v>
      </c>
      <c r="F601">
        <v>31</v>
      </c>
      <c r="G601" t="s">
        <v>8221</v>
      </c>
      <c r="H601" t="s">
        <v>8224</v>
      </c>
      <c r="I601" t="s">
        <v>8246</v>
      </c>
      <c r="J601">
        <v>1425827760</v>
      </c>
      <c r="K601" s="10">
        <f t="shared" si="66"/>
        <v>42071.636111111111</v>
      </c>
      <c r="L601">
        <v>1423769402</v>
      </c>
      <c r="M601" s="10">
        <f t="shared" si="67"/>
        <v>42047.812523148154</v>
      </c>
      <c r="N601" t="b">
        <v>0</v>
      </c>
      <c r="O601">
        <v>2</v>
      </c>
      <c r="P601" t="b">
        <v>0</v>
      </c>
      <c r="Q601" t="s">
        <v>8272</v>
      </c>
      <c r="R601" s="5">
        <f t="shared" si="63"/>
        <v>1E-3</v>
      </c>
      <c r="S601" s="6">
        <f t="shared" si="64"/>
        <v>15.5</v>
      </c>
      <c r="T601" t="str">
        <f t="shared" si="68"/>
        <v>technology</v>
      </c>
      <c r="U601" t="str">
        <f t="shared" si="69"/>
        <v>web</v>
      </c>
    </row>
    <row r="602" spans="1:21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f t="shared" si="65"/>
        <v>5000</v>
      </c>
      <c r="F602">
        <v>100</v>
      </c>
      <c r="G602" t="s">
        <v>8220</v>
      </c>
      <c r="H602" t="s">
        <v>8224</v>
      </c>
      <c r="I602" t="s">
        <v>8246</v>
      </c>
      <c r="J602">
        <v>1431198562</v>
      </c>
      <c r="K602" s="10">
        <f t="shared" si="66"/>
        <v>42133.798171296294</v>
      </c>
      <c r="L602">
        <v>1426014562</v>
      </c>
      <c r="M602" s="10">
        <f t="shared" si="67"/>
        <v>42073.798171296294</v>
      </c>
      <c r="N602" t="b">
        <v>0</v>
      </c>
      <c r="O602">
        <v>1</v>
      </c>
      <c r="P602" t="b">
        <v>0</v>
      </c>
      <c r="Q602" t="s">
        <v>8272</v>
      </c>
      <c r="R602" s="5">
        <f t="shared" si="63"/>
        <v>0.02</v>
      </c>
      <c r="S602" s="6">
        <f t="shared" si="64"/>
        <v>100</v>
      </c>
      <c r="T602" t="str">
        <f t="shared" si="68"/>
        <v>technology</v>
      </c>
      <c r="U602" t="str">
        <f t="shared" si="69"/>
        <v>web</v>
      </c>
    </row>
    <row r="603" spans="1:21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f t="shared" si="65"/>
        <v>7500</v>
      </c>
      <c r="F603">
        <v>140</v>
      </c>
      <c r="G603" t="s">
        <v>8220</v>
      </c>
      <c r="H603" t="s">
        <v>8229</v>
      </c>
      <c r="I603" t="s">
        <v>8251</v>
      </c>
      <c r="J603">
        <v>1419626139</v>
      </c>
      <c r="K603" s="10">
        <f t="shared" si="66"/>
        <v>41999.858090277776</v>
      </c>
      <c r="L603">
        <v>1417034139</v>
      </c>
      <c r="M603" s="10">
        <f t="shared" si="67"/>
        <v>41969.858090277776</v>
      </c>
      <c r="N603" t="b">
        <v>0</v>
      </c>
      <c r="O603">
        <v>6</v>
      </c>
      <c r="P603" t="b">
        <v>0</v>
      </c>
      <c r="Q603" t="s">
        <v>8272</v>
      </c>
      <c r="R603" s="5">
        <f t="shared" si="63"/>
        <v>1.4E-2</v>
      </c>
      <c r="S603" s="6">
        <f t="shared" si="64"/>
        <v>23.333333333333332</v>
      </c>
      <c r="T603" t="str">
        <f t="shared" si="68"/>
        <v>technology</v>
      </c>
      <c r="U603" t="str">
        <f t="shared" si="69"/>
        <v>web</v>
      </c>
    </row>
    <row r="604" spans="1:21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f t="shared" si="65"/>
        <v>70000</v>
      </c>
      <c r="F604">
        <v>0</v>
      </c>
      <c r="G604" t="s">
        <v>8220</v>
      </c>
      <c r="H604" t="s">
        <v>8224</v>
      </c>
      <c r="I604" t="s">
        <v>8246</v>
      </c>
      <c r="J604">
        <v>1434654215</v>
      </c>
      <c r="K604" s="10">
        <f t="shared" si="66"/>
        <v>42173.79415509259</v>
      </c>
      <c r="L604">
        <v>1432062215</v>
      </c>
      <c r="M604" s="10">
        <f t="shared" si="67"/>
        <v>42143.79415509259</v>
      </c>
      <c r="N604" t="b">
        <v>0</v>
      </c>
      <c r="O604">
        <v>0</v>
      </c>
      <c r="P604" t="b">
        <v>0</v>
      </c>
      <c r="Q604" t="s">
        <v>8272</v>
      </c>
      <c r="R604" s="5">
        <f t="shared" si="63"/>
        <v>0</v>
      </c>
      <c r="S604" s="6" t="e">
        <f t="shared" si="64"/>
        <v>#DIV/0!</v>
      </c>
      <c r="T604" t="str">
        <f t="shared" si="68"/>
        <v>technology</v>
      </c>
      <c r="U604" t="str">
        <f t="shared" si="69"/>
        <v>web</v>
      </c>
    </row>
    <row r="605" spans="1:21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f t="shared" si="65"/>
        <v>15000</v>
      </c>
      <c r="F605">
        <v>590.02</v>
      </c>
      <c r="G605" t="s">
        <v>8220</v>
      </c>
      <c r="H605" t="s">
        <v>8224</v>
      </c>
      <c r="I605" t="s">
        <v>8246</v>
      </c>
      <c r="J605">
        <v>1408029623</v>
      </c>
      <c r="K605" s="10">
        <f t="shared" si="66"/>
        <v>41865.639155092591</v>
      </c>
      <c r="L605">
        <v>1405437623</v>
      </c>
      <c r="M605" s="10">
        <f t="shared" si="67"/>
        <v>41835.639155092591</v>
      </c>
      <c r="N605" t="b">
        <v>0</v>
      </c>
      <c r="O605">
        <v>13</v>
      </c>
      <c r="P605" t="b">
        <v>0</v>
      </c>
      <c r="Q605" t="s">
        <v>8272</v>
      </c>
      <c r="R605" s="5">
        <f t="shared" si="63"/>
        <v>3.9E-2</v>
      </c>
      <c r="S605" s="6">
        <f t="shared" si="64"/>
        <v>45.386153846153846</v>
      </c>
      <c r="T605" t="str">
        <f t="shared" si="68"/>
        <v>technology</v>
      </c>
      <c r="U605" t="str">
        <f t="shared" si="69"/>
        <v>web</v>
      </c>
    </row>
    <row r="606" spans="1:21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f t="shared" si="65"/>
        <v>1500</v>
      </c>
      <c r="F606">
        <v>0</v>
      </c>
      <c r="G606" t="s">
        <v>8220</v>
      </c>
      <c r="H606" t="s">
        <v>8224</v>
      </c>
      <c r="I606" t="s">
        <v>8246</v>
      </c>
      <c r="J606">
        <v>1409187056</v>
      </c>
      <c r="K606" s="10">
        <f t="shared" si="66"/>
        <v>41879.035370370373</v>
      </c>
      <c r="L606">
        <v>1406595056</v>
      </c>
      <c r="M606" s="10">
        <f t="shared" si="67"/>
        <v>41849.035370370373</v>
      </c>
      <c r="N606" t="b">
        <v>0</v>
      </c>
      <c r="O606">
        <v>0</v>
      </c>
      <c r="P606" t="b">
        <v>0</v>
      </c>
      <c r="Q606" t="s">
        <v>8272</v>
      </c>
      <c r="R606" s="5">
        <f t="shared" si="63"/>
        <v>0</v>
      </c>
      <c r="S606" s="6" t="e">
        <f t="shared" si="64"/>
        <v>#DIV/0!</v>
      </c>
      <c r="T606" t="str">
        <f t="shared" si="68"/>
        <v>technology</v>
      </c>
      <c r="U606" t="str">
        <f t="shared" si="69"/>
        <v>web</v>
      </c>
    </row>
    <row r="607" spans="1:21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f t="shared" si="65"/>
        <v>5000</v>
      </c>
      <c r="F607">
        <v>131</v>
      </c>
      <c r="G607" t="s">
        <v>8220</v>
      </c>
      <c r="H607" t="s">
        <v>8224</v>
      </c>
      <c r="I607" t="s">
        <v>8246</v>
      </c>
      <c r="J607">
        <v>1440318908</v>
      </c>
      <c r="K607" s="10">
        <f t="shared" si="66"/>
        <v>42239.357731481476</v>
      </c>
      <c r="L607">
        <v>1436430908</v>
      </c>
      <c r="M607" s="10">
        <f t="shared" si="67"/>
        <v>42194.357731481476</v>
      </c>
      <c r="N607" t="b">
        <v>0</v>
      </c>
      <c r="O607">
        <v>8</v>
      </c>
      <c r="P607" t="b">
        <v>0</v>
      </c>
      <c r="Q607" t="s">
        <v>8272</v>
      </c>
      <c r="R607" s="5">
        <f t="shared" si="63"/>
        <v>2.5999999999999999E-2</v>
      </c>
      <c r="S607" s="6">
        <f t="shared" si="64"/>
        <v>16.375</v>
      </c>
      <c r="T607" t="str">
        <f t="shared" si="68"/>
        <v>technology</v>
      </c>
      <c r="U607" t="str">
        <f t="shared" si="69"/>
        <v>web</v>
      </c>
    </row>
    <row r="608" spans="1:21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f t="shared" si="65"/>
        <v>5550.0000000000009</v>
      </c>
      <c r="F608">
        <v>10</v>
      </c>
      <c r="G608" t="s">
        <v>8220</v>
      </c>
      <c r="H608" t="s">
        <v>8233</v>
      </c>
      <c r="I608" t="s">
        <v>8249</v>
      </c>
      <c r="J608">
        <v>1432479600</v>
      </c>
      <c r="K608" s="10">
        <f t="shared" si="66"/>
        <v>42148.625</v>
      </c>
      <c r="L608">
        <v>1428507409</v>
      </c>
      <c r="M608" s="10">
        <f t="shared" si="67"/>
        <v>42102.650567129633</v>
      </c>
      <c r="N608" t="b">
        <v>0</v>
      </c>
      <c r="O608">
        <v>1</v>
      </c>
      <c r="P608" t="b">
        <v>0</v>
      </c>
      <c r="Q608" t="s">
        <v>8272</v>
      </c>
      <c r="R608" s="5">
        <f t="shared" si="63"/>
        <v>2E-3</v>
      </c>
      <c r="S608" s="6">
        <f t="shared" si="64"/>
        <v>10</v>
      </c>
      <c r="T608" t="str">
        <f t="shared" si="68"/>
        <v>technology</v>
      </c>
      <c r="U608" t="str">
        <f t="shared" si="69"/>
        <v>web</v>
      </c>
    </row>
    <row r="609" spans="1:21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f t="shared" si="65"/>
        <v>250</v>
      </c>
      <c r="F609">
        <v>0</v>
      </c>
      <c r="G609" t="s">
        <v>8220</v>
      </c>
      <c r="H609" t="s">
        <v>8224</v>
      </c>
      <c r="I609" t="s">
        <v>8246</v>
      </c>
      <c r="J609">
        <v>1448225336</v>
      </c>
      <c r="K609" s="10">
        <f t="shared" si="66"/>
        <v>42330.867314814815</v>
      </c>
      <c r="L609">
        <v>1445629736</v>
      </c>
      <c r="M609" s="10">
        <f t="shared" si="67"/>
        <v>42300.825648148151</v>
      </c>
      <c r="N609" t="b">
        <v>0</v>
      </c>
      <c r="O609">
        <v>0</v>
      </c>
      <c r="P609" t="b">
        <v>0</v>
      </c>
      <c r="Q609" t="s">
        <v>8272</v>
      </c>
      <c r="R609" s="5">
        <f t="shared" si="63"/>
        <v>0</v>
      </c>
      <c r="S609" s="6" t="e">
        <f t="shared" si="64"/>
        <v>#DIV/0!</v>
      </c>
      <c r="T609" t="str">
        <f t="shared" si="68"/>
        <v>technology</v>
      </c>
      <c r="U609" t="str">
        <f t="shared" si="69"/>
        <v>web</v>
      </c>
    </row>
    <row r="610" spans="1:21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f t="shared" si="65"/>
        <v>150000</v>
      </c>
      <c r="F610">
        <v>1461</v>
      </c>
      <c r="G610" t="s">
        <v>8220</v>
      </c>
      <c r="H610" t="s">
        <v>8224</v>
      </c>
      <c r="I610" t="s">
        <v>8246</v>
      </c>
      <c r="J610">
        <v>1434405980</v>
      </c>
      <c r="K610" s="10">
        <f t="shared" si="66"/>
        <v>42170.921064814815</v>
      </c>
      <c r="L610">
        <v>1431813980</v>
      </c>
      <c r="M610" s="10">
        <f t="shared" si="67"/>
        <v>42140.921064814815</v>
      </c>
      <c r="N610" t="b">
        <v>0</v>
      </c>
      <c r="O610">
        <v>5</v>
      </c>
      <c r="P610" t="b">
        <v>0</v>
      </c>
      <c r="Q610" t="s">
        <v>8272</v>
      </c>
      <c r="R610" s="5">
        <f t="shared" si="63"/>
        <v>0.01</v>
      </c>
      <c r="S610" s="6">
        <f t="shared" si="64"/>
        <v>292.2</v>
      </c>
      <c r="T610" t="str">
        <f t="shared" si="68"/>
        <v>technology</v>
      </c>
      <c r="U610" t="str">
        <f t="shared" si="69"/>
        <v>web</v>
      </c>
    </row>
    <row r="611" spans="1:21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f t="shared" si="65"/>
        <v>943.8</v>
      </c>
      <c r="F611">
        <v>5</v>
      </c>
      <c r="G611" t="s">
        <v>8220</v>
      </c>
      <c r="H611" t="s">
        <v>8225</v>
      </c>
      <c r="I611" t="s">
        <v>8247</v>
      </c>
      <c r="J611">
        <v>1448761744</v>
      </c>
      <c r="K611" s="10">
        <f t="shared" si="66"/>
        <v>42337.075740740736</v>
      </c>
      <c r="L611">
        <v>1446166144</v>
      </c>
      <c r="M611" s="10">
        <f t="shared" si="67"/>
        <v>42307.034074074079</v>
      </c>
      <c r="N611" t="b">
        <v>0</v>
      </c>
      <c r="O611">
        <v>1</v>
      </c>
      <c r="P611" t="b">
        <v>0</v>
      </c>
      <c r="Q611" t="s">
        <v>8272</v>
      </c>
      <c r="R611" s="5">
        <f t="shared" si="63"/>
        <v>6.0000000000000001E-3</v>
      </c>
      <c r="S611" s="6">
        <f t="shared" si="64"/>
        <v>5</v>
      </c>
      <c r="T611" t="str">
        <f t="shared" si="68"/>
        <v>technology</v>
      </c>
      <c r="U611" t="str">
        <f t="shared" si="69"/>
        <v>web</v>
      </c>
    </row>
    <row r="612" spans="1:21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f t="shared" si="65"/>
        <v>13803</v>
      </c>
      <c r="F612">
        <v>0</v>
      </c>
      <c r="G612" t="s">
        <v>8220</v>
      </c>
      <c r="H612" t="s">
        <v>8224</v>
      </c>
      <c r="I612" t="s">
        <v>8246</v>
      </c>
      <c r="J612">
        <v>1429732586</v>
      </c>
      <c r="K612" s="10">
        <f t="shared" si="66"/>
        <v>42116.83085648148</v>
      </c>
      <c r="L612">
        <v>1427140586</v>
      </c>
      <c r="M612" s="10">
        <f t="shared" si="67"/>
        <v>42086.83085648148</v>
      </c>
      <c r="N612" t="b">
        <v>0</v>
      </c>
      <c r="O612">
        <v>0</v>
      </c>
      <c r="P612" t="b">
        <v>0</v>
      </c>
      <c r="Q612" t="s">
        <v>8272</v>
      </c>
      <c r="R612" s="5">
        <f t="shared" si="63"/>
        <v>0</v>
      </c>
      <c r="S612" s="6" t="e">
        <f t="shared" si="64"/>
        <v>#DIV/0!</v>
      </c>
      <c r="T612" t="str">
        <f t="shared" si="68"/>
        <v>technology</v>
      </c>
      <c r="U612" t="str">
        <f t="shared" si="69"/>
        <v>web</v>
      </c>
    </row>
    <row r="613" spans="1:21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f t="shared" si="65"/>
        <v>88800.000000000015</v>
      </c>
      <c r="F613">
        <v>0</v>
      </c>
      <c r="G613" t="s">
        <v>8220</v>
      </c>
      <c r="H613" t="s">
        <v>8230</v>
      </c>
      <c r="I613" t="s">
        <v>8249</v>
      </c>
      <c r="J613">
        <v>1453210037</v>
      </c>
      <c r="K613" s="10">
        <f t="shared" si="66"/>
        <v>42388.560613425929</v>
      </c>
      <c r="L613">
        <v>1448026037</v>
      </c>
      <c r="M613" s="10">
        <f t="shared" si="67"/>
        <v>42328.560613425929</v>
      </c>
      <c r="N613" t="b">
        <v>0</v>
      </c>
      <c r="O613">
        <v>0</v>
      </c>
      <c r="P613" t="b">
        <v>0</v>
      </c>
      <c r="Q613" t="s">
        <v>8272</v>
      </c>
      <c r="R613" s="5">
        <f t="shared" si="63"/>
        <v>0</v>
      </c>
      <c r="S613" s="6" t="e">
        <f t="shared" si="64"/>
        <v>#DIV/0!</v>
      </c>
      <c r="T613" t="str">
        <f t="shared" si="68"/>
        <v>technology</v>
      </c>
      <c r="U613" t="str">
        <f t="shared" si="69"/>
        <v>web</v>
      </c>
    </row>
    <row r="614" spans="1:21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f t="shared" si="65"/>
        <v>11100.000000000002</v>
      </c>
      <c r="F614">
        <v>0</v>
      </c>
      <c r="G614" t="s">
        <v>8220</v>
      </c>
      <c r="H614" t="s">
        <v>8237</v>
      </c>
      <c r="I614" t="s">
        <v>8249</v>
      </c>
      <c r="J614">
        <v>1472777146</v>
      </c>
      <c r="K614" s="10">
        <f t="shared" si="66"/>
        <v>42615.031782407401</v>
      </c>
      <c r="L614">
        <v>1470185146</v>
      </c>
      <c r="M614" s="10">
        <f t="shared" si="67"/>
        <v>42585.031782407401</v>
      </c>
      <c r="N614" t="b">
        <v>0</v>
      </c>
      <c r="O614">
        <v>0</v>
      </c>
      <c r="P614" t="b">
        <v>0</v>
      </c>
      <c r="Q614" t="s">
        <v>8272</v>
      </c>
      <c r="R614" s="5">
        <f t="shared" si="63"/>
        <v>0</v>
      </c>
      <c r="S614" s="6" t="e">
        <f t="shared" si="64"/>
        <v>#DIV/0!</v>
      </c>
      <c r="T614" t="str">
        <f t="shared" si="68"/>
        <v>technology</v>
      </c>
      <c r="U614" t="str">
        <f t="shared" si="69"/>
        <v>web</v>
      </c>
    </row>
    <row r="615" spans="1:21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f t="shared" si="65"/>
        <v>60000</v>
      </c>
      <c r="F615">
        <v>12818</v>
      </c>
      <c r="G615" t="s">
        <v>8220</v>
      </c>
      <c r="H615" t="s">
        <v>8224</v>
      </c>
      <c r="I615" t="s">
        <v>8246</v>
      </c>
      <c r="J615">
        <v>1443675540</v>
      </c>
      <c r="K615" s="10">
        <f t="shared" si="66"/>
        <v>42278.207638888889</v>
      </c>
      <c r="L615">
        <v>1441022120</v>
      </c>
      <c r="M615" s="10">
        <f t="shared" si="67"/>
        <v>42247.496759259258</v>
      </c>
      <c r="N615" t="b">
        <v>0</v>
      </c>
      <c r="O615">
        <v>121</v>
      </c>
      <c r="P615" t="b">
        <v>0</v>
      </c>
      <c r="Q615" t="s">
        <v>8272</v>
      </c>
      <c r="R615" s="5">
        <f t="shared" si="63"/>
        <v>0.214</v>
      </c>
      <c r="S615" s="6">
        <f t="shared" si="64"/>
        <v>105.93388429752066</v>
      </c>
      <c r="T615" t="str">
        <f t="shared" si="68"/>
        <v>technology</v>
      </c>
      <c r="U615" t="str">
        <f t="shared" si="69"/>
        <v>web</v>
      </c>
    </row>
    <row r="616" spans="1:21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f t="shared" si="65"/>
        <v>10000</v>
      </c>
      <c r="F616">
        <v>0</v>
      </c>
      <c r="G616" t="s">
        <v>8220</v>
      </c>
      <c r="H616" t="s">
        <v>8224</v>
      </c>
      <c r="I616" t="s">
        <v>8246</v>
      </c>
      <c r="J616">
        <v>1466731740</v>
      </c>
      <c r="K616" s="10">
        <f t="shared" si="66"/>
        <v>42545.061805555553</v>
      </c>
      <c r="L616">
        <v>1464139740</v>
      </c>
      <c r="M616" s="10">
        <f t="shared" si="67"/>
        <v>42515.061805555553</v>
      </c>
      <c r="N616" t="b">
        <v>0</v>
      </c>
      <c r="O616">
        <v>0</v>
      </c>
      <c r="P616" t="b">
        <v>0</v>
      </c>
      <c r="Q616" t="s">
        <v>8272</v>
      </c>
      <c r="R616" s="5">
        <f t="shared" si="63"/>
        <v>0</v>
      </c>
      <c r="S616" s="6" t="e">
        <f t="shared" si="64"/>
        <v>#DIV/0!</v>
      </c>
      <c r="T616" t="str">
        <f t="shared" si="68"/>
        <v>technology</v>
      </c>
      <c r="U616" t="str">
        <f t="shared" si="69"/>
        <v>web</v>
      </c>
    </row>
    <row r="617" spans="1:21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f t="shared" si="65"/>
        <v>329.6</v>
      </c>
      <c r="F617">
        <v>0</v>
      </c>
      <c r="G617" t="s">
        <v>8220</v>
      </c>
      <c r="H617" t="s">
        <v>8228</v>
      </c>
      <c r="I617" s="17" t="s">
        <v>8250</v>
      </c>
      <c r="J617">
        <v>1443149759</v>
      </c>
      <c r="K617" s="10">
        <f t="shared" si="66"/>
        <v>42272.122210648144</v>
      </c>
      <c r="L617">
        <v>1440557759</v>
      </c>
      <c r="M617" s="10">
        <f t="shared" si="67"/>
        <v>42242.122210648144</v>
      </c>
      <c r="N617" t="b">
        <v>0</v>
      </c>
      <c r="O617">
        <v>0</v>
      </c>
      <c r="P617" t="b">
        <v>0</v>
      </c>
      <c r="Q617" t="s">
        <v>8272</v>
      </c>
      <c r="R617" s="5">
        <f t="shared" si="63"/>
        <v>0</v>
      </c>
      <c r="S617" s="6" t="e">
        <f t="shared" si="64"/>
        <v>#DIV/0!</v>
      </c>
      <c r="T617" t="str">
        <f t="shared" si="68"/>
        <v>technology</v>
      </c>
      <c r="U617" t="str">
        <f t="shared" si="69"/>
        <v>web</v>
      </c>
    </row>
    <row r="618" spans="1:21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f t="shared" si="65"/>
        <v>5550.0000000000009</v>
      </c>
      <c r="F618">
        <v>0</v>
      </c>
      <c r="G618" t="s">
        <v>8220</v>
      </c>
      <c r="H618" t="s">
        <v>8230</v>
      </c>
      <c r="I618" t="s">
        <v>8249</v>
      </c>
      <c r="J618">
        <v>1488013307</v>
      </c>
      <c r="K618" s="10">
        <f t="shared" si="66"/>
        <v>42791.376238425932</v>
      </c>
      <c r="L618">
        <v>1485421307</v>
      </c>
      <c r="M618" s="10">
        <f t="shared" si="67"/>
        <v>42761.376238425932</v>
      </c>
      <c r="N618" t="b">
        <v>0</v>
      </c>
      <c r="O618">
        <v>0</v>
      </c>
      <c r="P618" t="b">
        <v>0</v>
      </c>
      <c r="Q618" t="s">
        <v>8272</v>
      </c>
      <c r="R618" s="5">
        <f t="shared" si="63"/>
        <v>0</v>
      </c>
      <c r="S618" s="6" t="e">
        <f t="shared" si="64"/>
        <v>#DIV/0!</v>
      </c>
      <c r="T618" t="str">
        <f t="shared" si="68"/>
        <v>technology</v>
      </c>
      <c r="U618" t="str">
        <f t="shared" si="69"/>
        <v>web</v>
      </c>
    </row>
    <row r="619" spans="1:21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f t="shared" si="65"/>
        <v>2420</v>
      </c>
      <c r="F619">
        <v>60</v>
      </c>
      <c r="G619" t="s">
        <v>8220</v>
      </c>
      <c r="H619" t="s">
        <v>8225</v>
      </c>
      <c r="I619" t="s">
        <v>8247</v>
      </c>
      <c r="J619">
        <v>1431072843</v>
      </c>
      <c r="K619" s="10">
        <f t="shared" si="66"/>
        <v>42132.343090277776</v>
      </c>
      <c r="L619">
        <v>1427184843</v>
      </c>
      <c r="M619" s="10">
        <f t="shared" si="67"/>
        <v>42087.343090277776</v>
      </c>
      <c r="N619" t="b">
        <v>0</v>
      </c>
      <c r="O619">
        <v>3</v>
      </c>
      <c r="P619" t="b">
        <v>0</v>
      </c>
      <c r="Q619" t="s">
        <v>8272</v>
      </c>
      <c r="R619" s="5">
        <f t="shared" si="63"/>
        <v>0.03</v>
      </c>
      <c r="S619" s="6">
        <f t="shared" si="64"/>
        <v>20</v>
      </c>
      <c r="T619" t="str">
        <f t="shared" si="68"/>
        <v>technology</v>
      </c>
      <c r="U619" t="str">
        <f t="shared" si="69"/>
        <v>web</v>
      </c>
    </row>
    <row r="620" spans="1:21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f t="shared" si="65"/>
        <v>400</v>
      </c>
      <c r="F620">
        <v>0</v>
      </c>
      <c r="G620" t="s">
        <v>8220</v>
      </c>
      <c r="H620" t="s">
        <v>8224</v>
      </c>
      <c r="I620" t="s">
        <v>8246</v>
      </c>
      <c r="J620">
        <v>1449689203</v>
      </c>
      <c r="K620" s="10">
        <f t="shared" si="66"/>
        <v>42347.810219907406</v>
      </c>
      <c r="L620">
        <v>1447097203</v>
      </c>
      <c r="M620" s="10">
        <f t="shared" si="67"/>
        <v>42317.810219907406</v>
      </c>
      <c r="N620" t="b">
        <v>0</v>
      </c>
      <c r="O620">
        <v>0</v>
      </c>
      <c r="P620" t="b">
        <v>0</v>
      </c>
      <c r="Q620" t="s">
        <v>8272</v>
      </c>
      <c r="R620" s="5">
        <f t="shared" si="63"/>
        <v>0</v>
      </c>
      <c r="S620" s="6" t="e">
        <f t="shared" si="64"/>
        <v>#DIV/0!</v>
      </c>
      <c r="T620" t="str">
        <f t="shared" si="68"/>
        <v>technology</v>
      </c>
      <c r="U620" t="str">
        <f t="shared" si="69"/>
        <v>web</v>
      </c>
    </row>
    <row r="621" spans="1:21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f t="shared" si="65"/>
        <v>2500000</v>
      </c>
      <c r="F621">
        <v>1</v>
      </c>
      <c r="G621" t="s">
        <v>8220</v>
      </c>
      <c r="H621" t="s">
        <v>8224</v>
      </c>
      <c r="I621" t="s">
        <v>8246</v>
      </c>
      <c r="J621">
        <v>1416933390</v>
      </c>
      <c r="K621" s="10">
        <f t="shared" si="66"/>
        <v>41968.692013888889</v>
      </c>
      <c r="L621">
        <v>1411745790</v>
      </c>
      <c r="M621" s="10">
        <f t="shared" si="67"/>
        <v>41908.650347222225</v>
      </c>
      <c r="N621" t="b">
        <v>0</v>
      </c>
      <c r="O621">
        <v>1</v>
      </c>
      <c r="P621" t="b">
        <v>0</v>
      </c>
      <c r="Q621" t="s">
        <v>8272</v>
      </c>
      <c r="R621" s="5">
        <f t="shared" si="63"/>
        <v>0</v>
      </c>
      <c r="S621" s="6">
        <f t="shared" si="64"/>
        <v>1</v>
      </c>
      <c r="T621" t="str">
        <f t="shared" si="68"/>
        <v>technology</v>
      </c>
      <c r="U621" t="str">
        <f t="shared" si="69"/>
        <v>web</v>
      </c>
    </row>
    <row r="622" spans="1:21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f t="shared" si="65"/>
        <v>22500</v>
      </c>
      <c r="F622">
        <v>300</v>
      </c>
      <c r="G622" t="s">
        <v>8220</v>
      </c>
      <c r="H622" t="s">
        <v>8229</v>
      </c>
      <c r="I622" t="s">
        <v>8251</v>
      </c>
      <c r="J622">
        <v>1408986738</v>
      </c>
      <c r="K622" s="10">
        <f t="shared" si="66"/>
        <v>41876.716874999998</v>
      </c>
      <c r="L622">
        <v>1405098738</v>
      </c>
      <c r="M622" s="10">
        <f t="shared" si="67"/>
        <v>41831.716874999998</v>
      </c>
      <c r="N622" t="b">
        <v>0</v>
      </c>
      <c r="O622">
        <v>1</v>
      </c>
      <c r="P622" t="b">
        <v>0</v>
      </c>
      <c r="Q622" t="s">
        <v>8272</v>
      </c>
      <c r="R622" s="5">
        <f t="shared" si="63"/>
        <v>0.01</v>
      </c>
      <c r="S622" s="6">
        <f t="shared" si="64"/>
        <v>300</v>
      </c>
      <c r="T622" t="str">
        <f t="shared" si="68"/>
        <v>technology</v>
      </c>
      <c r="U622" t="str">
        <f t="shared" si="69"/>
        <v>web</v>
      </c>
    </row>
    <row r="623" spans="1:21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f t="shared" si="65"/>
        <v>25000</v>
      </c>
      <c r="F623">
        <v>261</v>
      </c>
      <c r="G623" t="s">
        <v>8220</v>
      </c>
      <c r="H623" t="s">
        <v>8224</v>
      </c>
      <c r="I623" t="s">
        <v>8246</v>
      </c>
      <c r="J623">
        <v>1467934937</v>
      </c>
      <c r="K623" s="10">
        <f t="shared" si="66"/>
        <v>42558.987696759257</v>
      </c>
      <c r="L623">
        <v>1465342937</v>
      </c>
      <c r="M623" s="10">
        <f t="shared" si="67"/>
        <v>42528.987696759257</v>
      </c>
      <c r="N623" t="b">
        <v>0</v>
      </c>
      <c r="O623">
        <v>3</v>
      </c>
      <c r="P623" t="b">
        <v>0</v>
      </c>
      <c r="Q623" t="s">
        <v>8272</v>
      </c>
      <c r="R623" s="5">
        <f t="shared" si="63"/>
        <v>0.01</v>
      </c>
      <c r="S623" s="6">
        <f t="shared" si="64"/>
        <v>87</v>
      </c>
      <c r="T623" t="str">
        <f t="shared" si="68"/>
        <v>technology</v>
      </c>
      <c r="U623" t="str">
        <f t="shared" si="69"/>
        <v>web</v>
      </c>
    </row>
    <row r="624" spans="1:21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f t="shared" si="65"/>
        <v>6000</v>
      </c>
      <c r="F624">
        <v>341</v>
      </c>
      <c r="G624" t="s">
        <v>8220</v>
      </c>
      <c r="H624" t="s">
        <v>8224</v>
      </c>
      <c r="I624" t="s">
        <v>8246</v>
      </c>
      <c r="J624">
        <v>1467398138</v>
      </c>
      <c r="K624" s="10">
        <f t="shared" si="66"/>
        <v>42552.774745370371</v>
      </c>
      <c r="L624">
        <v>1465670138</v>
      </c>
      <c r="M624" s="10">
        <f t="shared" si="67"/>
        <v>42532.774745370371</v>
      </c>
      <c r="N624" t="b">
        <v>0</v>
      </c>
      <c r="O624">
        <v>9</v>
      </c>
      <c r="P624" t="b">
        <v>0</v>
      </c>
      <c r="Q624" t="s">
        <v>8272</v>
      </c>
      <c r="R624" s="5">
        <f t="shared" si="63"/>
        <v>5.7000000000000002E-2</v>
      </c>
      <c r="S624" s="6">
        <f t="shared" si="64"/>
        <v>37.888888888888886</v>
      </c>
      <c r="T624" t="str">
        <f t="shared" si="68"/>
        <v>technology</v>
      </c>
      <c r="U624" t="str">
        <f t="shared" si="69"/>
        <v>web</v>
      </c>
    </row>
    <row r="625" spans="1:21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f t="shared" si="65"/>
        <v>51000.000000000007</v>
      </c>
      <c r="F625">
        <v>0</v>
      </c>
      <c r="G625" t="s">
        <v>8220</v>
      </c>
      <c r="H625" t="s">
        <v>8226</v>
      </c>
      <c r="I625" t="s">
        <v>8248</v>
      </c>
      <c r="J625">
        <v>1432771997</v>
      </c>
      <c r="K625" s="10">
        <f t="shared" si="66"/>
        <v>42152.009224537032</v>
      </c>
      <c r="L625">
        <v>1430179997</v>
      </c>
      <c r="M625" s="10">
        <f t="shared" si="67"/>
        <v>42122.009224537032</v>
      </c>
      <c r="N625" t="b">
        <v>0</v>
      </c>
      <c r="O625">
        <v>0</v>
      </c>
      <c r="P625" t="b">
        <v>0</v>
      </c>
      <c r="Q625" t="s">
        <v>8272</v>
      </c>
      <c r="R625" s="5">
        <f t="shared" si="63"/>
        <v>0</v>
      </c>
      <c r="S625" s="6" t="e">
        <f t="shared" si="64"/>
        <v>#DIV/0!</v>
      </c>
      <c r="T625" t="str">
        <f t="shared" si="68"/>
        <v>technology</v>
      </c>
      <c r="U625" t="str">
        <f t="shared" si="69"/>
        <v>web</v>
      </c>
    </row>
    <row r="626" spans="1:21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f t="shared" si="65"/>
        <v>5000</v>
      </c>
      <c r="F626">
        <v>0</v>
      </c>
      <c r="G626" t="s">
        <v>8220</v>
      </c>
      <c r="H626" t="s">
        <v>8224</v>
      </c>
      <c r="I626" t="s">
        <v>8246</v>
      </c>
      <c r="J626">
        <v>1431647041</v>
      </c>
      <c r="K626" s="10">
        <f t="shared" si="66"/>
        <v>42138.988900462966</v>
      </c>
      <c r="L626">
        <v>1429055041</v>
      </c>
      <c r="M626" s="10">
        <f t="shared" si="67"/>
        <v>42108.988900462966</v>
      </c>
      <c r="N626" t="b">
        <v>0</v>
      </c>
      <c r="O626">
        <v>0</v>
      </c>
      <c r="P626" t="b">
        <v>0</v>
      </c>
      <c r="Q626" t="s">
        <v>8272</v>
      </c>
      <c r="R626" s="5">
        <f t="shared" si="63"/>
        <v>0</v>
      </c>
      <c r="S626" s="6" t="e">
        <f t="shared" si="64"/>
        <v>#DIV/0!</v>
      </c>
      <c r="T626" t="str">
        <f t="shared" si="68"/>
        <v>technology</v>
      </c>
      <c r="U626" t="str">
        <f t="shared" si="69"/>
        <v>web</v>
      </c>
    </row>
    <row r="627" spans="1:21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f t="shared" si="65"/>
        <v>18750</v>
      </c>
      <c r="F627">
        <v>0</v>
      </c>
      <c r="G627" t="s">
        <v>8220</v>
      </c>
      <c r="H627" t="s">
        <v>8229</v>
      </c>
      <c r="I627" t="s">
        <v>8251</v>
      </c>
      <c r="J627">
        <v>1490560177</v>
      </c>
      <c r="K627" s="10">
        <f t="shared" si="66"/>
        <v>42820.853900462964</v>
      </c>
      <c r="L627">
        <v>1487971777</v>
      </c>
      <c r="M627" s="10">
        <f t="shared" si="67"/>
        <v>42790.895567129628</v>
      </c>
      <c r="N627" t="b">
        <v>0</v>
      </c>
      <c r="O627">
        <v>0</v>
      </c>
      <c r="P627" t="b">
        <v>0</v>
      </c>
      <c r="Q627" t="s">
        <v>8272</v>
      </c>
      <c r="R627" s="5">
        <f t="shared" si="63"/>
        <v>0</v>
      </c>
      <c r="S627" s="6" t="e">
        <f t="shared" si="64"/>
        <v>#DIV/0!</v>
      </c>
      <c r="T627" t="str">
        <f t="shared" si="68"/>
        <v>technology</v>
      </c>
      <c r="U627" t="str">
        <f t="shared" si="69"/>
        <v>web</v>
      </c>
    </row>
    <row r="628" spans="1:21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f t="shared" si="65"/>
        <v>25000</v>
      </c>
      <c r="F628">
        <v>4345</v>
      </c>
      <c r="G628" t="s">
        <v>8220</v>
      </c>
      <c r="H628" t="s">
        <v>8224</v>
      </c>
      <c r="I628" t="s">
        <v>8246</v>
      </c>
      <c r="J628">
        <v>1439644920</v>
      </c>
      <c r="K628" s="10">
        <f t="shared" si="66"/>
        <v>42231.556944444441</v>
      </c>
      <c r="L628">
        <v>1436793939</v>
      </c>
      <c r="M628" s="10">
        <f t="shared" si="67"/>
        <v>42198.559479166666</v>
      </c>
      <c r="N628" t="b">
        <v>0</v>
      </c>
      <c r="O628">
        <v>39</v>
      </c>
      <c r="P628" t="b">
        <v>0</v>
      </c>
      <c r="Q628" t="s">
        <v>8272</v>
      </c>
      <c r="R628" s="5">
        <f t="shared" si="63"/>
        <v>0.17399999999999999</v>
      </c>
      <c r="S628" s="6">
        <f t="shared" si="64"/>
        <v>111.41025641025641</v>
      </c>
      <c r="T628" t="str">
        <f t="shared" si="68"/>
        <v>technology</v>
      </c>
      <c r="U628" t="str">
        <f t="shared" si="69"/>
        <v>web</v>
      </c>
    </row>
    <row r="629" spans="1:21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f t="shared" si="65"/>
        <v>45000</v>
      </c>
      <c r="F629">
        <v>90</v>
      </c>
      <c r="G629" t="s">
        <v>8220</v>
      </c>
      <c r="H629" t="s">
        <v>8235</v>
      </c>
      <c r="I629" t="s">
        <v>8255</v>
      </c>
      <c r="J629">
        <v>1457996400</v>
      </c>
      <c r="K629" s="10">
        <f t="shared" si="66"/>
        <v>42443.958333333328</v>
      </c>
      <c r="L629">
        <v>1452842511</v>
      </c>
      <c r="M629" s="10">
        <f t="shared" si="67"/>
        <v>42384.306840277779</v>
      </c>
      <c r="N629" t="b">
        <v>0</v>
      </c>
      <c r="O629">
        <v>1</v>
      </c>
      <c r="P629" t="b">
        <v>0</v>
      </c>
      <c r="Q629" t="s">
        <v>8272</v>
      </c>
      <c r="R629" s="5">
        <f t="shared" si="63"/>
        <v>0</v>
      </c>
      <c r="S629" s="6">
        <f t="shared" si="64"/>
        <v>90</v>
      </c>
      <c r="T629" t="str">
        <f t="shared" si="68"/>
        <v>technology</v>
      </c>
      <c r="U629" t="str">
        <f t="shared" si="69"/>
        <v>web</v>
      </c>
    </row>
    <row r="630" spans="1:21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f t="shared" si="65"/>
        <v>5000</v>
      </c>
      <c r="F630">
        <v>0</v>
      </c>
      <c r="G630" t="s">
        <v>8220</v>
      </c>
      <c r="H630" t="s">
        <v>8224</v>
      </c>
      <c r="I630" t="s">
        <v>8246</v>
      </c>
      <c r="J630">
        <v>1405269457</v>
      </c>
      <c r="K630" s="10">
        <f t="shared" si="66"/>
        <v>41833.692789351851</v>
      </c>
      <c r="L630">
        <v>1402677457</v>
      </c>
      <c r="M630" s="10">
        <f t="shared" si="67"/>
        <v>41803.692789351851</v>
      </c>
      <c r="N630" t="b">
        <v>0</v>
      </c>
      <c r="O630">
        <v>0</v>
      </c>
      <c r="P630" t="b">
        <v>0</v>
      </c>
      <c r="Q630" t="s">
        <v>8272</v>
      </c>
      <c r="R630" s="5">
        <f t="shared" si="63"/>
        <v>0</v>
      </c>
      <c r="S630" s="6" t="e">
        <f t="shared" si="64"/>
        <v>#DIV/0!</v>
      </c>
      <c r="T630" t="str">
        <f t="shared" si="68"/>
        <v>technology</v>
      </c>
      <c r="U630" t="str">
        <f t="shared" si="69"/>
        <v>web</v>
      </c>
    </row>
    <row r="631" spans="1:21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f t="shared" si="65"/>
        <v>136000</v>
      </c>
      <c r="F631">
        <v>350</v>
      </c>
      <c r="G631" t="s">
        <v>8220</v>
      </c>
      <c r="H631" t="s">
        <v>8226</v>
      </c>
      <c r="I631" t="s">
        <v>8248</v>
      </c>
      <c r="J631">
        <v>1463239108</v>
      </c>
      <c r="K631" s="10">
        <f t="shared" si="66"/>
        <v>42504.637824074074</v>
      </c>
      <c r="L631">
        <v>1460647108</v>
      </c>
      <c r="M631" s="10">
        <f t="shared" si="67"/>
        <v>42474.637824074074</v>
      </c>
      <c r="N631" t="b">
        <v>0</v>
      </c>
      <c r="O631">
        <v>3</v>
      </c>
      <c r="P631" t="b">
        <v>0</v>
      </c>
      <c r="Q631" t="s">
        <v>8272</v>
      </c>
      <c r="R631" s="5">
        <f t="shared" si="63"/>
        <v>2E-3</v>
      </c>
      <c r="S631" s="6">
        <f t="shared" si="64"/>
        <v>116.66666666666667</v>
      </c>
      <c r="T631" t="str">
        <f t="shared" si="68"/>
        <v>technology</v>
      </c>
      <c r="U631" t="str">
        <f t="shared" si="69"/>
        <v>web</v>
      </c>
    </row>
    <row r="632" spans="1:21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f t="shared" si="65"/>
        <v>11999</v>
      </c>
      <c r="F632">
        <v>10</v>
      </c>
      <c r="G632" t="s">
        <v>8220</v>
      </c>
      <c r="H632" t="s">
        <v>8224</v>
      </c>
      <c r="I632" t="s">
        <v>8246</v>
      </c>
      <c r="J632">
        <v>1441516200</v>
      </c>
      <c r="K632" s="10">
        <f t="shared" si="66"/>
        <v>42253.215277777781</v>
      </c>
      <c r="L632">
        <v>1438959121</v>
      </c>
      <c r="M632" s="10">
        <f t="shared" si="67"/>
        <v>42223.619456018518</v>
      </c>
      <c r="N632" t="b">
        <v>0</v>
      </c>
      <c r="O632">
        <v>1</v>
      </c>
      <c r="P632" t="b">
        <v>0</v>
      </c>
      <c r="Q632" t="s">
        <v>8272</v>
      </c>
      <c r="R632" s="5">
        <f t="shared" si="63"/>
        <v>1E-3</v>
      </c>
      <c r="S632" s="6">
        <f t="shared" si="64"/>
        <v>10</v>
      </c>
      <c r="T632" t="str">
        <f t="shared" si="68"/>
        <v>technology</v>
      </c>
      <c r="U632" t="str">
        <f t="shared" si="69"/>
        <v>web</v>
      </c>
    </row>
    <row r="633" spans="1:21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f t="shared" si="65"/>
        <v>37500</v>
      </c>
      <c r="F633">
        <v>690</v>
      </c>
      <c r="G633" t="s">
        <v>8220</v>
      </c>
      <c r="H633" t="s">
        <v>8229</v>
      </c>
      <c r="I633" t="s">
        <v>8251</v>
      </c>
      <c r="J633">
        <v>1464460329</v>
      </c>
      <c r="K633" s="10">
        <f t="shared" si="66"/>
        <v>42518.772326388891</v>
      </c>
      <c r="L633">
        <v>1461954729</v>
      </c>
      <c r="M633" s="10">
        <f t="shared" si="67"/>
        <v>42489.772326388891</v>
      </c>
      <c r="N633" t="b">
        <v>0</v>
      </c>
      <c r="O633">
        <v>9</v>
      </c>
      <c r="P633" t="b">
        <v>0</v>
      </c>
      <c r="Q633" t="s">
        <v>8272</v>
      </c>
      <c r="R633" s="5">
        <f t="shared" si="63"/>
        <v>1.4E-2</v>
      </c>
      <c r="S633" s="6">
        <f t="shared" si="64"/>
        <v>76.666666666666671</v>
      </c>
      <c r="T633" t="str">
        <f t="shared" si="68"/>
        <v>technology</v>
      </c>
      <c r="U633" t="str">
        <f t="shared" si="69"/>
        <v>web</v>
      </c>
    </row>
    <row r="634" spans="1:21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f t="shared" si="65"/>
        <v>22200.000000000004</v>
      </c>
      <c r="F634">
        <v>0</v>
      </c>
      <c r="G634" t="s">
        <v>8220</v>
      </c>
      <c r="H634" t="s">
        <v>8233</v>
      </c>
      <c r="I634" t="s">
        <v>8249</v>
      </c>
      <c r="J634">
        <v>1448470165</v>
      </c>
      <c r="K634" s="10">
        <f t="shared" si="66"/>
        <v>42333.700983796298</v>
      </c>
      <c r="L634">
        <v>1445874565</v>
      </c>
      <c r="M634" s="10">
        <f t="shared" si="67"/>
        <v>42303.659317129626</v>
      </c>
      <c r="N634" t="b">
        <v>0</v>
      </c>
      <c r="O634">
        <v>0</v>
      </c>
      <c r="P634" t="b">
        <v>0</v>
      </c>
      <c r="Q634" t="s">
        <v>8272</v>
      </c>
      <c r="R634" s="5">
        <f t="shared" si="63"/>
        <v>0</v>
      </c>
      <c r="S634" s="6" t="e">
        <f t="shared" si="64"/>
        <v>#DIV/0!</v>
      </c>
      <c r="T634" t="str">
        <f t="shared" si="68"/>
        <v>technology</v>
      </c>
      <c r="U634" t="str">
        <f t="shared" si="69"/>
        <v>web</v>
      </c>
    </row>
    <row r="635" spans="1:21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f t="shared" si="65"/>
        <v>10000</v>
      </c>
      <c r="F635">
        <v>1245</v>
      </c>
      <c r="G635" t="s">
        <v>8220</v>
      </c>
      <c r="H635" t="s">
        <v>8224</v>
      </c>
      <c r="I635" t="s">
        <v>8246</v>
      </c>
      <c r="J635">
        <v>1466204400</v>
      </c>
      <c r="K635" s="10">
        <f t="shared" si="66"/>
        <v>42538.958333333328</v>
      </c>
      <c r="L635">
        <v>1463469062</v>
      </c>
      <c r="M635" s="10">
        <f t="shared" si="67"/>
        <v>42507.29932870371</v>
      </c>
      <c r="N635" t="b">
        <v>0</v>
      </c>
      <c r="O635">
        <v>25</v>
      </c>
      <c r="P635" t="b">
        <v>0</v>
      </c>
      <c r="Q635" t="s">
        <v>8272</v>
      </c>
      <c r="R635" s="5">
        <f t="shared" si="63"/>
        <v>0.125</v>
      </c>
      <c r="S635" s="6">
        <f t="shared" si="64"/>
        <v>49.8</v>
      </c>
      <c r="T635" t="str">
        <f t="shared" si="68"/>
        <v>technology</v>
      </c>
      <c r="U635" t="str">
        <f t="shared" si="69"/>
        <v>web</v>
      </c>
    </row>
    <row r="636" spans="1:21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f t="shared" si="65"/>
        <v>5000</v>
      </c>
      <c r="F636">
        <v>1</v>
      </c>
      <c r="G636" t="s">
        <v>8220</v>
      </c>
      <c r="H636" t="s">
        <v>8224</v>
      </c>
      <c r="I636" t="s">
        <v>8246</v>
      </c>
      <c r="J636">
        <v>1424989029</v>
      </c>
      <c r="K636" s="10">
        <f t="shared" si="66"/>
        <v>42061.928576388891</v>
      </c>
      <c r="L636">
        <v>1422397029</v>
      </c>
      <c r="M636" s="10">
        <f t="shared" si="67"/>
        <v>42031.928576388891</v>
      </c>
      <c r="N636" t="b">
        <v>0</v>
      </c>
      <c r="O636">
        <v>1</v>
      </c>
      <c r="P636" t="b">
        <v>0</v>
      </c>
      <c r="Q636" t="s">
        <v>8272</v>
      </c>
      <c r="R636" s="5">
        <f t="shared" si="63"/>
        <v>0</v>
      </c>
      <c r="S636" s="6">
        <f t="shared" si="64"/>
        <v>1</v>
      </c>
      <c r="T636" t="str">
        <f t="shared" si="68"/>
        <v>technology</v>
      </c>
      <c r="U636" t="str">
        <f t="shared" si="69"/>
        <v>web</v>
      </c>
    </row>
    <row r="637" spans="1:21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f t="shared" si="65"/>
        <v>25000</v>
      </c>
      <c r="F637">
        <v>2</v>
      </c>
      <c r="G637" t="s">
        <v>8220</v>
      </c>
      <c r="H637" t="s">
        <v>8224</v>
      </c>
      <c r="I637" t="s">
        <v>8246</v>
      </c>
      <c r="J637">
        <v>1428804762</v>
      </c>
      <c r="K637" s="10">
        <f t="shared" si="66"/>
        <v>42106.092152777783</v>
      </c>
      <c r="L637">
        <v>1426212762</v>
      </c>
      <c r="M637" s="10">
        <f t="shared" si="67"/>
        <v>42076.092152777783</v>
      </c>
      <c r="N637" t="b">
        <v>0</v>
      </c>
      <c r="O637">
        <v>1</v>
      </c>
      <c r="P637" t="b">
        <v>0</v>
      </c>
      <c r="Q637" t="s">
        <v>8272</v>
      </c>
      <c r="R637" s="5">
        <f t="shared" si="63"/>
        <v>0</v>
      </c>
      <c r="S637" s="6">
        <f t="shared" si="64"/>
        <v>2</v>
      </c>
      <c r="T637" t="str">
        <f t="shared" si="68"/>
        <v>technology</v>
      </c>
      <c r="U637" t="str">
        <f t="shared" si="69"/>
        <v>web</v>
      </c>
    </row>
    <row r="638" spans="1:21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f t="shared" si="65"/>
        <v>2420</v>
      </c>
      <c r="F638">
        <v>4</v>
      </c>
      <c r="G638" t="s">
        <v>8220</v>
      </c>
      <c r="H638" t="s">
        <v>8225</v>
      </c>
      <c r="I638" t="s">
        <v>8247</v>
      </c>
      <c r="J638">
        <v>1433587620</v>
      </c>
      <c r="K638" s="10">
        <f t="shared" si="66"/>
        <v>42161.44930555555</v>
      </c>
      <c r="L638">
        <v>1430996150</v>
      </c>
      <c r="M638" s="10">
        <f t="shared" si="67"/>
        <v>42131.455439814818</v>
      </c>
      <c r="N638" t="b">
        <v>0</v>
      </c>
      <c r="O638">
        <v>1</v>
      </c>
      <c r="P638" t="b">
        <v>0</v>
      </c>
      <c r="Q638" t="s">
        <v>8272</v>
      </c>
      <c r="R638" s="5">
        <f t="shared" si="63"/>
        <v>2E-3</v>
      </c>
      <c r="S638" s="6">
        <f t="shared" si="64"/>
        <v>4</v>
      </c>
      <c r="T638" t="str">
        <f t="shared" si="68"/>
        <v>technology</v>
      </c>
      <c r="U638" t="str">
        <f t="shared" si="69"/>
        <v>web</v>
      </c>
    </row>
    <row r="639" spans="1:21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f t="shared" si="65"/>
        <v>121000</v>
      </c>
      <c r="F639">
        <v>0</v>
      </c>
      <c r="G639" t="s">
        <v>8220</v>
      </c>
      <c r="H639" t="s">
        <v>8225</v>
      </c>
      <c r="I639" t="s">
        <v>8247</v>
      </c>
      <c r="J639">
        <v>1488063840</v>
      </c>
      <c r="K639" s="10">
        <f t="shared" si="66"/>
        <v>42791.961111111115</v>
      </c>
      <c r="L639">
        <v>1485558318</v>
      </c>
      <c r="M639" s="10">
        <f t="shared" si="67"/>
        <v>42762.962013888886</v>
      </c>
      <c r="N639" t="b">
        <v>0</v>
      </c>
      <c r="O639">
        <v>0</v>
      </c>
      <c r="P639" t="b">
        <v>0</v>
      </c>
      <c r="Q639" t="s">
        <v>8272</v>
      </c>
      <c r="R639" s="5">
        <f t="shared" si="63"/>
        <v>0</v>
      </c>
      <c r="S639" s="6" t="e">
        <f t="shared" si="64"/>
        <v>#DIV/0!</v>
      </c>
      <c r="T639" t="str">
        <f t="shared" si="68"/>
        <v>technology</v>
      </c>
      <c r="U639" t="str">
        <f t="shared" si="69"/>
        <v>web</v>
      </c>
    </row>
    <row r="640" spans="1:21" x14ac:dyDescent="0.35">
      <c r="A640">
        <v>638</v>
      </c>
      <c r="B640" s="3" t="s">
        <v>639</v>
      </c>
      <c r="C640" s="3" t="s">
        <v>4748</v>
      </c>
      <c r="D640">
        <v>200000</v>
      </c>
      <c r="E640">
        <f t="shared" si="65"/>
        <v>222000.00000000003</v>
      </c>
      <c r="F640">
        <v>18</v>
      </c>
      <c r="G640" t="s">
        <v>8220</v>
      </c>
      <c r="H640" t="s">
        <v>8236</v>
      </c>
      <c r="I640" t="s">
        <v>8249</v>
      </c>
      <c r="J640">
        <v>1490447662</v>
      </c>
      <c r="K640" s="10">
        <f t="shared" si="66"/>
        <v>42819.55164351852</v>
      </c>
      <c r="L640">
        <v>1485267262</v>
      </c>
      <c r="M640" s="10">
        <f t="shared" si="67"/>
        <v>42759.593310185184</v>
      </c>
      <c r="N640" t="b">
        <v>0</v>
      </c>
      <c r="O640">
        <v>6</v>
      </c>
      <c r="P640" t="b">
        <v>0</v>
      </c>
      <c r="Q640" t="s">
        <v>8272</v>
      </c>
      <c r="R640" s="5">
        <f t="shared" si="63"/>
        <v>0</v>
      </c>
      <c r="S640" s="6">
        <f t="shared" si="64"/>
        <v>3</v>
      </c>
      <c r="T640" t="str">
        <f t="shared" si="68"/>
        <v>technology</v>
      </c>
      <c r="U640" t="str">
        <f t="shared" si="69"/>
        <v>web</v>
      </c>
    </row>
    <row r="641" spans="1:21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f t="shared" si="65"/>
        <v>1000000</v>
      </c>
      <c r="F641">
        <v>1</v>
      </c>
      <c r="G641" t="s">
        <v>8220</v>
      </c>
      <c r="H641" t="s">
        <v>8224</v>
      </c>
      <c r="I641" t="s">
        <v>8246</v>
      </c>
      <c r="J641">
        <v>1413208795</v>
      </c>
      <c r="K641" s="10">
        <f t="shared" si="66"/>
        <v>41925.583275462966</v>
      </c>
      <c r="L641">
        <v>1408024795</v>
      </c>
      <c r="M641" s="10">
        <f t="shared" si="67"/>
        <v>41865.583275462966</v>
      </c>
      <c r="N641" t="b">
        <v>0</v>
      </c>
      <c r="O641">
        <v>1</v>
      </c>
      <c r="P641" t="b">
        <v>0</v>
      </c>
      <c r="Q641" t="s">
        <v>8272</v>
      </c>
      <c r="R641" s="5">
        <f t="shared" si="63"/>
        <v>0</v>
      </c>
      <c r="S641" s="6">
        <f t="shared" si="64"/>
        <v>1</v>
      </c>
      <c r="T641" t="str">
        <f t="shared" si="68"/>
        <v>technology</v>
      </c>
      <c r="U641" t="str">
        <f t="shared" si="69"/>
        <v>web</v>
      </c>
    </row>
    <row r="642" spans="1:21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f t="shared" si="65"/>
        <v>77.7</v>
      </c>
      <c r="F642">
        <v>101</v>
      </c>
      <c r="G642" t="s">
        <v>8219</v>
      </c>
      <c r="H642" t="s">
        <v>8230</v>
      </c>
      <c r="I642" t="s">
        <v>8249</v>
      </c>
      <c r="J642">
        <v>1480028400</v>
      </c>
      <c r="K642" s="10">
        <f t="shared" si="66"/>
        <v>42698.958333333328</v>
      </c>
      <c r="L642">
        <v>1478685915</v>
      </c>
      <c r="M642" s="10">
        <f t="shared" si="67"/>
        <v>42683.420312500006</v>
      </c>
      <c r="N642" t="b">
        <v>0</v>
      </c>
      <c r="O642">
        <v>2</v>
      </c>
      <c r="P642" t="b">
        <v>1</v>
      </c>
      <c r="Q642" t="s">
        <v>8273</v>
      </c>
      <c r="R642" s="5">
        <f t="shared" ref="R642:R705" si="70">ROUND((F642/D642),3)</f>
        <v>1.4430000000000001</v>
      </c>
      <c r="S642" s="14">
        <f t="shared" ref="S642:S705" si="71">F642/O642</f>
        <v>50.5</v>
      </c>
      <c r="T642" t="str">
        <f t="shared" si="68"/>
        <v>technology</v>
      </c>
      <c r="U642" t="str">
        <f t="shared" si="69"/>
        <v>wearables</v>
      </c>
    </row>
    <row r="643" spans="1:21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f t="shared" ref="E643:E706" si="72">IF(I643="USD",D643,(IF(I643="AUD",(D643*0.68),IF(I643="GBP",(D643*1.21),(IF(I643="EUR",(D643*1.11),(IF(I643="CAD",(D643*0.75),(IF(I643="NZD",(D643*0.64),IF(I643="HKD",(D643*0.13),IF(I643="DKK",(D643*0.15),IF(I643="NOK",(D643*0.11),IF(I643="SEK",(D643*0.1),(IF(I643="MXN",(D643*0.051),IF(I643="chf",(D643*1.02),IF(I643="SGD",(D643*0.72)))))))))))))))))))</f>
        <v>40000</v>
      </c>
      <c r="F643">
        <v>47665</v>
      </c>
      <c r="G643" t="s">
        <v>8219</v>
      </c>
      <c r="H643" t="s">
        <v>8224</v>
      </c>
      <c r="I643" t="s">
        <v>8246</v>
      </c>
      <c r="J643">
        <v>1439473248</v>
      </c>
      <c r="K643" s="10">
        <f t="shared" ref="K643:K706" si="73">(((J643/60)/60)/24)+DATE(1970,1,1)</f>
        <v>42229.57</v>
      </c>
      <c r="L643">
        <v>1436881248</v>
      </c>
      <c r="M643" s="10">
        <f t="shared" ref="M643:M706" si="74">(((L643/60)/60)/24)+DATE(1970,1,1)</f>
        <v>42199.57</v>
      </c>
      <c r="N643" t="b">
        <v>0</v>
      </c>
      <c r="O643">
        <v>315</v>
      </c>
      <c r="P643" t="b">
        <v>1</v>
      </c>
      <c r="Q643" t="s">
        <v>8273</v>
      </c>
      <c r="R643" s="5">
        <f t="shared" si="70"/>
        <v>1.1919999999999999</v>
      </c>
      <c r="S643" s="14">
        <f t="shared" si="71"/>
        <v>151.31746031746033</v>
      </c>
      <c r="T643" t="str">
        <f t="shared" ref="T643:T706" si="75">LEFT(Q643,SEARCH("/",Q643,1)-1)</f>
        <v>technology</v>
      </c>
      <c r="U643" t="str">
        <f t="shared" ref="U643:U706" si="76">RIGHT(Q643,(LEN(Q643)-(SEARCH("/",Q643,1))))</f>
        <v>wearables</v>
      </c>
    </row>
    <row r="644" spans="1:21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f t="shared" si="72"/>
        <v>22200.000000000004</v>
      </c>
      <c r="F644">
        <v>292097</v>
      </c>
      <c r="G644" t="s">
        <v>8219</v>
      </c>
      <c r="H644" t="s">
        <v>8236</v>
      </c>
      <c r="I644" t="s">
        <v>8249</v>
      </c>
      <c r="J644">
        <v>1439998674</v>
      </c>
      <c r="K644" s="10">
        <f t="shared" si="73"/>
        <v>42235.651319444441</v>
      </c>
      <c r="L644">
        <v>1436888274</v>
      </c>
      <c r="M644" s="10">
        <f t="shared" si="74"/>
        <v>42199.651319444441</v>
      </c>
      <c r="N644" t="b">
        <v>0</v>
      </c>
      <c r="O644">
        <v>2174</v>
      </c>
      <c r="P644" t="b">
        <v>1</v>
      </c>
      <c r="Q644" t="s">
        <v>8273</v>
      </c>
      <c r="R644" s="5">
        <f t="shared" si="70"/>
        <v>14.605</v>
      </c>
      <c r="S644" s="14">
        <f t="shared" si="71"/>
        <v>134.3592456301748</v>
      </c>
      <c r="T644" t="str">
        <f t="shared" si="75"/>
        <v>technology</v>
      </c>
      <c r="U644" t="str">
        <f t="shared" si="76"/>
        <v>wearables</v>
      </c>
    </row>
    <row r="645" spans="1:21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f t="shared" si="72"/>
        <v>25000</v>
      </c>
      <c r="F645">
        <v>26452</v>
      </c>
      <c r="G645" t="s">
        <v>8219</v>
      </c>
      <c r="H645" t="s">
        <v>8224</v>
      </c>
      <c r="I645" t="s">
        <v>8246</v>
      </c>
      <c r="J645">
        <v>1433085875</v>
      </c>
      <c r="K645" s="10">
        <f t="shared" si="73"/>
        <v>42155.642071759255</v>
      </c>
      <c r="L645">
        <v>1428333875</v>
      </c>
      <c r="M645" s="10">
        <f t="shared" si="74"/>
        <v>42100.642071759255</v>
      </c>
      <c r="N645" t="b">
        <v>0</v>
      </c>
      <c r="O645">
        <v>152</v>
      </c>
      <c r="P645" t="b">
        <v>1</v>
      </c>
      <c r="Q645" t="s">
        <v>8273</v>
      </c>
      <c r="R645" s="5">
        <f t="shared" si="70"/>
        <v>1.0580000000000001</v>
      </c>
      <c r="S645" s="14">
        <f t="shared" si="71"/>
        <v>174.02631578947367</v>
      </c>
      <c r="T645" t="str">
        <f t="shared" si="75"/>
        <v>technology</v>
      </c>
      <c r="U645" t="str">
        <f t="shared" si="76"/>
        <v>wearables</v>
      </c>
    </row>
    <row r="646" spans="1:21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f t="shared" si="72"/>
        <v>25000</v>
      </c>
      <c r="F646">
        <v>75029.48</v>
      </c>
      <c r="G646" t="s">
        <v>8219</v>
      </c>
      <c r="H646" t="s">
        <v>8224</v>
      </c>
      <c r="I646" t="s">
        <v>8246</v>
      </c>
      <c r="J646">
        <v>1414544400</v>
      </c>
      <c r="K646" s="10">
        <f t="shared" si="73"/>
        <v>41941.041666666664</v>
      </c>
      <c r="L646">
        <v>1410883139</v>
      </c>
      <c r="M646" s="10">
        <f t="shared" si="74"/>
        <v>41898.665960648148</v>
      </c>
      <c r="N646" t="b">
        <v>0</v>
      </c>
      <c r="O646">
        <v>1021</v>
      </c>
      <c r="P646" t="b">
        <v>1</v>
      </c>
      <c r="Q646" t="s">
        <v>8273</v>
      </c>
      <c r="R646" s="5">
        <f t="shared" si="70"/>
        <v>3.0009999999999999</v>
      </c>
      <c r="S646" s="14">
        <f t="shared" si="71"/>
        <v>73.486268364348675</v>
      </c>
      <c r="T646" t="str">
        <f t="shared" si="75"/>
        <v>technology</v>
      </c>
      <c r="U646" t="str">
        <f t="shared" si="76"/>
        <v>wearables</v>
      </c>
    </row>
    <row r="647" spans="1:21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f t="shared" si="72"/>
        <v>2000</v>
      </c>
      <c r="F647">
        <v>5574</v>
      </c>
      <c r="G647" t="s">
        <v>8219</v>
      </c>
      <c r="H647" t="s">
        <v>8224</v>
      </c>
      <c r="I647" t="s">
        <v>8246</v>
      </c>
      <c r="J647">
        <v>1470962274</v>
      </c>
      <c r="K647" s="10">
        <f t="shared" si="73"/>
        <v>42594.026319444441</v>
      </c>
      <c r="L647">
        <v>1468370274</v>
      </c>
      <c r="M647" s="10">
        <f t="shared" si="74"/>
        <v>42564.026319444441</v>
      </c>
      <c r="N647" t="b">
        <v>0</v>
      </c>
      <c r="O647">
        <v>237</v>
      </c>
      <c r="P647" t="b">
        <v>1</v>
      </c>
      <c r="Q647" t="s">
        <v>8273</v>
      </c>
      <c r="R647" s="5">
        <f t="shared" si="70"/>
        <v>2.7869999999999999</v>
      </c>
      <c r="S647" s="14">
        <f t="shared" si="71"/>
        <v>23.518987341772153</v>
      </c>
      <c r="T647" t="str">
        <f t="shared" si="75"/>
        <v>technology</v>
      </c>
      <c r="U647" t="str">
        <f t="shared" si="76"/>
        <v>wearables</v>
      </c>
    </row>
    <row r="648" spans="1:21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f t="shared" si="72"/>
        <v>800</v>
      </c>
      <c r="F648">
        <v>1055.01</v>
      </c>
      <c r="G648" t="s">
        <v>8219</v>
      </c>
      <c r="H648" t="s">
        <v>8224</v>
      </c>
      <c r="I648" t="s">
        <v>8246</v>
      </c>
      <c r="J648">
        <v>1407788867</v>
      </c>
      <c r="K648" s="10">
        <f t="shared" si="73"/>
        <v>41862.852627314816</v>
      </c>
      <c r="L648">
        <v>1405196867</v>
      </c>
      <c r="M648" s="10">
        <f t="shared" si="74"/>
        <v>41832.852627314816</v>
      </c>
      <c r="N648" t="b">
        <v>0</v>
      </c>
      <c r="O648">
        <v>27</v>
      </c>
      <c r="P648" t="b">
        <v>1</v>
      </c>
      <c r="Q648" t="s">
        <v>8273</v>
      </c>
      <c r="R648" s="5">
        <f t="shared" si="70"/>
        <v>1.319</v>
      </c>
      <c r="S648" s="14">
        <f t="shared" si="71"/>
        <v>39.074444444444445</v>
      </c>
      <c r="T648" t="str">
        <f t="shared" si="75"/>
        <v>technology</v>
      </c>
      <c r="U648" t="str">
        <f t="shared" si="76"/>
        <v>wearables</v>
      </c>
    </row>
    <row r="649" spans="1:21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f t="shared" si="72"/>
        <v>1500</v>
      </c>
      <c r="F649">
        <v>2141</v>
      </c>
      <c r="G649" t="s">
        <v>8219</v>
      </c>
      <c r="H649" t="s">
        <v>8229</v>
      </c>
      <c r="I649" t="s">
        <v>8251</v>
      </c>
      <c r="J649">
        <v>1458235549</v>
      </c>
      <c r="K649" s="10">
        <f t="shared" si="73"/>
        <v>42446.726261574076</v>
      </c>
      <c r="L649">
        <v>1455647149</v>
      </c>
      <c r="M649" s="10">
        <f t="shared" si="74"/>
        <v>42416.767928240741</v>
      </c>
      <c r="N649" t="b">
        <v>0</v>
      </c>
      <c r="O649">
        <v>17</v>
      </c>
      <c r="P649" t="b">
        <v>1</v>
      </c>
      <c r="Q649" t="s">
        <v>8273</v>
      </c>
      <c r="R649" s="5">
        <f t="shared" si="70"/>
        <v>1.071</v>
      </c>
      <c r="S649" s="14">
        <f t="shared" si="71"/>
        <v>125.94117647058823</v>
      </c>
      <c r="T649" t="str">
        <f t="shared" si="75"/>
        <v>technology</v>
      </c>
      <c r="U649" t="str">
        <f t="shared" si="76"/>
        <v>wearables</v>
      </c>
    </row>
    <row r="650" spans="1:21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f t="shared" si="72"/>
        <v>35000</v>
      </c>
      <c r="F650">
        <v>44388</v>
      </c>
      <c r="G650" t="s">
        <v>8219</v>
      </c>
      <c r="H650" t="s">
        <v>8224</v>
      </c>
      <c r="I650" t="s">
        <v>8246</v>
      </c>
      <c r="J650">
        <v>1413304708</v>
      </c>
      <c r="K650" s="10">
        <f t="shared" si="73"/>
        <v>41926.693379629629</v>
      </c>
      <c r="L650">
        <v>1410280708</v>
      </c>
      <c r="M650" s="10">
        <f t="shared" si="74"/>
        <v>41891.693379629629</v>
      </c>
      <c r="N650" t="b">
        <v>0</v>
      </c>
      <c r="O650">
        <v>27</v>
      </c>
      <c r="P650" t="b">
        <v>1</v>
      </c>
      <c r="Q650" t="s">
        <v>8273</v>
      </c>
      <c r="R650" s="5">
        <f t="shared" si="70"/>
        <v>1.268</v>
      </c>
      <c r="S650" s="14">
        <f t="shared" si="71"/>
        <v>1644</v>
      </c>
      <c r="T650" t="str">
        <f t="shared" si="75"/>
        <v>technology</v>
      </c>
      <c r="U650" t="str">
        <f t="shared" si="76"/>
        <v>wearables</v>
      </c>
    </row>
    <row r="651" spans="1:21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f t="shared" si="72"/>
        <v>2500</v>
      </c>
      <c r="F651">
        <v>3499</v>
      </c>
      <c r="G651" t="s">
        <v>8219</v>
      </c>
      <c r="H651" t="s">
        <v>8224</v>
      </c>
      <c r="I651" t="s">
        <v>8246</v>
      </c>
      <c r="J651">
        <v>1410904413</v>
      </c>
      <c r="K651" s="10">
        <f t="shared" si="73"/>
        <v>41898.912187499998</v>
      </c>
      <c r="L651">
        <v>1409090013</v>
      </c>
      <c r="M651" s="10">
        <f t="shared" si="74"/>
        <v>41877.912187499998</v>
      </c>
      <c r="N651" t="b">
        <v>0</v>
      </c>
      <c r="O651">
        <v>82</v>
      </c>
      <c r="P651" t="b">
        <v>1</v>
      </c>
      <c r="Q651" t="s">
        <v>8273</v>
      </c>
      <c r="R651" s="5">
        <f t="shared" si="70"/>
        <v>1.4</v>
      </c>
      <c r="S651" s="14">
        <f t="shared" si="71"/>
        <v>42.670731707317074</v>
      </c>
      <c r="T651" t="str">
        <f t="shared" si="75"/>
        <v>technology</v>
      </c>
      <c r="U651" t="str">
        <f t="shared" si="76"/>
        <v>wearables</v>
      </c>
    </row>
    <row r="652" spans="1:21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f t="shared" si="72"/>
        <v>1500</v>
      </c>
      <c r="F652">
        <v>1686</v>
      </c>
      <c r="G652" t="s">
        <v>8219</v>
      </c>
      <c r="H652" t="s">
        <v>8224</v>
      </c>
      <c r="I652" t="s">
        <v>8246</v>
      </c>
      <c r="J652">
        <v>1418953984</v>
      </c>
      <c r="K652" s="10">
        <f t="shared" si="73"/>
        <v>41992.078518518523</v>
      </c>
      <c r="L652">
        <v>1413766384</v>
      </c>
      <c r="M652" s="10">
        <f t="shared" si="74"/>
        <v>41932.036851851852</v>
      </c>
      <c r="N652" t="b">
        <v>0</v>
      </c>
      <c r="O652">
        <v>48</v>
      </c>
      <c r="P652" t="b">
        <v>1</v>
      </c>
      <c r="Q652" t="s">
        <v>8273</v>
      </c>
      <c r="R652" s="5">
        <f t="shared" si="70"/>
        <v>1.1240000000000001</v>
      </c>
      <c r="S652" s="14">
        <f t="shared" si="71"/>
        <v>35.125</v>
      </c>
      <c r="T652" t="str">
        <f t="shared" si="75"/>
        <v>technology</v>
      </c>
      <c r="U652" t="str">
        <f t="shared" si="76"/>
        <v>wearables</v>
      </c>
    </row>
    <row r="653" spans="1:21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f t="shared" si="72"/>
        <v>25000</v>
      </c>
      <c r="F653">
        <v>25132</v>
      </c>
      <c r="G653" t="s">
        <v>8219</v>
      </c>
      <c r="H653" t="s">
        <v>8224</v>
      </c>
      <c r="I653" t="s">
        <v>8246</v>
      </c>
      <c r="J653">
        <v>1418430311</v>
      </c>
      <c r="K653" s="10">
        <f t="shared" si="73"/>
        <v>41986.017488425925</v>
      </c>
      <c r="L653">
        <v>1415838311</v>
      </c>
      <c r="M653" s="10">
        <f t="shared" si="74"/>
        <v>41956.017488425925</v>
      </c>
      <c r="N653" t="b">
        <v>0</v>
      </c>
      <c r="O653">
        <v>105</v>
      </c>
      <c r="P653" t="b">
        <v>1</v>
      </c>
      <c r="Q653" t="s">
        <v>8273</v>
      </c>
      <c r="R653" s="5">
        <f t="shared" si="70"/>
        <v>1.0049999999999999</v>
      </c>
      <c r="S653" s="14">
        <f t="shared" si="71"/>
        <v>239.35238095238094</v>
      </c>
      <c r="T653" t="str">
        <f t="shared" si="75"/>
        <v>technology</v>
      </c>
      <c r="U653" t="str">
        <f t="shared" si="76"/>
        <v>wearables</v>
      </c>
    </row>
    <row r="654" spans="1:21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f t="shared" si="72"/>
        <v>3000</v>
      </c>
      <c r="F654">
        <v>3014</v>
      </c>
      <c r="G654" t="s">
        <v>8219</v>
      </c>
      <c r="H654" t="s">
        <v>8224</v>
      </c>
      <c r="I654" t="s">
        <v>8246</v>
      </c>
      <c r="J654">
        <v>1480613650</v>
      </c>
      <c r="K654" s="10">
        <f t="shared" si="73"/>
        <v>42705.732060185182</v>
      </c>
      <c r="L654">
        <v>1478018050</v>
      </c>
      <c r="M654" s="10">
        <f t="shared" si="74"/>
        <v>42675.690393518518</v>
      </c>
      <c r="N654" t="b">
        <v>0</v>
      </c>
      <c r="O654">
        <v>28</v>
      </c>
      <c r="P654" t="b">
        <v>1</v>
      </c>
      <c r="Q654" t="s">
        <v>8273</v>
      </c>
      <c r="R654" s="5">
        <f t="shared" si="70"/>
        <v>1.0049999999999999</v>
      </c>
      <c r="S654" s="14">
        <f t="shared" si="71"/>
        <v>107.64285714285714</v>
      </c>
      <c r="T654" t="str">
        <f t="shared" si="75"/>
        <v>technology</v>
      </c>
      <c r="U654" t="str">
        <f t="shared" si="76"/>
        <v>wearables</v>
      </c>
    </row>
    <row r="655" spans="1:21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f t="shared" si="72"/>
        <v>75000</v>
      </c>
      <c r="F655">
        <v>106084.5</v>
      </c>
      <c r="G655" t="s">
        <v>8219</v>
      </c>
      <c r="H655" t="s">
        <v>8224</v>
      </c>
      <c r="I655" t="s">
        <v>8246</v>
      </c>
      <c r="J655">
        <v>1440082240</v>
      </c>
      <c r="K655" s="10">
        <f t="shared" si="73"/>
        <v>42236.618518518517</v>
      </c>
      <c r="L655">
        <v>1436885440</v>
      </c>
      <c r="M655" s="10">
        <f t="shared" si="74"/>
        <v>42199.618518518517</v>
      </c>
      <c r="N655" t="b">
        <v>0</v>
      </c>
      <c r="O655">
        <v>1107</v>
      </c>
      <c r="P655" t="b">
        <v>1</v>
      </c>
      <c r="Q655" t="s">
        <v>8273</v>
      </c>
      <c r="R655" s="5">
        <f t="shared" si="70"/>
        <v>1.4139999999999999</v>
      </c>
      <c r="S655" s="14">
        <f t="shared" si="71"/>
        <v>95.830623306233065</v>
      </c>
      <c r="T655" t="str">
        <f t="shared" si="75"/>
        <v>technology</v>
      </c>
      <c r="U655" t="str">
        <f t="shared" si="76"/>
        <v>wearables</v>
      </c>
    </row>
    <row r="656" spans="1:21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f t="shared" si="72"/>
        <v>12000</v>
      </c>
      <c r="F656">
        <v>32075</v>
      </c>
      <c r="G656" t="s">
        <v>8219</v>
      </c>
      <c r="H656" t="s">
        <v>8224</v>
      </c>
      <c r="I656" t="s">
        <v>8246</v>
      </c>
      <c r="J656">
        <v>1436396313</v>
      </c>
      <c r="K656" s="10">
        <f t="shared" si="73"/>
        <v>42193.957326388889</v>
      </c>
      <c r="L656">
        <v>1433804313</v>
      </c>
      <c r="M656" s="10">
        <f t="shared" si="74"/>
        <v>42163.957326388889</v>
      </c>
      <c r="N656" t="b">
        <v>0</v>
      </c>
      <c r="O656">
        <v>1013</v>
      </c>
      <c r="P656" t="b">
        <v>1</v>
      </c>
      <c r="Q656" t="s">
        <v>8273</v>
      </c>
      <c r="R656" s="5">
        <f t="shared" si="70"/>
        <v>2.673</v>
      </c>
      <c r="S656" s="14">
        <f t="shared" si="71"/>
        <v>31.663376110562684</v>
      </c>
      <c r="T656" t="str">
        <f t="shared" si="75"/>
        <v>technology</v>
      </c>
      <c r="U656" t="str">
        <f t="shared" si="76"/>
        <v>wearables</v>
      </c>
    </row>
    <row r="657" spans="1:21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f t="shared" si="72"/>
        <v>8000</v>
      </c>
      <c r="F657">
        <v>11751</v>
      </c>
      <c r="G657" t="s">
        <v>8219</v>
      </c>
      <c r="H657" t="s">
        <v>8224</v>
      </c>
      <c r="I657" t="s">
        <v>8246</v>
      </c>
      <c r="J657">
        <v>1426197512</v>
      </c>
      <c r="K657" s="10">
        <f t="shared" si="73"/>
        <v>42075.915648148148</v>
      </c>
      <c r="L657">
        <v>1423609112</v>
      </c>
      <c r="M657" s="10">
        <f t="shared" si="74"/>
        <v>42045.957314814819</v>
      </c>
      <c r="N657" t="b">
        <v>0</v>
      </c>
      <c r="O657">
        <v>274</v>
      </c>
      <c r="P657" t="b">
        <v>1</v>
      </c>
      <c r="Q657" t="s">
        <v>8273</v>
      </c>
      <c r="R657" s="5">
        <f t="shared" si="70"/>
        <v>1.4690000000000001</v>
      </c>
      <c r="S657" s="14">
        <f t="shared" si="71"/>
        <v>42.886861313868614</v>
      </c>
      <c r="T657" t="str">
        <f t="shared" si="75"/>
        <v>technology</v>
      </c>
      <c r="U657" t="str">
        <f t="shared" si="76"/>
        <v>wearables</v>
      </c>
    </row>
    <row r="658" spans="1:21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f t="shared" si="72"/>
        <v>5000</v>
      </c>
      <c r="F658">
        <v>10678</v>
      </c>
      <c r="G658" t="s">
        <v>8219</v>
      </c>
      <c r="H658" t="s">
        <v>8224</v>
      </c>
      <c r="I658" t="s">
        <v>8246</v>
      </c>
      <c r="J658">
        <v>1460917119</v>
      </c>
      <c r="K658" s="10">
        <f t="shared" si="73"/>
        <v>42477.762951388882</v>
      </c>
      <c r="L658">
        <v>1455736719</v>
      </c>
      <c r="M658" s="10">
        <f t="shared" si="74"/>
        <v>42417.804618055554</v>
      </c>
      <c r="N658" t="b">
        <v>0</v>
      </c>
      <c r="O658">
        <v>87</v>
      </c>
      <c r="P658" t="b">
        <v>1</v>
      </c>
      <c r="Q658" t="s">
        <v>8273</v>
      </c>
      <c r="R658" s="5">
        <f t="shared" si="70"/>
        <v>2.1360000000000001</v>
      </c>
      <c r="S658" s="14">
        <f t="shared" si="71"/>
        <v>122.73563218390805</v>
      </c>
      <c r="T658" t="str">
        <f t="shared" si="75"/>
        <v>technology</v>
      </c>
      <c r="U658" t="str">
        <f t="shared" si="76"/>
        <v>wearables</v>
      </c>
    </row>
    <row r="659" spans="1:21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f t="shared" si="72"/>
        <v>15000</v>
      </c>
      <c r="F659">
        <v>18855</v>
      </c>
      <c r="G659" t="s">
        <v>8219</v>
      </c>
      <c r="H659" t="s">
        <v>8224</v>
      </c>
      <c r="I659" t="s">
        <v>8246</v>
      </c>
      <c r="J659">
        <v>1450901872</v>
      </c>
      <c r="K659" s="10">
        <f t="shared" si="73"/>
        <v>42361.84574074074</v>
      </c>
      <c r="L659">
        <v>1448309872</v>
      </c>
      <c r="M659" s="10">
        <f t="shared" si="74"/>
        <v>42331.84574074074</v>
      </c>
      <c r="N659" t="b">
        <v>0</v>
      </c>
      <c r="O659">
        <v>99</v>
      </c>
      <c r="P659" t="b">
        <v>1</v>
      </c>
      <c r="Q659" t="s">
        <v>8273</v>
      </c>
      <c r="R659" s="5">
        <f t="shared" si="70"/>
        <v>1.2569999999999999</v>
      </c>
      <c r="S659" s="14">
        <f t="shared" si="71"/>
        <v>190.45454545454547</v>
      </c>
      <c r="T659" t="str">
        <f t="shared" si="75"/>
        <v>technology</v>
      </c>
      <c r="U659" t="str">
        <f t="shared" si="76"/>
        <v>wearables</v>
      </c>
    </row>
    <row r="660" spans="1:21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f t="shared" si="72"/>
        <v>28888</v>
      </c>
      <c r="F660">
        <v>30177</v>
      </c>
      <c r="G660" t="s">
        <v>8219</v>
      </c>
      <c r="H660" t="s">
        <v>8224</v>
      </c>
      <c r="I660" t="s">
        <v>8246</v>
      </c>
      <c r="J660">
        <v>1437933600</v>
      </c>
      <c r="K660" s="10">
        <f t="shared" si="73"/>
        <v>42211.75</v>
      </c>
      <c r="L660">
        <v>1435117889</v>
      </c>
      <c r="M660" s="10">
        <f t="shared" si="74"/>
        <v>42179.160752314812</v>
      </c>
      <c r="N660" t="b">
        <v>0</v>
      </c>
      <c r="O660">
        <v>276</v>
      </c>
      <c r="P660" t="b">
        <v>1</v>
      </c>
      <c r="Q660" t="s">
        <v>8273</v>
      </c>
      <c r="R660" s="5">
        <f t="shared" si="70"/>
        <v>1.0449999999999999</v>
      </c>
      <c r="S660" s="14">
        <f t="shared" si="71"/>
        <v>109.33695652173913</v>
      </c>
      <c r="T660" t="str">
        <f t="shared" si="75"/>
        <v>technology</v>
      </c>
      <c r="U660" t="str">
        <f t="shared" si="76"/>
        <v>wearables</v>
      </c>
    </row>
    <row r="661" spans="1:21" x14ac:dyDescent="0.35">
      <c r="A661">
        <v>659</v>
      </c>
      <c r="B661" s="3" t="s">
        <v>660</v>
      </c>
      <c r="C661" s="3" t="s">
        <v>4769</v>
      </c>
      <c r="D661">
        <v>3000</v>
      </c>
      <c r="E661">
        <f t="shared" si="72"/>
        <v>3000</v>
      </c>
      <c r="F661">
        <v>3017</v>
      </c>
      <c r="G661" t="s">
        <v>8219</v>
      </c>
      <c r="H661" t="s">
        <v>8224</v>
      </c>
      <c r="I661" t="s">
        <v>8246</v>
      </c>
      <c r="J661">
        <v>1440339295</v>
      </c>
      <c r="K661" s="10">
        <f t="shared" si="73"/>
        <v>42239.593692129631</v>
      </c>
      <c r="L661">
        <v>1437747295</v>
      </c>
      <c r="M661" s="10">
        <f t="shared" si="74"/>
        <v>42209.593692129631</v>
      </c>
      <c r="N661" t="b">
        <v>0</v>
      </c>
      <c r="O661">
        <v>21</v>
      </c>
      <c r="P661" t="b">
        <v>1</v>
      </c>
      <c r="Q661" t="s">
        <v>8273</v>
      </c>
      <c r="R661" s="5">
        <f t="shared" si="70"/>
        <v>1.006</v>
      </c>
      <c r="S661" s="14">
        <f t="shared" si="71"/>
        <v>143.66666666666666</v>
      </c>
      <c r="T661" t="str">
        <f t="shared" si="75"/>
        <v>technology</v>
      </c>
      <c r="U661" t="str">
        <f t="shared" si="76"/>
        <v>wearables</v>
      </c>
    </row>
    <row r="662" spans="1:21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f t="shared" si="72"/>
        <v>50000</v>
      </c>
      <c r="F662">
        <v>1529</v>
      </c>
      <c r="G662" t="s">
        <v>8221</v>
      </c>
      <c r="H662" t="s">
        <v>8224</v>
      </c>
      <c r="I662" t="s">
        <v>8246</v>
      </c>
      <c r="J662">
        <v>1415558879</v>
      </c>
      <c r="K662" s="10">
        <f t="shared" si="73"/>
        <v>41952.783321759263</v>
      </c>
      <c r="L662">
        <v>1412963279</v>
      </c>
      <c r="M662" s="10">
        <f t="shared" si="74"/>
        <v>41922.741655092592</v>
      </c>
      <c r="N662" t="b">
        <v>0</v>
      </c>
      <c r="O662">
        <v>18</v>
      </c>
      <c r="P662" t="b">
        <v>0</v>
      </c>
      <c r="Q662" t="s">
        <v>8273</v>
      </c>
      <c r="R662" s="5">
        <f t="shared" si="70"/>
        <v>3.1E-2</v>
      </c>
      <c r="S662" s="6">
        <f t="shared" si="71"/>
        <v>84.944444444444443</v>
      </c>
      <c r="T662" t="str">
        <f t="shared" si="75"/>
        <v>technology</v>
      </c>
      <c r="U662" t="str">
        <f t="shared" si="76"/>
        <v>wearables</v>
      </c>
    </row>
    <row r="663" spans="1:21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f t="shared" si="72"/>
        <v>10000</v>
      </c>
      <c r="F663">
        <v>95</v>
      </c>
      <c r="G663" t="s">
        <v>8221</v>
      </c>
      <c r="H663" t="s">
        <v>8224</v>
      </c>
      <c r="I663" t="s">
        <v>8246</v>
      </c>
      <c r="J663">
        <v>1477236559</v>
      </c>
      <c r="K663" s="10">
        <f t="shared" si="73"/>
        <v>42666.645358796297</v>
      </c>
      <c r="L663">
        <v>1474644559</v>
      </c>
      <c r="M663" s="10">
        <f t="shared" si="74"/>
        <v>42636.645358796297</v>
      </c>
      <c r="N663" t="b">
        <v>0</v>
      </c>
      <c r="O663">
        <v>9</v>
      </c>
      <c r="P663" t="b">
        <v>0</v>
      </c>
      <c r="Q663" t="s">
        <v>8273</v>
      </c>
      <c r="R663" s="5">
        <f t="shared" si="70"/>
        <v>0.01</v>
      </c>
      <c r="S663" s="6">
        <f t="shared" si="71"/>
        <v>10.555555555555555</v>
      </c>
      <c r="T663" t="str">
        <f t="shared" si="75"/>
        <v>technology</v>
      </c>
      <c r="U663" t="str">
        <f t="shared" si="76"/>
        <v>wearables</v>
      </c>
    </row>
    <row r="664" spans="1:21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f t="shared" si="72"/>
        <v>39000</v>
      </c>
      <c r="F664">
        <v>156</v>
      </c>
      <c r="G664" t="s">
        <v>8221</v>
      </c>
      <c r="H664" t="s">
        <v>8224</v>
      </c>
      <c r="I664" t="s">
        <v>8246</v>
      </c>
      <c r="J664">
        <v>1421404247</v>
      </c>
      <c r="K664" s="10">
        <f t="shared" si="73"/>
        <v>42020.438043981485</v>
      </c>
      <c r="L664">
        <v>1418812247</v>
      </c>
      <c r="M664" s="10">
        <f t="shared" si="74"/>
        <v>41990.438043981485</v>
      </c>
      <c r="N664" t="b">
        <v>0</v>
      </c>
      <c r="O664">
        <v>4</v>
      </c>
      <c r="P664" t="b">
        <v>0</v>
      </c>
      <c r="Q664" t="s">
        <v>8273</v>
      </c>
      <c r="R664" s="5">
        <f t="shared" si="70"/>
        <v>4.0000000000000001E-3</v>
      </c>
      <c r="S664" s="6">
        <f t="shared" si="71"/>
        <v>39</v>
      </c>
      <c r="T664" t="str">
        <f t="shared" si="75"/>
        <v>technology</v>
      </c>
      <c r="U664" t="str">
        <f t="shared" si="76"/>
        <v>wearables</v>
      </c>
    </row>
    <row r="665" spans="1:21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f t="shared" si="72"/>
        <v>30000</v>
      </c>
      <c r="F665">
        <v>700</v>
      </c>
      <c r="G665" t="s">
        <v>8221</v>
      </c>
      <c r="H665" t="s">
        <v>8232</v>
      </c>
      <c r="I665" t="s">
        <v>8253</v>
      </c>
      <c r="J665">
        <v>1437250456</v>
      </c>
      <c r="K665" s="10">
        <f t="shared" si="73"/>
        <v>42203.843240740738</v>
      </c>
      <c r="L665">
        <v>1434658456</v>
      </c>
      <c r="M665" s="10">
        <f t="shared" si="74"/>
        <v>42173.843240740738</v>
      </c>
      <c r="N665" t="b">
        <v>0</v>
      </c>
      <c r="O665">
        <v>7</v>
      </c>
      <c r="P665" t="b">
        <v>0</v>
      </c>
      <c r="Q665" t="s">
        <v>8273</v>
      </c>
      <c r="R665" s="5">
        <f t="shared" si="70"/>
        <v>4.0000000000000001E-3</v>
      </c>
      <c r="S665" s="6">
        <f t="shared" si="71"/>
        <v>100</v>
      </c>
      <c r="T665" t="str">
        <f t="shared" si="75"/>
        <v>technology</v>
      </c>
      <c r="U665" t="str">
        <f t="shared" si="76"/>
        <v>wearables</v>
      </c>
    </row>
    <row r="666" spans="1:21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f t="shared" si="72"/>
        <v>12000</v>
      </c>
      <c r="F666">
        <v>904</v>
      </c>
      <c r="G666" t="s">
        <v>8221</v>
      </c>
      <c r="H666" t="s">
        <v>8224</v>
      </c>
      <c r="I666" t="s">
        <v>8246</v>
      </c>
      <c r="J666">
        <v>1428940775</v>
      </c>
      <c r="K666" s="10">
        <f t="shared" si="73"/>
        <v>42107.666377314818</v>
      </c>
      <c r="L666">
        <v>1426348775</v>
      </c>
      <c r="M666" s="10">
        <f t="shared" si="74"/>
        <v>42077.666377314818</v>
      </c>
      <c r="N666" t="b">
        <v>0</v>
      </c>
      <c r="O666">
        <v>29</v>
      </c>
      <c r="P666" t="b">
        <v>0</v>
      </c>
      <c r="Q666" t="s">
        <v>8273</v>
      </c>
      <c r="R666" s="5">
        <f t="shared" si="70"/>
        <v>7.4999999999999997E-2</v>
      </c>
      <c r="S666" s="6">
        <f t="shared" si="71"/>
        <v>31.172413793103448</v>
      </c>
      <c r="T666" t="str">
        <f t="shared" si="75"/>
        <v>technology</v>
      </c>
      <c r="U666" t="str">
        <f t="shared" si="76"/>
        <v>wearables</v>
      </c>
    </row>
    <row r="667" spans="1:21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f t="shared" si="72"/>
        <v>10000</v>
      </c>
      <c r="F667">
        <v>1864</v>
      </c>
      <c r="G667" t="s">
        <v>8221</v>
      </c>
      <c r="H667" t="s">
        <v>8224</v>
      </c>
      <c r="I667" t="s">
        <v>8246</v>
      </c>
      <c r="J667">
        <v>1484327061</v>
      </c>
      <c r="K667" s="10">
        <f t="shared" si="73"/>
        <v>42748.711354166662</v>
      </c>
      <c r="L667">
        <v>1479143061</v>
      </c>
      <c r="M667" s="10">
        <f t="shared" si="74"/>
        <v>42688.711354166662</v>
      </c>
      <c r="N667" t="b">
        <v>0</v>
      </c>
      <c r="O667">
        <v>12</v>
      </c>
      <c r="P667" t="b">
        <v>0</v>
      </c>
      <c r="Q667" t="s">
        <v>8273</v>
      </c>
      <c r="R667" s="5">
        <f t="shared" si="70"/>
        <v>0.186</v>
      </c>
      <c r="S667" s="6">
        <f t="shared" si="71"/>
        <v>155.33333333333334</v>
      </c>
      <c r="T667" t="str">
        <f t="shared" si="75"/>
        <v>technology</v>
      </c>
      <c r="U667" t="str">
        <f t="shared" si="76"/>
        <v>wearables</v>
      </c>
    </row>
    <row r="668" spans="1:21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f t="shared" si="72"/>
        <v>200000</v>
      </c>
      <c r="F668">
        <v>8</v>
      </c>
      <c r="G668" t="s">
        <v>8221</v>
      </c>
      <c r="H668" t="s">
        <v>8224</v>
      </c>
      <c r="I668" t="s">
        <v>8246</v>
      </c>
      <c r="J668">
        <v>1408305498</v>
      </c>
      <c r="K668" s="10">
        <f t="shared" si="73"/>
        <v>41868.832152777781</v>
      </c>
      <c r="L668">
        <v>1405713498</v>
      </c>
      <c r="M668" s="10">
        <f t="shared" si="74"/>
        <v>41838.832152777781</v>
      </c>
      <c r="N668" t="b">
        <v>0</v>
      </c>
      <c r="O668">
        <v>4</v>
      </c>
      <c r="P668" t="b">
        <v>0</v>
      </c>
      <c r="Q668" t="s">
        <v>8273</v>
      </c>
      <c r="R668" s="5">
        <f t="shared" si="70"/>
        <v>0</v>
      </c>
      <c r="S668" s="6">
        <f t="shared" si="71"/>
        <v>2</v>
      </c>
      <c r="T668" t="str">
        <f t="shared" si="75"/>
        <v>technology</v>
      </c>
      <c r="U668" t="str">
        <f t="shared" si="76"/>
        <v>wearables</v>
      </c>
    </row>
    <row r="669" spans="1:21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f t="shared" si="72"/>
        <v>55500.000000000007</v>
      </c>
      <c r="F669">
        <v>5010</v>
      </c>
      <c r="G669" t="s">
        <v>8221</v>
      </c>
      <c r="H669" t="s">
        <v>8237</v>
      </c>
      <c r="I669" t="s">
        <v>8249</v>
      </c>
      <c r="J669">
        <v>1477731463</v>
      </c>
      <c r="K669" s="10">
        <f t="shared" si="73"/>
        <v>42672.373414351852</v>
      </c>
      <c r="L669">
        <v>1474275463</v>
      </c>
      <c r="M669" s="10">
        <f t="shared" si="74"/>
        <v>42632.373414351852</v>
      </c>
      <c r="N669" t="b">
        <v>0</v>
      </c>
      <c r="O669">
        <v>28</v>
      </c>
      <c r="P669" t="b">
        <v>0</v>
      </c>
      <c r="Q669" t="s">
        <v>8273</v>
      </c>
      <c r="R669" s="5">
        <f t="shared" si="70"/>
        <v>0.1</v>
      </c>
      <c r="S669" s="6">
        <f t="shared" si="71"/>
        <v>178.92857142857142</v>
      </c>
      <c r="T669" t="str">
        <f t="shared" si="75"/>
        <v>technology</v>
      </c>
      <c r="U669" t="str">
        <f t="shared" si="76"/>
        <v>wearables</v>
      </c>
    </row>
    <row r="670" spans="1:21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f t="shared" si="72"/>
        <v>15000</v>
      </c>
      <c r="F670">
        <v>684</v>
      </c>
      <c r="G670" t="s">
        <v>8221</v>
      </c>
      <c r="H670" t="s">
        <v>8224</v>
      </c>
      <c r="I670" t="s">
        <v>8246</v>
      </c>
      <c r="J670">
        <v>1431374222</v>
      </c>
      <c r="K670" s="10">
        <f t="shared" si="73"/>
        <v>42135.831273148149</v>
      </c>
      <c r="L670">
        <v>1427486222</v>
      </c>
      <c r="M670" s="10">
        <f t="shared" si="74"/>
        <v>42090.831273148149</v>
      </c>
      <c r="N670" t="b">
        <v>0</v>
      </c>
      <c r="O670">
        <v>25</v>
      </c>
      <c r="P670" t="b">
        <v>0</v>
      </c>
      <c r="Q670" t="s">
        <v>8273</v>
      </c>
      <c r="R670" s="5">
        <f t="shared" si="70"/>
        <v>4.5999999999999999E-2</v>
      </c>
      <c r="S670" s="6">
        <f t="shared" si="71"/>
        <v>27.36</v>
      </c>
      <c r="T670" t="str">
        <f t="shared" si="75"/>
        <v>technology</v>
      </c>
      <c r="U670" t="str">
        <f t="shared" si="76"/>
        <v>wearables</v>
      </c>
    </row>
    <row r="671" spans="1:21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f t="shared" si="72"/>
        <v>20000</v>
      </c>
      <c r="F671">
        <v>43015</v>
      </c>
      <c r="G671" t="s">
        <v>8221</v>
      </c>
      <c r="H671" t="s">
        <v>8235</v>
      </c>
      <c r="I671" t="s">
        <v>8255</v>
      </c>
      <c r="J671">
        <v>1467817258</v>
      </c>
      <c r="K671" s="10">
        <f t="shared" si="73"/>
        <v>42557.625671296293</v>
      </c>
      <c r="L671">
        <v>1465225258</v>
      </c>
      <c r="M671" s="10">
        <f t="shared" si="74"/>
        <v>42527.625671296293</v>
      </c>
      <c r="N671" t="b">
        <v>0</v>
      </c>
      <c r="O671">
        <v>28</v>
      </c>
      <c r="P671" t="b">
        <v>0</v>
      </c>
      <c r="Q671" t="s">
        <v>8273</v>
      </c>
      <c r="R671" s="5">
        <f t="shared" si="70"/>
        <v>0.215</v>
      </c>
      <c r="S671" s="6">
        <f t="shared" si="71"/>
        <v>1536.25</v>
      </c>
      <c r="T671" t="str">
        <f t="shared" si="75"/>
        <v>technology</v>
      </c>
      <c r="U671" t="str">
        <f t="shared" si="76"/>
        <v>wearables</v>
      </c>
    </row>
    <row r="672" spans="1:21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f t="shared" si="72"/>
        <v>99900.000000000015</v>
      </c>
      <c r="F672">
        <v>26349</v>
      </c>
      <c r="G672" t="s">
        <v>8221</v>
      </c>
      <c r="H672" t="s">
        <v>8237</v>
      </c>
      <c r="I672" t="s">
        <v>8249</v>
      </c>
      <c r="J672">
        <v>1466323800</v>
      </c>
      <c r="K672" s="10">
        <f t="shared" si="73"/>
        <v>42540.340277777781</v>
      </c>
      <c r="L672">
        <v>1463418120</v>
      </c>
      <c r="M672" s="10">
        <f t="shared" si="74"/>
        <v>42506.709722222222</v>
      </c>
      <c r="N672" t="b">
        <v>0</v>
      </c>
      <c r="O672">
        <v>310</v>
      </c>
      <c r="P672" t="b">
        <v>0</v>
      </c>
      <c r="Q672" t="s">
        <v>8273</v>
      </c>
      <c r="R672" s="5">
        <f t="shared" si="70"/>
        <v>0.29299999999999998</v>
      </c>
      <c r="S672" s="6">
        <f t="shared" si="71"/>
        <v>84.99677419354839</v>
      </c>
      <c r="T672" t="str">
        <f t="shared" si="75"/>
        <v>technology</v>
      </c>
      <c r="U672" t="str">
        <f t="shared" si="76"/>
        <v>wearables</v>
      </c>
    </row>
    <row r="673" spans="1:21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f t="shared" si="72"/>
        <v>30000</v>
      </c>
      <c r="F673">
        <v>11828</v>
      </c>
      <c r="G673" t="s">
        <v>8221</v>
      </c>
      <c r="H673" t="s">
        <v>8224</v>
      </c>
      <c r="I673" t="s">
        <v>8246</v>
      </c>
      <c r="J673">
        <v>1421208000</v>
      </c>
      <c r="K673" s="10">
        <f t="shared" si="73"/>
        <v>42018.166666666672</v>
      </c>
      <c r="L673">
        <v>1418315852</v>
      </c>
      <c r="M673" s="10">
        <f t="shared" si="74"/>
        <v>41984.692731481482</v>
      </c>
      <c r="N673" t="b">
        <v>0</v>
      </c>
      <c r="O673">
        <v>15</v>
      </c>
      <c r="P673" t="b">
        <v>0</v>
      </c>
      <c r="Q673" t="s">
        <v>8273</v>
      </c>
      <c r="R673" s="5">
        <f t="shared" si="70"/>
        <v>0.39400000000000002</v>
      </c>
      <c r="S673" s="6">
        <f t="shared" si="71"/>
        <v>788.5333333333333</v>
      </c>
      <c r="T673" t="str">
        <f t="shared" si="75"/>
        <v>technology</v>
      </c>
      <c r="U673" t="str">
        <f t="shared" si="76"/>
        <v>wearables</v>
      </c>
    </row>
    <row r="674" spans="1:21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f t="shared" si="72"/>
        <v>50000</v>
      </c>
      <c r="F674">
        <v>10814</v>
      </c>
      <c r="G674" t="s">
        <v>8221</v>
      </c>
      <c r="H674" t="s">
        <v>8224</v>
      </c>
      <c r="I674" t="s">
        <v>8246</v>
      </c>
      <c r="J674">
        <v>1420088340</v>
      </c>
      <c r="K674" s="10">
        <f t="shared" si="73"/>
        <v>42005.207638888889</v>
      </c>
      <c r="L674">
        <v>1417410964</v>
      </c>
      <c r="M674" s="10">
        <f t="shared" si="74"/>
        <v>41974.219490740739</v>
      </c>
      <c r="N674" t="b">
        <v>0</v>
      </c>
      <c r="O674">
        <v>215</v>
      </c>
      <c r="P674" t="b">
        <v>0</v>
      </c>
      <c r="Q674" t="s">
        <v>8273</v>
      </c>
      <c r="R674" s="5">
        <f t="shared" si="70"/>
        <v>0.216</v>
      </c>
      <c r="S674" s="6">
        <f t="shared" si="71"/>
        <v>50.29767441860465</v>
      </c>
      <c r="T674" t="str">
        <f t="shared" si="75"/>
        <v>technology</v>
      </c>
      <c r="U674" t="str">
        <f t="shared" si="76"/>
        <v>wearables</v>
      </c>
    </row>
    <row r="675" spans="1:21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f t="shared" si="72"/>
        <v>100000</v>
      </c>
      <c r="F675">
        <v>205</v>
      </c>
      <c r="G675" t="s">
        <v>8221</v>
      </c>
      <c r="H675" t="s">
        <v>8224</v>
      </c>
      <c r="I675" t="s">
        <v>8246</v>
      </c>
      <c r="J675">
        <v>1409602217</v>
      </c>
      <c r="K675" s="10">
        <f t="shared" si="73"/>
        <v>41883.840474537035</v>
      </c>
      <c r="L675">
        <v>1405714217</v>
      </c>
      <c r="M675" s="10">
        <f t="shared" si="74"/>
        <v>41838.840474537035</v>
      </c>
      <c r="N675" t="b">
        <v>0</v>
      </c>
      <c r="O675">
        <v>3</v>
      </c>
      <c r="P675" t="b">
        <v>0</v>
      </c>
      <c r="Q675" t="s">
        <v>8273</v>
      </c>
      <c r="R675" s="5">
        <f t="shared" si="70"/>
        <v>2E-3</v>
      </c>
      <c r="S675" s="6">
        <f t="shared" si="71"/>
        <v>68.333333333333329</v>
      </c>
      <c r="T675" t="str">
        <f t="shared" si="75"/>
        <v>technology</v>
      </c>
      <c r="U675" t="str">
        <f t="shared" si="76"/>
        <v>wearables</v>
      </c>
    </row>
    <row r="676" spans="1:21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f t="shared" si="72"/>
        <v>50000</v>
      </c>
      <c r="F676">
        <v>15</v>
      </c>
      <c r="G676" t="s">
        <v>8221</v>
      </c>
      <c r="H676" t="s">
        <v>8224</v>
      </c>
      <c r="I676" t="s">
        <v>8246</v>
      </c>
      <c r="J676">
        <v>1407811627</v>
      </c>
      <c r="K676" s="10">
        <f t="shared" si="73"/>
        <v>41863.116053240738</v>
      </c>
      <c r="L676">
        <v>1402627627</v>
      </c>
      <c r="M676" s="10">
        <f t="shared" si="74"/>
        <v>41803.116053240738</v>
      </c>
      <c r="N676" t="b">
        <v>0</v>
      </c>
      <c r="O676">
        <v>2</v>
      </c>
      <c r="P676" t="b">
        <v>0</v>
      </c>
      <c r="Q676" t="s">
        <v>8273</v>
      </c>
      <c r="R676" s="5">
        <f t="shared" si="70"/>
        <v>0</v>
      </c>
      <c r="S676" s="6">
        <f t="shared" si="71"/>
        <v>7.5</v>
      </c>
      <c r="T676" t="str">
        <f t="shared" si="75"/>
        <v>technology</v>
      </c>
      <c r="U676" t="str">
        <f t="shared" si="76"/>
        <v>wearables</v>
      </c>
    </row>
    <row r="677" spans="1:21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f t="shared" si="72"/>
        <v>6000</v>
      </c>
      <c r="F677">
        <v>891</v>
      </c>
      <c r="G677" t="s">
        <v>8221</v>
      </c>
      <c r="H677" t="s">
        <v>8224</v>
      </c>
      <c r="I677" t="s">
        <v>8246</v>
      </c>
      <c r="J677">
        <v>1420095540</v>
      </c>
      <c r="K677" s="10">
        <f t="shared" si="73"/>
        <v>42005.290972222225</v>
      </c>
      <c r="L677">
        <v>1417558804</v>
      </c>
      <c r="M677" s="10">
        <f t="shared" si="74"/>
        <v>41975.930601851855</v>
      </c>
      <c r="N677" t="b">
        <v>0</v>
      </c>
      <c r="O677">
        <v>26</v>
      </c>
      <c r="P677" t="b">
        <v>0</v>
      </c>
      <c r="Q677" t="s">
        <v>8273</v>
      </c>
      <c r="R677" s="5">
        <f t="shared" si="70"/>
        <v>0.14899999999999999</v>
      </c>
      <c r="S677" s="6">
        <f t="shared" si="71"/>
        <v>34.269230769230766</v>
      </c>
      <c r="T677" t="str">
        <f t="shared" si="75"/>
        <v>technology</v>
      </c>
      <c r="U677" t="str">
        <f t="shared" si="76"/>
        <v>wearables</v>
      </c>
    </row>
    <row r="678" spans="1:21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f t="shared" si="72"/>
        <v>75000</v>
      </c>
      <c r="F678">
        <v>1471</v>
      </c>
      <c r="G678" t="s">
        <v>8221</v>
      </c>
      <c r="H678" t="s">
        <v>8229</v>
      </c>
      <c r="I678" t="s">
        <v>8251</v>
      </c>
      <c r="J678">
        <v>1423333581</v>
      </c>
      <c r="K678" s="10">
        <f t="shared" si="73"/>
        <v>42042.768298611118</v>
      </c>
      <c r="L678">
        <v>1420741581</v>
      </c>
      <c r="M678" s="10">
        <f t="shared" si="74"/>
        <v>42012.768298611118</v>
      </c>
      <c r="N678" t="b">
        <v>0</v>
      </c>
      <c r="O678">
        <v>24</v>
      </c>
      <c r="P678" t="b">
        <v>0</v>
      </c>
      <c r="Q678" t="s">
        <v>8273</v>
      </c>
      <c r="R678" s="5">
        <f t="shared" si="70"/>
        <v>1.4999999999999999E-2</v>
      </c>
      <c r="S678" s="6">
        <f t="shared" si="71"/>
        <v>61.291666666666664</v>
      </c>
      <c r="T678" t="str">
        <f t="shared" si="75"/>
        <v>technology</v>
      </c>
      <c r="U678" t="str">
        <f t="shared" si="76"/>
        <v>wearables</v>
      </c>
    </row>
    <row r="679" spans="1:21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f t="shared" si="72"/>
        <v>55500.000000000007</v>
      </c>
      <c r="F679">
        <v>12792</v>
      </c>
      <c r="G679" t="s">
        <v>8221</v>
      </c>
      <c r="H679" t="s">
        <v>8237</v>
      </c>
      <c r="I679" t="s">
        <v>8249</v>
      </c>
      <c r="J679">
        <v>1467106895</v>
      </c>
      <c r="K679" s="10">
        <f t="shared" si="73"/>
        <v>42549.403877314813</v>
      </c>
      <c r="L679">
        <v>1463218895</v>
      </c>
      <c r="M679" s="10">
        <f t="shared" si="74"/>
        <v>42504.403877314813</v>
      </c>
      <c r="N679" t="b">
        <v>0</v>
      </c>
      <c r="O679">
        <v>96</v>
      </c>
      <c r="P679" t="b">
        <v>0</v>
      </c>
      <c r="Q679" t="s">
        <v>8273</v>
      </c>
      <c r="R679" s="5">
        <f t="shared" si="70"/>
        <v>0.25600000000000001</v>
      </c>
      <c r="S679" s="6">
        <f t="shared" si="71"/>
        <v>133.25</v>
      </c>
      <c r="T679" t="str">
        <f t="shared" si="75"/>
        <v>technology</v>
      </c>
      <c r="U679" t="str">
        <f t="shared" si="76"/>
        <v>wearables</v>
      </c>
    </row>
    <row r="680" spans="1:21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f t="shared" si="72"/>
        <v>29000</v>
      </c>
      <c r="F680">
        <v>1108</v>
      </c>
      <c r="G680" t="s">
        <v>8221</v>
      </c>
      <c r="H680" t="s">
        <v>8224</v>
      </c>
      <c r="I680" t="s">
        <v>8246</v>
      </c>
      <c r="J680">
        <v>1463821338</v>
      </c>
      <c r="K680" s="10">
        <f t="shared" si="73"/>
        <v>42511.376597222217</v>
      </c>
      <c r="L680">
        <v>1461229338</v>
      </c>
      <c r="M680" s="10">
        <f t="shared" si="74"/>
        <v>42481.376597222217</v>
      </c>
      <c r="N680" t="b">
        <v>0</v>
      </c>
      <c r="O680">
        <v>17</v>
      </c>
      <c r="P680" t="b">
        <v>0</v>
      </c>
      <c r="Q680" t="s">
        <v>8273</v>
      </c>
      <c r="R680" s="5">
        <f t="shared" si="70"/>
        <v>3.7999999999999999E-2</v>
      </c>
      <c r="S680" s="6">
        <f t="shared" si="71"/>
        <v>65.17647058823529</v>
      </c>
      <c r="T680" t="str">
        <f t="shared" si="75"/>
        <v>technology</v>
      </c>
      <c r="U680" t="str">
        <f t="shared" si="76"/>
        <v>wearables</v>
      </c>
    </row>
    <row r="681" spans="1:21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f t="shared" si="72"/>
        <v>57000</v>
      </c>
      <c r="F681">
        <v>8827</v>
      </c>
      <c r="G681" t="s">
        <v>8221</v>
      </c>
      <c r="H681" t="s">
        <v>8224</v>
      </c>
      <c r="I681" t="s">
        <v>8246</v>
      </c>
      <c r="J681">
        <v>1472920909</v>
      </c>
      <c r="K681" s="10">
        <f t="shared" si="73"/>
        <v>42616.695706018523</v>
      </c>
      <c r="L681">
        <v>1467736909</v>
      </c>
      <c r="M681" s="10">
        <f t="shared" si="74"/>
        <v>42556.695706018523</v>
      </c>
      <c r="N681" t="b">
        <v>0</v>
      </c>
      <c r="O681">
        <v>94</v>
      </c>
      <c r="P681" t="b">
        <v>0</v>
      </c>
      <c r="Q681" t="s">
        <v>8273</v>
      </c>
      <c r="R681" s="5">
        <f t="shared" si="70"/>
        <v>0.155</v>
      </c>
      <c r="S681" s="6">
        <f t="shared" si="71"/>
        <v>93.90425531914893</v>
      </c>
      <c r="T681" t="str">
        <f t="shared" si="75"/>
        <v>technology</v>
      </c>
      <c r="U681" t="str">
        <f t="shared" si="76"/>
        <v>wearables</v>
      </c>
    </row>
    <row r="682" spans="1:21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f t="shared" si="72"/>
        <v>75000</v>
      </c>
      <c r="F682">
        <v>19434</v>
      </c>
      <c r="G682" t="s">
        <v>8221</v>
      </c>
      <c r="H682" t="s">
        <v>8224</v>
      </c>
      <c r="I682" t="s">
        <v>8246</v>
      </c>
      <c r="J682">
        <v>1410955331</v>
      </c>
      <c r="K682" s="10">
        <f t="shared" si="73"/>
        <v>41899.501516203702</v>
      </c>
      <c r="L682">
        <v>1407931331</v>
      </c>
      <c r="M682" s="10">
        <f t="shared" si="74"/>
        <v>41864.501516203702</v>
      </c>
      <c r="N682" t="b">
        <v>0</v>
      </c>
      <c r="O682">
        <v>129</v>
      </c>
      <c r="P682" t="b">
        <v>0</v>
      </c>
      <c r="Q682" t="s">
        <v>8273</v>
      </c>
      <c r="R682" s="5">
        <f t="shared" si="70"/>
        <v>0.25900000000000001</v>
      </c>
      <c r="S682" s="6">
        <f t="shared" si="71"/>
        <v>150.65116279069767</v>
      </c>
      <c r="T682" t="str">
        <f t="shared" si="75"/>
        <v>technology</v>
      </c>
      <c r="U682" t="str">
        <f t="shared" si="76"/>
        <v>wearables</v>
      </c>
    </row>
    <row r="683" spans="1:21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f t="shared" si="72"/>
        <v>2500</v>
      </c>
      <c r="F683">
        <v>1</v>
      </c>
      <c r="G683" t="s">
        <v>8221</v>
      </c>
      <c r="H683" t="s">
        <v>8224</v>
      </c>
      <c r="I683" t="s">
        <v>8246</v>
      </c>
      <c r="J683">
        <v>1477509604</v>
      </c>
      <c r="K683" s="10">
        <f t="shared" si="73"/>
        <v>42669.805601851855</v>
      </c>
      <c r="L683">
        <v>1474917604</v>
      </c>
      <c r="M683" s="10">
        <f t="shared" si="74"/>
        <v>42639.805601851855</v>
      </c>
      <c r="N683" t="b">
        <v>0</v>
      </c>
      <c r="O683">
        <v>1</v>
      </c>
      <c r="P683" t="b">
        <v>0</v>
      </c>
      <c r="Q683" t="s">
        <v>8273</v>
      </c>
      <c r="R683" s="5">
        <f t="shared" si="70"/>
        <v>0</v>
      </c>
      <c r="S683" s="6">
        <f t="shared" si="71"/>
        <v>1</v>
      </c>
      <c r="T683" t="str">
        <f t="shared" si="75"/>
        <v>technology</v>
      </c>
      <c r="U683" t="str">
        <f t="shared" si="76"/>
        <v>wearables</v>
      </c>
    </row>
    <row r="684" spans="1:21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f t="shared" si="72"/>
        <v>50000</v>
      </c>
      <c r="F684">
        <v>53</v>
      </c>
      <c r="G684" t="s">
        <v>8221</v>
      </c>
      <c r="H684" t="s">
        <v>8224</v>
      </c>
      <c r="I684" t="s">
        <v>8246</v>
      </c>
      <c r="J684">
        <v>1489512122</v>
      </c>
      <c r="K684" s="10">
        <f t="shared" si="73"/>
        <v>42808.723634259266</v>
      </c>
      <c r="L684">
        <v>1486923722</v>
      </c>
      <c r="M684" s="10">
        <f t="shared" si="74"/>
        <v>42778.765300925923</v>
      </c>
      <c r="N684" t="b">
        <v>0</v>
      </c>
      <c r="O684">
        <v>4</v>
      </c>
      <c r="P684" t="b">
        <v>0</v>
      </c>
      <c r="Q684" t="s">
        <v>8273</v>
      </c>
      <c r="R684" s="5">
        <f t="shared" si="70"/>
        <v>1E-3</v>
      </c>
      <c r="S684" s="6">
        <f t="shared" si="71"/>
        <v>13.25</v>
      </c>
      <c r="T684" t="str">
        <f t="shared" si="75"/>
        <v>technology</v>
      </c>
      <c r="U684" t="str">
        <f t="shared" si="76"/>
        <v>wearables</v>
      </c>
    </row>
    <row r="685" spans="1:21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f t="shared" si="72"/>
        <v>35000</v>
      </c>
      <c r="F685">
        <v>298</v>
      </c>
      <c r="G685" t="s">
        <v>8221</v>
      </c>
      <c r="H685" t="s">
        <v>8224</v>
      </c>
      <c r="I685" t="s">
        <v>8246</v>
      </c>
      <c r="J685">
        <v>1477949764</v>
      </c>
      <c r="K685" s="10">
        <f t="shared" si="73"/>
        <v>42674.900046296301</v>
      </c>
      <c r="L685">
        <v>1474493764</v>
      </c>
      <c r="M685" s="10">
        <f t="shared" si="74"/>
        <v>42634.900046296301</v>
      </c>
      <c r="N685" t="b">
        <v>0</v>
      </c>
      <c r="O685">
        <v>3</v>
      </c>
      <c r="P685" t="b">
        <v>0</v>
      </c>
      <c r="Q685" t="s">
        <v>8273</v>
      </c>
      <c r="R685" s="5">
        <f t="shared" si="70"/>
        <v>8.9999999999999993E-3</v>
      </c>
      <c r="S685" s="6">
        <f t="shared" si="71"/>
        <v>99.333333333333329</v>
      </c>
      <c r="T685" t="str">
        <f t="shared" si="75"/>
        <v>technology</v>
      </c>
      <c r="U685" t="str">
        <f t="shared" si="76"/>
        <v>wearables</v>
      </c>
    </row>
    <row r="686" spans="1:21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f t="shared" si="72"/>
        <v>320000</v>
      </c>
      <c r="F686">
        <v>23948</v>
      </c>
      <c r="G686" t="s">
        <v>8221</v>
      </c>
      <c r="H686" t="s">
        <v>8224</v>
      </c>
      <c r="I686" t="s">
        <v>8246</v>
      </c>
      <c r="J686">
        <v>1406257200</v>
      </c>
      <c r="K686" s="10">
        <f t="shared" si="73"/>
        <v>41845.125</v>
      </c>
      <c r="L686">
        <v>1403176891</v>
      </c>
      <c r="M686" s="10">
        <f t="shared" si="74"/>
        <v>41809.473275462966</v>
      </c>
      <c r="N686" t="b">
        <v>0</v>
      </c>
      <c r="O686">
        <v>135</v>
      </c>
      <c r="P686" t="b">
        <v>0</v>
      </c>
      <c r="Q686" t="s">
        <v>8273</v>
      </c>
      <c r="R686" s="5">
        <f t="shared" si="70"/>
        <v>7.4999999999999997E-2</v>
      </c>
      <c r="S686" s="6">
        <f t="shared" si="71"/>
        <v>177.39259259259259</v>
      </c>
      <c r="T686" t="str">
        <f t="shared" si="75"/>
        <v>technology</v>
      </c>
      <c r="U686" t="str">
        <f t="shared" si="76"/>
        <v>wearables</v>
      </c>
    </row>
    <row r="687" spans="1:21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f t="shared" si="72"/>
        <v>2000</v>
      </c>
      <c r="F687">
        <v>553</v>
      </c>
      <c r="G687" t="s">
        <v>8221</v>
      </c>
      <c r="H687" t="s">
        <v>8224</v>
      </c>
      <c r="I687" t="s">
        <v>8246</v>
      </c>
      <c r="J687">
        <v>1421095672</v>
      </c>
      <c r="K687" s="10">
        <f t="shared" si="73"/>
        <v>42016.866574074069</v>
      </c>
      <c r="L687">
        <v>1417207672</v>
      </c>
      <c r="M687" s="10">
        <f t="shared" si="74"/>
        <v>41971.866574074069</v>
      </c>
      <c r="N687" t="b">
        <v>0</v>
      </c>
      <c r="O687">
        <v>10</v>
      </c>
      <c r="P687" t="b">
        <v>0</v>
      </c>
      <c r="Q687" t="s">
        <v>8273</v>
      </c>
      <c r="R687" s="5">
        <f t="shared" si="70"/>
        <v>0.27700000000000002</v>
      </c>
      <c r="S687" s="6">
        <f t="shared" si="71"/>
        <v>55.3</v>
      </c>
      <c r="T687" t="str">
        <f t="shared" si="75"/>
        <v>technology</v>
      </c>
      <c r="U687" t="str">
        <f t="shared" si="76"/>
        <v>wearables</v>
      </c>
    </row>
    <row r="688" spans="1:21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f t="shared" si="72"/>
        <v>555000</v>
      </c>
      <c r="F688">
        <v>0</v>
      </c>
      <c r="G688" t="s">
        <v>8221</v>
      </c>
      <c r="H688" t="s">
        <v>8237</v>
      </c>
      <c r="I688" t="s">
        <v>8249</v>
      </c>
      <c r="J688">
        <v>1438618170</v>
      </c>
      <c r="K688" s="10">
        <f t="shared" si="73"/>
        <v>42219.673263888893</v>
      </c>
      <c r="L688">
        <v>1436026170</v>
      </c>
      <c r="M688" s="10">
        <f t="shared" si="74"/>
        <v>42189.673263888893</v>
      </c>
      <c r="N688" t="b">
        <v>0</v>
      </c>
      <c r="O688">
        <v>0</v>
      </c>
      <c r="P688" t="b">
        <v>0</v>
      </c>
      <c r="Q688" t="s">
        <v>8273</v>
      </c>
      <c r="R688" s="5">
        <f t="shared" si="70"/>
        <v>0</v>
      </c>
      <c r="S688" s="6" t="e">
        <f t="shared" si="71"/>
        <v>#DIV/0!</v>
      </c>
      <c r="T688" t="str">
        <f t="shared" si="75"/>
        <v>technology</v>
      </c>
      <c r="U688" t="str">
        <f t="shared" si="76"/>
        <v>wearables</v>
      </c>
    </row>
    <row r="689" spans="1:21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f t="shared" si="72"/>
        <v>5100</v>
      </c>
      <c r="F689">
        <v>3550</v>
      </c>
      <c r="G689" t="s">
        <v>8221</v>
      </c>
      <c r="H689" t="s">
        <v>8238</v>
      </c>
      <c r="I689" t="s">
        <v>8256</v>
      </c>
      <c r="J689">
        <v>1486317653</v>
      </c>
      <c r="K689" s="10">
        <f t="shared" si="73"/>
        <v>42771.750613425931</v>
      </c>
      <c r="L689">
        <v>1481133653</v>
      </c>
      <c r="M689" s="10">
        <f t="shared" si="74"/>
        <v>42711.750613425931</v>
      </c>
      <c r="N689" t="b">
        <v>0</v>
      </c>
      <c r="O689">
        <v>6</v>
      </c>
      <c r="P689" t="b">
        <v>0</v>
      </c>
      <c r="Q689" t="s">
        <v>8273</v>
      </c>
      <c r="R689" s="5">
        <f t="shared" si="70"/>
        <v>3.5999999999999997E-2</v>
      </c>
      <c r="S689" s="6">
        <f t="shared" si="71"/>
        <v>591.66666666666663</v>
      </c>
      <c r="T689" t="str">
        <f t="shared" si="75"/>
        <v>technology</v>
      </c>
      <c r="U689" t="str">
        <f t="shared" si="76"/>
        <v>wearables</v>
      </c>
    </row>
    <row r="690" spans="1:21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f t="shared" si="72"/>
        <v>20000</v>
      </c>
      <c r="F690">
        <v>14598</v>
      </c>
      <c r="G690" t="s">
        <v>8221</v>
      </c>
      <c r="H690" t="s">
        <v>8224</v>
      </c>
      <c r="I690" t="s">
        <v>8246</v>
      </c>
      <c r="J690">
        <v>1444876253</v>
      </c>
      <c r="K690" s="10">
        <f t="shared" si="73"/>
        <v>42292.104780092588</v>
      </c>
      <c r="L690">
        <v>1442284253</v>
      </c>
      <c r="M690" s="10">
        <f t="shared" si="74"/>
        <v>42262.104780092588</v>
      </c>
      <c r="N690" t="b">
        <v>0</v>
      </c>
      <c r="O690">
        <v>36</v>
      </c>
      <c r="P690" t="b">
        <v>0</v>
      </c>
      <c r="Q690" t="s">
        <v>8273</v>
      </c>
      <c r="R690" s="5">
        <f t="shared" si="70"/>
        <v>0.73</v>
      </c>
      <c r="S690" s="6">
        <f t="shared" si="71"/>
        <v>405.5</v>
      </c>
      <c r="T690" t="str">
        <f t="shared" si="75"/>
        <v>technology</v>
      </c>
      <c r="U690" t="str">
        <f t="shared" si="76"/>
        <v>wearables</v>
      </c>
    </row>
    <row r="691" spans="1:21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f t="shared" si="72"/>
        <v>200000</v>
      </c>
      <c r="F691">
        <v>115297.5</v>
      </c>
      <c r="G691" t="s">
        <v>8221</v>
      </c>
      <c r="H691" t="s">
        <v>8224</v>
      </c>
      <c r="I691" t="s">
        <v>8246</v>
      </c>
      <c r="J691">
        <v>1481173140</v>
      </c>
      <c r="K691" s="10">
        <f t="shared" si="73"/>
        <v>42712.207638888889</v>
      </c>
      <c r="L691">
        <v>1478016097</v>
      </c>
      <c r="M691" s="10">
        <f t="shared" si="74"/>
        <v>42675.66778935185</v>
      </c>
      <c r="N691" t="b">
        <v>0</v>
      </c>
      <c r="O691">
        <v>336</v>
      </c>
      <c r="P691" t="b">
        <v>0</v>
      </c>
      <c r="Q691" t="s">
        <v>8273</v>
      </c>
      <c r="R691" s="5">
        <f t="shared" si="70"/>
        <v>0.57599999999999996</v>
      </c>
      <c r="S691" s="6">
        <f t="shared" si="71"/>
        <v>343.14732142857144</v>
      </c>
      <c r="T691" t="str">
        <f t="shared" si="75"/>
        <v>technology</v>
      </c>
      <c r="U691" t="str">
        <f t="shared" si="76"/>
        <v>wearables</v>
      </c>
    </row>
    <row r="692" spans="1:21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f t="shared" si="72"/>
        <v>20000</v>
      </c>
      <c r="F692">
        <v>2468</v>
      </c>
      <c r="G692" t="s">
        <v>8221</v>
      </c>
      <c r="H692" t="s">
        <v>8224</v>
      </c>
      <c r="I692" t="s">
        <v>8246</v>
      </c>
      <c r="J692">
        <v>1473400800</v>
      </c>
      <c r="K692" s="10">
        <f t="shared" si="73"/>
        <v>42622.25</v>
      </c>
      <c r="L692">
        <v>1469718841</v>
      </c>
      <c r="M692" s="10">
        <f t="shared" si="74"/>
        <v>42579.634733796294</v>
      </c>
      <c r="N692" t="b">
        <v>0</v>
      </c>
      <c r="O692">
        <v>34</v>
      </c>
      <c r="P692" t="b">
        <v>0</v>
      </c>
      <c r="Q692" t="s">
        <v>8273</v>
      </c>
      <c r="R692" s="5">
        <f t="shared" si="70"/>
        <v>0.123</v>
      </c>
      <c r="S692" s="6">
        <f t="shared" si="71"/>
        <v>72.588235294117652</v>
      </c>
      <c r="T692" t="str">
        <f t="shared" si="75"/>
        <v>technology</v>
      </c>
      <c r="U692" t="str">
        <f t="shared" si="76"/>
        <v>wearables</v>
      </c>
    </row>
    <row r="693" spans="1:21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f t="shared" si="72"/>
        <v>50000</v>
      </c>
      <c r="F693">
        <v>260</v>
      </c>
      <c r="G693" t="s">
        <v>8221</v>
      </c>
      <c r="H693" t="s">
        <v>8224</v>
      </c>
      <c r="I693" t="s">
        <v>8246</v>
      </c>
      <c r="J693">
        <v>1435711246</v>
      </c>
      <c r="K693" s="10">
        <f t="shared" si="73"/>
        <v>42186.028310185182</v>
      </c>
      <c r="L693">
        <v>1433292046</v>
      </c>
      <c r="M693" s="10">
        <f t="shared" si="74"/>
        <v>42158.028310185182</v>
      </c>
      <c r="N693" t="b">
        <v>0</v>
      </c>
      <c r="O693">
        <v>10</v>
      </c>
      <c r="P693" t="b">
        <v>0</v>
      </c>
      <c r="Q693" t="s">
        <v>8273</v>
      </c>
      <c r="R693" s="5">
        <f t="shared" si="70"/>
        <v>5.0000000000000001E-3</v>
      </c>
      <c r="S693" s="6">
        <f t="shared" si="71"/>
        <v>26</v>
      </c>
      <c r="T693" t="str">
        <f t="shared" si="75"/>
        <v>technology</v>
      </c>
      <c r="U693" t="str">
        <f t="shared" si="76"/>
        <v>wearables</v>
      </c>
    </row>
    <row r="694" spans="1:21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f t="shared" si="72"/>
        <v>24200</v>
      </c>
      <c r="F694">
        <v>1306</v>
      </c>
      <c r="G694" t="s">
        <v>8221</v>
      </c>
      <c r="H694" t="s">
        <v>8225</v>
      </c>
      <c r="I694" t="s">
        <v>8247</v>
      </c>
      <c r="J694">
        <v>1482397263</v>
      </c>
      <c r="K694" s="10">
        <f t="shared" si="73"/>
        <v>42726.37572916667</v>
      </c>
      <c r="L694">
        <v>1479805263</v>
      </c>
      <c r="M694" s="10">
        <f t="shared" si="74"/>
        <v>42696.37572916667</v>
      </c>
      <c r="N694" t="b">
        <v>0</v>
      </c>
      <c r="O694">
        <v>201</v>
      </c>
      <c r="P694" t="b">
        <v>0</v>
      </c>
      <c r="Q694" t="s">
        <v>8273</v>
      </c>
      <c r="R694" s="5">
        <f t="shared" si="70"/>
        <v>6.5000000000000002E-2</v>
      </c>
      <c r="S694" s="6">
        <f t="shared" si="71"/>
        <v>6.4975124378109452</v>
      </c>
      <c r="T694" t="str">
        <f t="shared" si="75"/>
        <v>technology</v>
      </c>
      <c r="U694" t="str">
        <f t="shared" si="76"/>
        <v>wearables</v>
      </c>
    </row>
    <row r="695" spans="1:21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f t="shared" si="72"/>
        <v>100000</v>
      </c>
      <c r="F695">
        <v>35338</v>
      </c>
      <c r="G695" t="s">
        <v>8221</v>
      </c>
      <c r="H695" t="s">
        <v>8224</v>
      </c>
      <c r="I695" t="s">
        <v>8246</v>
      </c>
      <c r="J695">
        <v>1430421827</v>
      </c>
      <c r="K695" s="10">
        <f t="shared" si="73"/>
        <v>42124.808182870373</v>
      </c>
      <c r="L695">
        <v>1427829827</v>
      </c>
      <c r="M695" s="10">
        <f t="shared" si="74"/>
        <v>42094.808182870373</v>
      </c>
      <c r="N695" t="b">
        <v>0</v>
      </c>
      <c r="O695">
        <v>296</v>
      </c>
      <c r="P695" t="b">
        <v>0</v>
      </c>
      <c r="Q695" t="s">
        <v>8273</v>
      </c>
      <c r="R695" s="5">
        <f t="shared" si="70"/>
        <v>0.35299999999999998</v>
      </c>
      <c r="S695" s="6">
        <f t="shared" si="71"/>
        <v>119.38513513513513</v>
      </c>
      <c r="T695" t="str">
        <f t="shared" si="75"/>
        <v>technology</v>
      </c>
      <c r="U695" t="str">
        <f t="shared" si="76"/>
        <v>wearables</v>
      </c>
    </row>
    <row r="696" spans="1:21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f t="shared" si="72"/>
        <v>150000</v>
      </c>
      <c r="F696">
        <v>590</v>
      </c>
      <c r="G696" t="s">
        <v>8221</v>
      </c>
      <c r="H696" t="s">
        <v>8224</v>
      </c>
      <c r="I696" t="s">
        <v>8246</v>
      </c>
      <c r="J696">
        <v>1485964559</v>
      </c>
      <c r="K696" s="10">
        <f t="shared" si="73"/>
        <v>42767.663877314815</v>
      </c>
      <c r="L696">
        <v>1483372559</v>
      </c>
      <c r="M696" s="10">
        <f t="shared" si="74"/>
        <v>42737.663877314815</v>
      </c>
      <c r="N696" t="b">
        <v>0</v>
      </c>
      <c r="O696">
        <v>7</v>
      </c>
      <c r="P696" t="b">
        <v>0</v>
      </c>
      <c r="Q696" t="s">
        <v>8273</v>
      </c>
      <c r="R696" s="5">
        <f t="shared" si="70"/>
        <v>4.0000000000000001E-3</v>
      </c>
      <c r="S696" s="6">
        <f t="shared" si="71"/>
        <v>84.285714285714292</v>
      </c>
      <c r="T696" t="str">
        <f t="shared" si="75"/>
        <v>technology</v>
      </c>
      <c r="U696" t="str">
        <f t="shared" si="76"/>
        <v>wearables</v>
      </c>
    </row>
    <row r="697" spans="1:21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f t="shared" si="72"/>
        <v>60000</v>
      </c>
      <c r="F697">
        <v>636</v>
      </c>
      <c r="G697" t="s">
        <v>8221</v>
      </c>
      <c r="H697" t="s">
        <v>8224</v>
      </c>
      <c r="I697" t="s">
        <v>8246</v>
      </c>
      <c r="J697">
        <v>1414758620</v>
      </c>
      <c r="K697" s="10">
        <f t="shared" si="73"/>
        <v>41943.521064814813</v>
      </c>
      <c r="L697">
        <v>1412166620</v>
      </c>
      <c r="M697" s="10">
        <f t="shared" si="74"/>
        <v>41913.521064814813</v>
      </c>
      <c r="N697" t="b">
        <v>0</v>
      </c>
      <c r="O697">
        <v>7</v>
      </c>
      <c r="P697" t="b">
        <v>0</v>
      </c>
      <c r="Q697" t="s">
        <v>8273</v>
      </c>
      <c r="R697" s="5">
        <f t="shared" si="70"/>
        <v>1.0999999999999999E-2</v>
      </c>
      <c r="S697" s="6">
        <f t="shared" si="71"/>
        <v>90.857142857142861</v>
      </c>
      <c r="T697" t="str">
        <f t="shared" si="75"/>
        <v>technology</v>
      </c>
      <c r="U697" t="str">
        <f t="shared" si="76"/>
        <v>wearables</v>
      </c>
    </row>
    <row r="698" spans="1:21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f t="shared" si="72"/>
        <v>194250.00000000003</v>
      </c>
      <c r="F698">
        <v>1</v>
      </c>
      <c r="G698" t="s">
        <v>8221</v>
      </c>
      <c r="H698" t="s">
        <v>8233</v>
      </c>
      <c r="I698" t="s">
        <v>8249</v>
      </c>
      <c r="J698">
        <v>1406326502</v>
      </c>
      <c r="K698" s="10">
        <f t="shared" si="73"/>
        <v>41845.927106481482</v>
      </c>
      <c r="L698">
        <v>1403734502</v>
      </c>
      <c r="M698" s="10">
        <f t="shared" si="74"/>
        <v>41815.927106481482</v>
      </c>
      <c r="N698" t="b">
        <v>0</v>
      </c>
      <c r="O698">
        <v>1</v>
      </c>
      <c r="P698" t="b">
        <v>0</v>
      </c>
      <c r="Q698" t="s">
        <v>8273</v>
      </c>
      <c r="R698" s="5">
        <f t="shared" si="70"/>
        <v>0</v>
      </c>
      <c r="S698" s="6">
        <f t="shared" si="71"/>
        <v>1</v>
      </c>
      <c r="T698" t="str">
        <f t="shared" si="75"/>
        <v>technology</v>
      </c>
      <c r="U698" t="str">
        <f t="shared" si="76"/>
        <v>wearables</v>
      </c>
    </row>
    <row r="699" spans="1:21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f t="shared" si="72"/>
        <v>5550.0000000000009</v>
      </c>
      <c r="F699">
        <v>2319</v>
      </c>
      <c r="G699" t="s">
        <v>8221</v>
      </c>
      <c r="H699" t="s">
        <v>8236</v>
      </c>
      <c r="I699" t="s">
        <v>8249</v>
      </c>
      <c r="J699">
        <v>1454502789</v>
      </c>
      <c r="K699" s="10">
        <f t="shared" si="73"/>
        <v>42403.523020833338</v>
      </c>
      <c r="L699">
        <v>1453206789</v>
      </c>
      <c r="M699" s="10">
        <f t="shared" si="74"/>
        <v>42388.523020833338</v>
      </c>
      <c r="N699" t="b">
        <v>0</v>
      </c>
      <c r="O699">
        <v>114</v>
      </c>
      <c r="P699" t="b">
        <v>0</v>
      </c>
      <c r="Q699" t="s">
        <v>8273</v>
      </c>
      <c r="R699" s="5">
        <f t="shared" si="70"/>
        <v>0.46400000000000002</v>
      </c>
      <c r="S699" s="6">
        <f t="shared" si="71"/>
        <v>20.342105263157894</v>
      </c>
      <c r="T699" t="str">
        <f t="shared" si="75"/>
        <v>technology</v>
      </c>
      <c r="U699" t="str">
        <f t="shared" si="76"/>
        <v>wearables</v>
      </c>
    </row>
    <row r="700" spans="1:21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f t="shared" si="72"/>
        <v>100000</v>
      </c>
      <c r="F700">
        <v>15390</v>
      </c>
      <c r="G700" t="s">
        <v>8221</v>
      </c>
      <c r="H700" t="s">
        <v>8224</v>
      </c>
      <c r="I700" t="s">
        <v>8246</v>
      </c>
      <c r="J700">
        <v>1411005600</v>
      </c>
      <c r="K700" s="10">
        <f t="shared" si="73"/>
        <v>41900.083333333336</v>
      </c>
      <c r="L700">
        <v>1408141245</v>
      </c>
      <c r="M700" s="10">
        <f t="shared" si="74"/>
        <v>41866.931076388886</v>
      </c>
      <c r="N700" t="b">
        <v>0</v>
      </c>
      <c r="O700">
        <v>29</v>
      </c>
      <c r="P700" t="b">
        <v>0</v>
      </c>
      <c r="Q700" t="s">
        <v>8273</v>
      </c>
      <c r="R700" s="5">
        <f t="shared" si="70"/>
        <v>0.154</v>
      </c>
      <c r="S700" s="6">
        <f t="shared" si="71"/>
        <v>530.68965517241384</v>
      </c>
      <c r="T700" t="str">
        <f t="shared" si="75"/>
        <v>technology</v>
      </c>
      <c r="U700" t="str">
        <f t="shared" si="76"/>
        <v>wearables</v>
      </c>
    </row>
    <row r="701" spans="1:21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f t="shared" si="72"/>
        <v>130000</v>
      </c>
      <c r="F701">
        <v>107148.74</v>
      </c>
      <c r="G701" t="s">
        <v>8221</v>
      </c>
      <c r="H701" t="s">
        <v>8224</v>
      </c>
      <c r="I701" t="s">
        <v>8246</v>
      </c>
      <c r="J701">
        <v>1385136000</v>
      </c>
      <c r="K701" s="10">
        <f t="shared" si="73"/>
        <v>41600.666666666664</v>
      </c>
      <c r="L701">
        <v>1381923548</v>
      </c>
      <c r="M701" s="10">
        <f t="shared" si="74"/>
        <v>41563.485509259262</v>
      </c>
      <c r="N701" t="b">
        <v>0</v>
      </c>
      <c r="O701">
        <v>890</v>
      </c>
      <c r="P701" t="b">
        <v>0</v>
      </c>
      <c r="Q701" t="s">
        <v>8273</v>
      </c>
      <c r="R701" s="5">
        <f t="shared" si="70"/>
        <v>0.82399999999999995</v>
      </c>
      <c r="S701" s="6">
        <f t="shared" si="71"/>
        <v>120.39184269662923</v>
      </c>
      <c r="T701" t="str">
        <f t="shared" si="75"/>
        <v>technology</v>
      </c>
      <c r="U701" t="str">
        <f t="shared" si="76"/>
        <v>wearables</v>
      </c>
    </row>
    <row r="702" spans="1:21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f t="shared" si="72"/>
        <v>16650</v>
      </c>
      <c r="F702">
        <v>403</v>
      </c>
      <c r="G702" t="s">
        <v>8221</v>
      </c>
      <c r="H702" t="s">
        <v>8227</v>
      </c>
      <c r="I702" t="s">
        <v>8249</v>
      </c>
      <c r="J702">
        <v>1484065881</v>
      </c>
      <c r="K702" s="10">
        <f t="shared" si="73"/>
        <v>42745.688437500001</v>
      </c>
      <c r="L702">
        <v>1481473881</v>
      </c>
      <c r="M702" s="10">
        <f t="shared" si="74"/>
        <v>42715.688437500001</v>
      </c>
      <c r="N702" t="b">
        <v>0</v>
      </c>
      <c r="O702">
        <v>31</v>
      </c>
      <c r="P702" t="b">
        <v>0</v>
      </c>
      <c r="Q702" t="s">
        <v>8273</v>
      </c>
      <c r="R702" s="5">
        <f t="shared" si="70"/>
        <v>2.7E-2</v>
      </c>
      <c r="S702" s="6">
        <f t="shared" si="71"/>
        <v>13</v>
      </c>
      <c r="T702" t="str">
        <f t="shared" si="75"/>
        <v>technology</v>
      </c>
      <c r="U702" t="str">
        <f t="shared" si="76"/>
        <v>wearables</v>
      </c>
    </row>
    <row r="703" spans="1:21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f t="shared" si="72"/>
        <v>27830</v>
      </c>
      <c r="F703">
        <v>6118</v>
      </c>
      <c r="G703" t="s">
        <v>8221</v>
      </c>
      <c r="H703" t="s">
        <v>8225</v>
      </c>
      <c r="I703" t="s">
        <v>8247</v>
      </c>
      <c r="J703">
        <v>1406130880</v>
      </c>
      <c r="K703" s="10">
        <f t="shared" si="73"/>
        <v>41843.662962962961</v>
      </c>
      <c r="L703">
        <v>1403538880</v>
      </c>
      <c r="M703" s="10">
        <f t="shared" si="74"/>
        <v>41813.662962962961</v>
      </c>
      <c r="N703" t="b">
        <v>0</v>
      </c>
      <c r="O703">
        <v>21</v>
      </c>
      <c r="P703" t="b">
        <v>0</v>
      </c>
      <c r="Q703" t="s">
        <v>8273</v>
      </c>
      <c r="R703" s="5">
        <f t="shared" si="70"/>
        <v>0.26600000000000001</v>
      </c>
      <c r="S703" s="6">
        <f t="shared" si="71"/>
        <v>291.33333333333331</v>
      </c>
      <c r="T703" t="str">
        <f t="shared" si="75"/>
        <v>technology</v>
      </c>
      <c r="U703" t="str">
        <f t="shared" si="76"/>
        <v>wearables</v>
      </c>
    </row>
    <row r="704" spans="1:21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f t="shared" si="72"/>
        <v>15000</v>
      </c>
      <c r="F704">
        <v>4622.01</v>
      </c>
      <c r="G704" t="s">
        <v>8221</v>
      </c>
      <c r="H704" t="s">
        <v>8224</v>
      </c>
      <c r="I704" t="s">
        <v>8246</v>
      </c>
      <c r="J704">
        <v>1480011987</v>
      </c>
      <c r="K704" s="10">
        <f t="shared" si="73"/>
        <v>42698.768368055549</v>
      </c>
      <c r="L704">
        <v>1477416387</v>
      </c>
      <c r="M704" s="10">
        <f t="shared" si="74"/>
        <v>42668.726701388892</v>
      </c>
      <c r="N704" t="b">
        <v>0</v>
      </c>
      <c r="O704">
        <v>37</v>
      </c>
      <c r="P704" t="b">
        <v>0</v>
      </c>
      <c r="Q704" t="s">
        <v>8273</v>
      </c>
      <c r="R704" s="5">
        <f t="shared" si="70"/>
        <v>0.308</v>
      </c>
      <c r="S704" s="6">
        <f t="shared" si="71"/>
        <v>124.9191891891892</v>
      </c>
      <c r="T704" t="str">
        <f t="shared" si="75"/>
        <v>technology</v>
      </c>
      <c r="U704" t="str">
        <f t="shared" si="76"/>
        <v>wearables</v>
      </c>
    </row>
    <row r="705" spans="1:21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f t="shared" si="72"/>
        <v>15000</v>
      </c>
      <c r="F705">
        <v>837</v>
      </c>
      <c r="G705" t="s">
        <v>8221</v>
      </c>
      <c r="H705" t="s">
        <v>8224</v>
      </c>
      <c r="I705" t="s">
        <v>8246</v>
      </c>
      <c r="J705">
        <v>1485905520</v>
      </c>
      <c r="K705" s="10">
        <f t="shared" si="73"/>
        <v>42766.98055555555</v>
      </c>
      <c r="L705">
        <v>1481150949</v>
      </c>
      <c r="M705" s="10">
        <f t="shared" si="74"/>
        <v>42711.950798611113</v>
      </c>
      <c r="N705" t="b">
        <v>0</v>
      </c>
      <c r="O705">
        <v>7</v>
      </c>
      <c r="P705" t="b">
        <v>0</v>
      </c>
      <c r="Q705" t="s">
        <v>8273</v>
      </c>
      <c r="R705" s="5">
        <f t="shared" si="70"/>
        <v>5.6000000000000001E-2</v>
      </c>
      <c r="S705" s="6">
        <f t="shared" si="71"/>
        <v>119.57142857142857</v>
      </c>
      <c r="T705" t="str">
        <f t="shared" si="75"/>
        <v>technology</v>
      </c>
      <c r="U705" t="str">
        <f t="shared" si="76"/>
        <v>wearables</v>
      </c>
    </row>
    <row r="706" spans="1:21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f t="shared" si="72"/>
        <v>41250</v>
      </c>
      <c r="F706">
        <v>481</v>
      </c>
      <c r="G706" t="s">
        <v>8221</v>
      </c>
      <c r="H706" t="s">
        <v>8229</v>
      </c>
      <c r="I706" t="s">
        <v>8251</v>
      </c>
      <c r="J706">
        <v>1487565468</v>
      </c>
      <c r="K706" s="10">
        <f t="shared" si="73"/>
        <v>42786.192916666667</v>
      </c>
      <c r="L706">
        <v>1482381468</v>
      </c>
      <c r="M706" s="10">
        <f t="shared" si="74"/>
        <v>42726.192916666667</v>
      </c>
      <c r="N706" t="b">
        <v>0</v>
      </c>
      <c r="O706">
        <v>4</v>
      </c>
      <c r="P706" t="b">
        <v>0</v>
      </c>
      <c r="Q706" t="s">
        <v>8273</v>
      </c>
      <c r="R706" s="5">
        <f t="shared" ref="R706:R769" si="77">ROUND((F706/D706),3)</f>
        <v>8.9999999999999993E-3</v>
      </c>
      <c r="S706" s="6">
        <f t="shared" ref="S706:S769" si="78">F706/O706</f>
        <v>120.25</v>
      </c>
      <c r="T706" t="str">
        <f t="shared" si="75"/>
        <v>technology</v>
      </c>
      <c r="U706" t="str">
        <f t="shared" si="76"/>
        <v>wearables</v>
      </c>
    </row>
    <row r="707" spans="1:21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f t="shared" ref="E707:E770" si="79">IF(I707="USD",D707,(IF(I707="AUD",(D707*0.68),IF(I707="GBP",(D707*1.21),(IF(I707="EUR",(D707*1.11),(IF(I707="CAD",(D707*0.75),(IF(I707="NZD",(D707*0.64),IF(I707="HKD",(D707*0.13),IF(I707="DKK",(D707*0.15),IF(I707="NOK",(D707*0.11),IF(I707="SEK",(D707*0.1),(IF(I707="MXN",(D707*0.051),IF(I707="chf",(D707*1.02),IF(I707="SGD",(D707*0.72)))))))))))))))))))</f>
        <v>111000.00000000001</v>
      </c>
      <c r="F707">
        <v>977</v>
      </c>
      <c r="G707" t="s">
        <v>8221</v>
      </c>
      <c r="H707" t="s">
        <v>8233</v>
      </c>
      <c r="I707" t="s">
        <v>8249</v>
      </c>
      <c r="J707">
        <v>1484999278</v>
      </c>
      <c r="K707" s="10">
        <f t="shared" ref="K707:K770" si="80">(((J707/60)/60)/24)+DATE(1970,1,1)</f>
        <v>42756.491643518515</v>
      </c>
      <c r="L707">
        <v>1482407278</v>
      </c>
      <c r="M707" s="10">
        <f t="shared" ref="M707:M770" si="81">(((L707/60)/60)/24)+DATE(1970,1,1)</f>
        <v>42726.491643518515</v>
      </c>
      <c r="N707" t="b">
        <v>0</v>
      </c>
      <c r="O707">
        <v>5</v>
      </c>
      <c r="P707" t="b">
        <v>0</v>
      </c>
      <c r="Q707" t="s">
        <v>8273</v>
      </c>
      <c r="R707" s="5">
        <f t="shared" si="77"/>
        <v>0.01</v>
      </c>
      <c r="S707" s="6">
        <f t="shared" si="78"/>
        <v>195.4</v>
      </c>
      <c r="T707" t="str">
        <f t="shared" ref="T707:T770" si="82">LEFT(Q707,SEARCH("/",Q707,1)-1)</f>
        <v>technology</v>
      </c>
      <c r="U707" t="str">
        <f t="shared" ref="U707:U770" si="83">RIGHT(Q707,(LEN(Q707)-(SEARCH("/",Q707,1))))</f>
        <v>wearables</v>
      </c>
    </row>
    <row r="708" spans="1:21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f t="shared" si="79"/>
        <v>111000.00000000001</v>
      </c>
      <c r="F708">
        <v>0</v>
      </c>
      <c r="G708" t="s">
        <v>8221</v>
      </c>
      <c r="H708" t="s">
        <v>8227</v>
      </c>
      <c r="I708" t="s">
        <v>8249</v>
      </c>
      <c r="J708">
        <v>1481740740</v>
      </c>
      <c r="K708" s="10">
        <f t="shared" si="80"/>
        <v>42718.777083333334</v>
      </c>
      <c r="L708">
        <v>1478130783</v>
      </c>
      <c r="M708" s="10">
        <f t="shared" si="81"/>
        <v>42676.995173611111</v>
      </c>
      <c r="N708" t="b">
        <v>0</v>
      </c>
      <c r="O708">
        <v>0</v>
      </c>
      <c r="P708" t="b">
        <v>0</v>
      </c>
      <c r="Q708" t="s">
        <v>8273</v>
      </c>
      <c r="R708" s="5">
        <f t="shared" si="77"/>
        <v>0</v>
      </c>
      <c r="S708" s="6" t="e">
        <f t="shared" si="78"/>
        <v>#DIV/0!</v>
      </c>
      <c r="T708" t="str">
        <f t="shared" si="82"/>
        <v>technology</v>
      </c>
      <c r="U708" t="str">
        <f t="shared" si="83"/>
        <v>wearables</v>
      </c>
    </row>
    <row r="709" spans="1:21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f t="shared" si="79"/>
        <v>82280</v>
      </c>
      <c r="F709">
        <v>53670.6</v>
      </c>
      <c r="G709" t="s">
        <v>8221</v>
      </c>
      <c r="H709" t="s">
        <v>8225</v>
      </c>
      <c r="I709" t="s">
        <v>8247</v>
      </c>
      <c r="J709">
        <v>1483286127</v>
      </c>
      <c r="K709" s="10">
        <f t="shared" si="80"/>
        <v>42736.663506944446</v>
      </c>
      <c r="L709">
        <v>1479830127</v>
      </c>
      <c r="M709" s="10">
        <f t="shared" si="81"/>
        <v>42696.663506944446</v>
      </c>
      <c r="N709" t="b">
        <v>0</v>
      </c>
      <c r="O709">
        <v>456</v>
      </c>
      <c r="P709" t="b">
        <v>0</v>
      </c>
      <c r="Q709" t="s">
        <v>8273</v>
      </c>
      <c r="R709" s="5">
        <f t="shared" si="77"/>
        <v>0.78900000000000003</v>
      </c>
      <c r="S709" s="6">
        <f t="shared" si="78"/>
        <v>117.69868421052631</v>
      </c>
      <c r="T709" t="str">
        <f t="shared" si="82"/>
        <v>technology</v>
      </c>
      <c r="U709" t="str">
        <f t="shared" si="83"/>
        <v>wearables</v>
      </c>
    </row>
    <row r="710" spans="1:21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f t="shared" si="79"/>
        <v>48400</v>
      </c>
      <c r="F710">
        <v>8837</v>
      </c>
      <c r="G710" t="s">
        <v>8221</v>
      </c>
      <c r="H710" t="s">
        <v>8225</v>
      </c>
      <c r="I710" t="s">
        <v>8247</v>
      </c>
      <c r="J710">
        <v>1410616600</v>
      </c>
      <c r="K710" s="10">
        <f t="shared" si="80"/>
        <v>41895.581018518518</v>
      </c>
      <c r="L710">
        <v>1405432600</v>
      </c>
      <c r="M710" s="10">
        <f t="shared" si="81"/>
        <v>41835.581018518518</v>
      </c>
      <c r="N710" t="b">
        <v>0</v>
      </c>
      <c r="O710">
        <v>369</v>
      </c>
      <c r="P710" t="b">
        <v>0</v>
      </c>
      <c r="Q710" t="s">
        <v>8273</v>
      </c>
      <c r="R710" s="5">
        <f t="shared" si="77"/>
        <v>0.221</v>
      </c>
      <c r="S710" s="6">
        <f t="shared" si="78"/>
        <v>23.948509485094849</v>
      </c>
      <c r="T710" t="str">
        <f t="shared" si="82"/>
        <v>technology</v>
      </c>
      <c r="U710" t="str">
        <f t="shared" si="83"/>
        <v>wearables</v>
      </c>
    </row>
    <row r="711" spans="1:21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f t="shared" si="79"/>
        <v>15000</v>
      </c>
      <c r="F711">
        <v>61</v>
      </c>
      <c r="G711" t="s">
        <v>8221</v>
      </c>
      <c r="H711" t="s">
        <v>8224</v>
      </c>
      <c r="I711" t="s">
        <v>8246</v>
      </c>
      <c r="J711">
        <v>1417741159</v>
      </c>
      <c r="K711" s="10">
        <f t="shared" si="80"/>
        <v>41978.041192129633</v>
      </c>
      <c r="L711">
        <v>1415149159</v>
      </c>
      <c r="M711" s="10">
        <f t="shared" si="81"/>
        <v>41948.041192129633</v>
      </c>
      <c r="N711" t="b">
        <v>0</v>
      </c>
      <c r="O711">
        <v>2</v>
      </c>
      <c r="P711" t="b">
        <v>0</v>
      </c>
      <c r="Q711" t="s">
        <v>8273</v>
      </c>
      <c r="R711" s="5">
        <f t="shared" si="77"/>
        <v>4.0000000000000001E-3</v>
      </c>
      <c r="S711" s="6">
        <f t="shared" si="78"/>
        <v>30.5</v>
      </c>
      <c r="T711" t="str">
        <f t="shared" si="82"/>
        <v>technology</v>
      </c>
      <c r="U711" t="str">
        <f t="shared" si="83"/>
        <v>wearables</v>
      </c>
    </row>
    <row r="712" spans="1:21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f t="shared" si="79"/>
        <v>900</v>
      </c>
      <c r="F712">
        <v>0</v>
      </c>
      <c r="G712" t="s">
        <v>8221</v>
      </c>
      <c r="H712" t="s">
        <v>8229</v>
      </c>
      <c r="I712" t="s">
        <v>8251</v>
      </c>
      <c r="J712">
        <v>1408495440</v>
      </c>
      <c r="K712" s="10">
        <f t="shared" si="80"/>
        <v>41871.030555555553</v>
      </c>
      <c r="L712">
        <v>1405640302</v>
      </c>
      <c r="M712" s="10">
        <f t="shared" si="81"/>
        <v>41837.984976851854</v>
      </c>
      <c r="N712" t="b">
        <v>0</v>
      </c>
      <c r="O712">
        <v>0</v>
      </c>
      <c r="P712" t="b">
        <v>0</v>
      </c>
      <c r="Q712" t="s">
        <v>8273</v>
      </c>
      <c r="R712" s="5">
        <f t="shared" si="77"/>
        <v>0</v>
      </c>
      <c r="S712" s="6" t="e">
        <f t="shared" si="78"/>
        <v>#DIV/0!</v>
      </c>
      <c r="T712" t="str">
        <f t="shared" si="82"/>
        <v>technology</v>
      </c>
      <c r="U712" t="str">
        <f t="shared" si="83"/>
        <v>wearables</v>
      </c>
    </row>
    <row r="713" spans="1:21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f t="shared" si="79"/>
        <v>111000.00000000001</v>
      </c>
      <c r="F713">
        <v>33791</v>
      </c>
      <c r="G713" t="s">
        <v>8221</v>
      </c>
      <c r="H713" t="s">
        <v>8233</v>
      </c>
      <c r="I713" t="s">
        <v>8249</v>
      </c>
      <c r="J713">
        <v>1481716868</v>
      </c>
      <c r="K713" s="10">
        <f t="shared" si="80"/>
        <v>42718.500787037032</v>
      </c>
      <c r="L713">
        <v>1478257268</v>
      </c>
      <c r="M713" s="10">
        <f t="shared" si="81"/>
        <v>42678.459120370375</v>
      </c>
      <c r="N713" t="b">
        <v>0</v>
      </c>
      <c r="O713">
        <v>338</v>
      </c>
      <c r="P713" t="b">
        <v>0</v>
      </c>
      <c r="Q713" t="s">
        <v>8273</v>
      </c>
      <c r="R713" s="5">
        <f t="shared" si="77"/>
        <v>0.33800000000000002</v>
      </c>
      <c r="S713" s="6">
        <f t="shared" si="78"/>
        <v>99.973372781065095</v>
      </c>
      <c r="T713" t="str">
        <f t="shared" si="82"/>
        <v>technology</v>
      </c>
      <c r="U713" t="str">
        <f t="shared" si="83"/>
        <v>wearables</v>
      </c>
    </row>
    <row r="714" spans="1:21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f t="shared" si="79"/>
        <v>48500</v>
      </c>
      <c r="F714">
        <v>105</v>
      </c>
      <c r="G714" t="s">
        <v>8221</v>
      </c>
      <c r="H714" t="s">
        <v>8224</v>
      </c>
      <c r="I714" t="s">
        <v>8246</v>
      </c>
      <c r="J714">
        <v>1455466832</v>
      </c>
      <c r="K714" s="10">
        <f t="shared" si="80"/>
        <v>42414.680925925932</v>
      </c>
      <c r="L714">
        <v>1452874832</v>
      </c>
      <c r="M714" s="10">
        <f t="shared" si="81"/>
        <v>42384.680925925932</v>
      </c>
      <c r="N714" t="b">
        <v>0</v>
      </c>
      <c r="O714">
        <v>4</v>
      </c>
      <c r="P714" t="b">
        <v>0</v>
      </c>
      <c r="Q714" t="s">
        <v>8273</v>
      </c>
      <c r="R714" s="5">
        <f t="shared" si="77"/>
        <v>2E-3</v>
      </c>
      <c r="S714" s="6">
        <f t="shared" si="78"/>
        <v>26.25</v>
      </c>
      <c r="T714" t="str">
        <f t="shared" si="82"/>
        <v>technology</v>
      </c>
      <c r="U714" t="str">
        <f t="shared" si="83"/>
        <v>wearables</v>
      </c>
    </row>
    <row r="715" spans="1:21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f t="shared" si="79"/>
        <v>27750.000000000004</v>
      </c>
      <c r="F715">
        <v>199</v>
      </c>
      <c r="G715" t="s">
        <v>8221</v>
      </c>
      <c r="H715" t="s">
        <v>8237</v>
      </c>
      <c r="I715" t="s">
        <v>8249</v>
      </c>
      <c r="J715">
        <v>1465130532</v>
      </c>
      <c r="K715" s="10">
        <f t="shared" si="80"/>
        <v>42526.529305555552</v>
      </c>
      <c r="L715">
        <v>1462538532</v>
      </c>
      <c r="M715" s="10">
        <f t="shared" si="81"/>
        <v>42496.529305555552</v>
      </c>
      <c r="N715" t="b">
        <v>0</v>
      </c>
      <c r="O715">
        <v>1</v>
      </c>
      <c r="P715" t="b">
        <v>0</v>
      </c>
      <c r="Q715" t="s">
        <v>8273</v>
      </c>
      <c r="R715" s="5">
        <f t="shared" si="77"/>
        <v>8.0000000000000002E-3</v>
      </c>
      <c r="S715" s="6">
        <f t="shared" si="78"/>
        <v>199</v>
      </c>
      <c r="T715" t="str">
        <f t="shared" si="82"/>
        <v>technology</v>
      </c>
      <c r="U715" t="str">
        <f t="shared" si="83"/>
        <v>wearables</v>
      </c>
    </row>
    <row r="716" spans="1:21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f t="shared" si="79"/>
        <v>15000</v>
      </c>
      <c r="F716">
        <v>2249</v>
      </c>
      <c r="G716" t="s">
        <v>8221</v>
      </c>
      <c r="H716" t="s">
        <v>8224</v>
      </c>
      <c r="I716" t="s">
        <v>8246</v>
      </c>
      <c r="J716">
        <v>1488308082</v>
      </c>
      <c r="K716" s="10">
        <f t="shared" si="80"/>
        <v>42794.787986111114</v>
      </c>
      <c r="L716">
        <v>1483124082</v>
      </c>
      <c r="M716" s="10">
        <f t="shared" si="81"/>
        <v>42734.787986111114</v>
      </c>
      <c r="N716" t="b">
        <v>0</v>
      </c>
      <c r="O716">
        <v>28</v>
      </c>
      <c r="P716" t="b">
        <v>0</v>
      </c>
      <c r="Q716" t="s">
        <v>8273</v>
      </c>
      <c r="R716" s="5">
        <f t="shared" si="77"/>
        <v>0.15</v>
      </c>
      <c r="S716" s="6">
        <f t="shared" si="78"/>
        <v>80.321428571428569</v>
      </c>
      <c r="T716" t="str">
        <f t="shared" si="82"/>
        <v>technology</v>
      </c>
      <c r="U716" t="str">
        <f t="shared" si="83"/>
        <v>wearables</v>
      </c>
    </row>
    <row r="717" spans="1:21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f t="shared" si="79"/>
        <v>27500</v>
      </c>
      <c r="F717">
        <v>1389</v>
      </c>
      <c r="G717" t="s">
        <v>8221</v>
      </c>
      <c r="H717" t="s">
        <v>8224</v>
      </c>
      <c r="I717" t="s">
        <v>8246</v>
      </c>
      <c r="J717">
        <v>1446693040</v>
      </c>
      <c r="K717" s="10">
        <f t="shared" si="80"/>
        <v>42313.132407407407</v>
      </c>
      <c r="L717">
        <v>1443233440</v>
      </c>
      <c r="M717" s="10">
        <f t="shared" si="81"/>
        <v>42273.090740740736</v>
      </c>
      <c r="N717" t="b">
        <v>0</v>
      </c>
      <c r="O717">
        <v>12</v>
      </c>
      <c r="P717" t="b">
        <v>0</v>
      </c>
      <c r="Q717" t="s">
        <v>8273</v>
      </c>
      <c r="R717" s="5">
        <f t="shared" si="77"/>
        <v>5.0999999999999997E-2</v>
      </c>
      <c r="S717" s="6">
        <f t="shared" si="78"/>
        <v>115.75</v>
      </c>
      <c r="T717" t="str">
        <f t="shared" si="82"/>
        <v>technology</v>
      </c>
      <c r="U717" t="str">
        <f t="shared" si="83"/>
        <v>wearables</v>
      </c>
    </row>
    <row r="718" spans="1:21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f t="shared" si="79"/>
        <v>7000</v>
      </c>
      <c r="F718">
        <v>715</v>
      </c>
      <c r="G718" t="s">
        <v>8221</v>
      </c>
      <c r="H718" t="s">
        <v>8224</v>
      </c>
      <c r="I718" t="s">
        <v>8246</v>
      </c>
      <c r="J718">
        <v>1417392000</v>
      </c>
      <c r="K718" s="10">
        <f t="shared" si="80"/>
        <v>41974</v>
      </c>
      <c r="L718">
        <v>1414511307</v>
      </c>
      <c r="M718" s="10">
        <f t="shared" si="81"/>
        <v>41940.658645833333</v>
      </c>
      <c r="N718" t="b">
        <v>0</v>
      </c>
      <c r="O718">
        <v>16</v>
      </c>
      <c r="P718" t="b">
        <v>0</v>
      </c>
      <c r="Q718" t="s">
        <v>8273</v>
      </c>
      <c r="R718" s="5">
        <f t="shared" si="77"/>
        <v>0.10199999999999999</v>
      </c>
      <c r="S718" s="6">
        <f t="shared" si="78"/>
        <v>44.6875</v>
      </c>
      <c r="T718" t="str">
        <f t="shared" si="82"/>
        <v>technology</v>
      </c>
      <c r="U718" t="str">
        <f t="shared" si="83"/>
        <v>wearables</v>
      </c>
    </row>
    <row r="719" spans="1:21" x14ac:dyDescent="0.35">
      <c r="A719">
        <v>717</v>
      </c>
      <c r="B719" s="3" t="s">
        <v>718</v>
      </c>
      <c r="C719" s="3" t="s">
        <v>4827</v>
      </c>
      <c r="D719">
        <v>100000</v>
      </c>
      <c r="E719">
        <f t="shared" si="79"/>
        <v>100000</v>
      </c>
      <c r="F719">
        <v>305</v>
      </c>
      <c r="G719" t="s">
        <v>8221</v>
      </c>
      <c r="H719" t="s">
        <v>8224</v>
      </c>
      <c r="I719" t="s">
        <v>8246</v>
      </c>
      <c r="J719">
        <v>1409949002</v>
      </c>
      <c r="K719" s="10">
        <f t="shared" si="80"/>
        <v>41887.854189814818</v>
      </c>
      <c r="L719">
        <v>1407357002</v>
      </c>
      <c r="M719" s="10">
        <f t="shared" si="81"/>
        <v>41857.854189814818</v>
      </c>
      <c r="N719" t="b">
        <v>0</v>
      </c>
      <c r="O719">
        <v>4</v>
      </c>
      <c r="P719" t="b">
        <v>0</v>
      </c>
      <c r="Q719" t="s">
        <v>8273</v>
      </c>
      <c r="R719" s="5">
        <f t="shared" si="77"/>
        <v>3.0000000000000001E-3</v>
      </c>
      <c r="S719" s="6">
        <f t="shared" si="78"/>
        <v>76.25</v>
      </c>
      <c r="T719" t="str">
        <f t="shared" si="82"/>
        <v>technology</v>
      </c>
      <c r="U719" t="str">
        <f t="shared" si="83"/>
        <v>wearables</v>
      </c>
    </row>
    <row r="720" spans="1:21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f t="shared" si="79"/>
        <v>12000</v>
      </c>
      <c r="F720">
        <v>90</v>
      </c>
      <c r="G720" t="s">
        <v>8221</v>
      </c>
      <c r="H720" t="s">
        <v>8224</v>
      </c>
      <c r="I720" t="s">
        <v>8246</v>
      </c>
      <c r="J720">
        <v>1487397540</v>
      </c>
      <c r="K720" s="10">
        <f t="shared" si="80"/>
        <v>42784.249305555553</v>
      </c>
      <c r="L720">
        <v>1484684247</v>
      </c>
      <c r="M720" s="10">
        <f t="shared" si="81"/>
        <v>42752.845451388886</v>
      </c>
      <c r="N720" t="b">
        <v>0</v>
      </c>
      <c r="O720">
        <v>4</v>
      </c>
      <c r="P720" t="b">
        <v>0</v>
      </c>
      <c r="Q720" t="s">
        <v>8273</v>
      </c>
      <c r="R720" s="5">
        <f t="shared" si="77"/>
        <v>8.0000000000000002E-3</v>
      </c>
      <c r="S720" s="6">
        <f t="shared" si="78"/>
        <v>22.5</v>
      </c>
      <c r="T720" t="str">
        <f t="shared" si="82"/>
        <v>technology</v>
      </c>
      <c r="U720" t="str">
        <f t="shared" si="83"/>
        <v>wearables</v>
      </c>
    </row>
    <row r="721" spans="1:21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f t="shared" si="79"/>
        <v>15000</v>
      </c>
      <c r="F721">
        <v>194</v>
      </c>
      <c r="G721" t="s">
        <v>8221</v>
      </c>
      <c r="H721" t="s">
        <v>8224</v>
      </c>
      <c r="I721" t="s">
        <v>8246</v>
      </c>
      <c r="J721">
        <v>1456189076</v>
      </c>
      <c r="K721" s="10">
        <f t="shared" si="80"/>
        <v>42423.040231481486</v>
      </c>
      <c r="L721">
        <v>1454979476</v>
      </c>
      <c r="M721" s="10">
        <f t="shared" si="81"/>
        <v>42409.040231481486</v>
      </c>
      <c r="N721" t="b">
        <v>0</v>
      </c>
      <c r="O721">
        <v>10</v>
      </c>
      <c r="P721" t="b">
        <v>0</v>
      </c>
      <c r="Q721" t="s">
        <v>8273</v>
      </c>
      <c r="R721" s="5">
        <f t="shared" si="77"/>
        <v>1.2999999999999999E-2</v>
      </c>
      <c r="S721" s="6">
        <f t="shared" si="78"/>
        <v>19.399999999999999</v>
      </c>
      <c r="T721" t="str">
        <f t="shared" si="82"/>
        <v>technology</v>
      </c>
      <c r="U721" t="str">
        <f t="shared" si="83"/>
        <v>wearables</v>
      </c>
    </row>
    <row r="722" spans="1:21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f t="shared" si="79"/>
        <v>1900</v>
      </c>
      <c r="F722">
        <v>2735</v>
      </c>
      <c r="G722" t="s">
        <v>8219</v>
      </c>
      <c r="H722" t="s">
        <v>8224</v>
      </c>
      <c r="I722" t="s">
        <v>8246</v>
      </c>
      <c r="J722">
        <v>1327851291</v>
      </c>
      <c r="K722" s="10">
        <f t="shared" si="80"/>
        <v>40937.649201388893</v>
      </c>
      <c r="L722">
        <v>1325432091</v>
      </c>
      <c r="M722" s="10">
        <f t="shared" si="81"/>
        <v>40909.649201388893</v>
      </c>
      <c r="N722" t="b">
        <v>0</v>
      </c>
      <c r="O722">
        <v>41</v>
      </c>
      <c r="P722" t="b">
        <v>1</v>
      </c>
      <c r="Q722" t="s">
        <v>8274</v>
      </c>
      <c r="R722" s="5">
        <f t="shared" si="77"/>
        <v>1.4390000000000001</v>
      </c>
      <c r="S722" s="14">
        <f t="shared" si="78"/>
        <v>66.707317073170728</v>
      </c>
      <c r="T722" t="str">
        <f t="shared" si="82"/>
        <v>publishing</v>
      </c>
      <c r="U722" t="str">
        <f t="shared" si="83"/>
        <v>nonfiction</v>
      </c>
    </row>
    <row r="723" spans="1:21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f t="shared" si="79"/>
        <v>8200</v>
      </c>
      <c r="F723">
        <v>10013</v>
      </c>
      <c r="G723" t="s">
        <v>8219</v>
      </c>
      <c r="H723" t="s">
        <v>8224</v>
      </c>
      <c r="I723" t="s">
        <v>8246</v>
      </c>
      <c r="J723">
        <v>1406900607</v>
      </c>
      <c r="K723" s="10">
        <f t="shared" si="80"/>
        <v>41852.571840277778</v>
      </c>
      <c r="L723">
        <v>1403012607</v>
      </c>
      <c r="M723" s="10">
        <f t="shared" si="81"/>
        <v>41807.571840277778</v>
      </c>
      <c r="N723" t="b">
        <v>0</v>
      </c>
      <c r="O723">
        <v>119</v>
      </c>
      <c r="P723" t="b">
        <v>1</v>
      </c>
      <c r="Q723" t="s">
        <v>8274</v>
      </c>
      <c r="R723" s="5">
        <f t="shared" si="77"/>
        <v>1.2210000000000001</v>
      </c>
      <c r="S723" s="14">
        <f t="shared" si="78"/>
        <v>84.142857142857139</v>
      </c>
      <c r="T723" t="str">
        <f t="shared" si="82"/>
        <v>publishing</v>
      </c>
      <c r="U723" t="str">
        <f t="shared" si="83"/>
        <v>nonfiction</v>
      </c>
    </row>
    <row r="724" spans="1:21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f t="shared" si="79"/>
        <v>25000</v>
      </c>
      <c r="F724">
        <v>33006</v>
      </c>
      <c r="G724" t="s">
        <v>8219</v>
      </c>
      <c r="H724" t="s">
        <v>8224</v>
      </c>
      <c r="I724" t="s">
        <v>8246</v>
      </c>
      <c r="J724">
        <v>1333909178</v>
      </c>
      <c r="K724" s="10">
        <f t="shared" si="80"/>
        <v>41007.76363425926</v>
      </c>
      <c r="L724">
        <v>1331320778</v>
      </c>
      <c r="M724" s="10">
        <f t="shared" si="81"/>
        <v>40977.805300925924</v>
      </c>
      <c r="N724" t="b">
        <v>0</v>
      </c>
      <c r="O724">
        <v>153</v>
      </c>
      <c r="P724" t="b">
        <v>1</v>
      </c>
      <c r="Q724" t="s">
        <v>8274</v>
      </c>
      <c r="R724" s="5">
        <f t="shared" si="77"/>
        <v>1.32</v>
      </c>
      <c r="S724" s="14">
        <f t="shared" si="78"/>
        <v>215.72549019607843</v>
      </c>
      <c r="T724" t="str">
        <f t="shared" si="82"/>
        <v>publishing</v>
      </c>
      <c r="U724" t="str">
        <f t="shared" si="83"/>
        <v>nonfiction</v>
      </c>
    </row>
    <row r="725" spans="1:21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f t="shared" si="79"/>
        <v>5000</v>
      </c>
      <c r="F725">
        <v>5469</v>
      </c>
      <c r="G725" t="s">
        <v>8219</v>
      </c>
      <c r="H725" t="s">
        <v>8224</v>
      </c>
      <c r="I725" t="s">
        <v>8246</v>
      </c>
      <c r="J725">
        <v>1438228740</v>
      </c>
      <c r="K725" s="10">
        <f t="shared" si="80"/>
        <v>42215.165972222225</v>
      </c>
      <c r="L725">
        <v>1435606549</v>
      </c>
      <c r="M725" s="10">
        <f t="shared" si="81"/>
        <v>42184.816539351858</v>
      </c>
      <c r="N725" t="b">
        <v>0</v>
      </c>
      <c r="O725">
        <v>100</v>
      </c>
      <c r="P725" t="b">
        <v>1</v>
      </c>
      <c r="Q725" t="s">
        <v>8274</v>
      </c>
      <c r="R725" s="5">
        <f t="shared" si="77"/>
        <v>1.0940000000000001</v>
      </c>
      <c r="S725" s="14">
        <f t="shared" si="78"/>
        <v>54.69</v>
      </c>
      <c r="T725" t="str">
        <f t="shared" si="82"/>
        <v>publishing</v>
      </c>
      <c r="U725" t="str">
        <f t="shared" si="83"/>
        <v>nonfiction</v>
      </c>
    </row>
    <row r="726" spans="1:21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f t="shared" si="79"/>
        <v>7000</v>
      </c>
      <c r="F726">
        <v>7383.01</v>
      </c>
      <c r="G726" t="s">
        <v>8219</v>
      </c>
      <c r="H726" t="s">
        <v>8224</v>
      </c>
      <c r="I726" t="s">
        <v>8246</v>
      </c>
      <c r="J726">
        <v>1309447163</v>
      </c>
      <c r="K726" s="10">
        <f t="shared" si="80"/>
        <v>40724.638460648144</v>
      </c>
      <c r="L726">
        <v>1306855163</v>
      </c>
      <c r="M726" s="10">
        <f t="shared" si="81"/>
        <v>40694.638460648144</v>
      </c>
      <c r="N726" t="b">
        <v>0</v>
      </c>
      <c r="O726">
        <v>143</v>
      </c>
      <c r="P726" t="b">
        <v>1</v>
      </c>
      <c r="Q726" t="s">
        <v>8274</v>
      </c>
      <c r="R726" s="5">
        <f t="shared" si="77"/>
        <v>1.0549999999999999</v>
      </c>
      <c r="S726" s="14">
        <f t="shared" si="78"/>
        <v>51.62944055944056</v>
      </c>
      <c r="T726" t="str">
        <f t="shared" si="82"/>
        <v>publishing</v>
      </c>
      <c r="U726" t="str">
        <f t="shared" si="83"/>
        <v>nonfiction</v>
      </c>
    </row>
    <row r="727" spans="1:21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f t="shared" si="79"/>
        <v>20000</v>
      </c>
      <c r="F727">
        <v>20070</v>
      </c>
      <c r="G727" t="s">
        <v>8219</v>
      </c>
      <c r="H727" t="s">
        <v>8224</v>
      </c>
      <c r="I727" t="s">
        <v>8246</v>
      </c>
      <c r="J727">
        <v>1450018912</v>
      </c>
      <c r="K727" s="10">
        <f t="shared" si="80"/>
        <v>42351.626296296294</v>
      </c>
      <c r="L727">
        <v>1447426912</v>
      </c>
      <c r="M727" s="10">
        <f t="shared" si="81"/>
        <v>42321.626296296294</v>
      </c>
      <c r="N727" t="b">
        <v>0</v>
      </c>
      <c r="O727">
        <v>140</v>
      </c>
      <c r="P727" t="b">
        <v>1</v>
      </c>
      <c r="Q727" t="s">
        <v>8274</v>
      </c>
      <c r="R727" s="5">
        <f t="shared" si="77"/>
        <v>1.004</v>
      </c>
      <c r="S727" s="14">
        <f t="shared" si="78"/>
        <v>143.35714285714286</v>
      </c>
      <c r="T727" t="str">
        <f t="shared" si="82"/>
        <v>publishing</v>
      </c>
      <c r="U727" t="str">
        <f t="shared" si="83"/>
        <v>nonfiction</v>
      </c>
    </row>
    <row r="728" spans="1:21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f t="shared" si="79"/>
        <v>2500</v>
      </c>
      <c r="F728">
        <v>2535</v>
      </c>
      <c r="G728" t="s">
        <v>8219</v>
      </c>
      <c r="H728" t="s">
        <v>8224</v>
      </c>
      <c r="I728" t="s">
        <v>8246</v>
      </c>
      <c r="J728">
        <v>1365728487</v>
      </c>
      <c r="K728" s="10">
        <f t="shared" si="80"/>
        <v>41376.042673611111</v>
      </c>
      <c r="L728">
        <v>1363136487</v>
      </c>
      <c r="M728" s="10">
        <f t="shared" si="81"/>
        <v>41346.042673611111</v>
      </c>
      <c r="N728" t="b">
        <v>0</v>
      </c>
      <c r="O728">
        <v>35</v>
      </c>
      <c r="P728" t="b">
        <v>1</v>
      </c>
      <c r="Q728" t="s">
        <v>8274</v>
      </c>
      <c r="R728" s="5">
        <f t="shared" si="77"/>
        <v>1.014</v>
      </c>
      <c r="S728" s="14">
        <f t="shared" si="78"/>
        <v>72.428571428571431</v>
      </c>
      <c r="T728" t="str">
        <f t="shared" si="82"/>
        <v>publishing</v>
      </c>
      <c r="U728" t="str">
        <f t="shared" si="83"/>
        <v>nonfiction</v>
      </c>
    </row>
    <row r="729" spans="1:21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f t="shared" si="79"/>
        <v>3500</v>
      </c>
      <c r="F729">
        <v>5443</v>
      </c>
      <c r="G729" t="s">
        <v>8219</v>
      </c>
      <c r="H729" t="s">
        <v>8224</v>
      </c>
      <c r="I729" t="s">
        <v>8246</v>
      </c>
      <c r="J729">
        <v>1358198400</v>
      </c>
      <c r="K729" s="10">
        <f t="shared" si="80"/>
        <v>41288.888888888891</v>
      </c>
      <c r="L729">
        <v>1354580949</v>
      </c>
      <c r="M729" s="10">
        <f t="shared" si="81"/>
        <v>41247.020243055551</v>
      </c>
      <c r="N729" t="b">
        <v>0</v>
      </c>
      <c r="O729">
        <v>149</v>
      </c>
      <c r="P729" t="b">
        <v>1</v>
      </c>
      <c r="Q729" t="s">
        <v>8274</v>
      </c>
      <c r="R729" s="5">
        <f t="shared" si="77"/>
        <v>1.5549999999999999</v>
      </c>
      <c r="S729" s="14">
        <f t="shared" si="78"/>
        <v>36.530201342281877</v>
      </c>
      <c r="T729" t="str">
        <f t="shared" si="82"/>
        <v>publishing</v>
      </c>
      <c r="U729" t="str">
        <f t="shared" si="83"/>
        <v>nonfiction</v>
      </c>
    </row>
    <row r="730" spans="1:21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f t="shared" si="79"/>
        <v>7500</v>
      </c>
      <c r="F730">
        <v>7917.45</v>
      </c>
      <c r="G730" t="s">
        <v>8219</v>
      </c>
      <c r="H730" t="s">
        <v>8224</v>
      </c>
      <c r="I730" t="s">
        <v>8246</v>
      </c>
      <c r="J730">
        <v>1313957157</v>
      </c>
      <c r="K730" s="10">
        <f t="shared" si="80"/>
        <v>40776.837465277778</v>
      </c>
      <c r="L730">
        <v>1310069157</v>
      </c>
      <c r="M730" s="10">
        <f t="shared" si="81"/>
        <v>40731.837465277778</v>
      </c>
      <c r="N730" t="b">
        <v>0</v>
      </c>
      <c r="O730">
        <v>130</v>
      </c>
      <c r="P730" t="b">
        <v>1</v>
      </c>
      <c r="Q730" t="s">
        <v>8274</v>
      </c>
      <c r="R730" s="5">
        <f t="shared" si="77"/>
        <v>1.056</v>
      </c>
      <c r="S730" s="14">
        <f t="shared" si="78"/>
        <v>60.903461538461535</v>
      </c>
      <c r="T730" t="str">
        <f t="shared" si="82"/>
        <v>publishing</v>
      </c>
      <c r="U730" t="str">
        <f t="shared" si="83"/>
        <v>nonfiction</v>
      </c>
    </row>
    <row r="731" spans="1:21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f t="shared" si="79"/>
        <v>4000</v>
      </c>
      <c r="F731">
        <v>5226</v>
      </c>
      <c r="G731" t="s">
        <v>8219</v>
      </c>
      <c r="H731" t="s">
        <v>8224</v>
      </c>
      <c r="I731" t="s">
        <v>8246</v>
      </c>
      <c r="J731">
        <v>1348028861</v>
      </c>
      <c r="K731" s="10">
        <f t="shared" si="80"/>
        <v>41171.185891203706</v>
      </c>
      <c r="L731">
        <v>1342844861</v>
      </c>
      <c r="M731" s="10">
        <f t="shared" si="81"/>
        <v>41111.185891203706</v>
      </c>
      <c r="N731" t="b">
        <v>0</v>
      </c>
      <c r="O731">
        <v>120</v>
      </c>
      <c r="P731" t="b">
        <v>1</v>
      </c>
      <c r="Q731" t="s">
        <v>8274</v>
      </c>
      <c r="R731" s="5">
        <f t="shared" si="77"/>
        <v>1.3069999999999999</v>
      </c>
      <c r="S731" s="14">
        <f t="shared" si="78"/>
        <v>43.55</v>
      </c>
      <c r="T731" t="str">
        <f t="shared" si="82"/>
        <v>publishing</v>
      </c>
      <c r="U731" t="str">
        <f t="shared" si="83"/>
        <v>nonfiction</v>
      </c>
    </row>
    <row r="732" spans="1:21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f t="shared" si="79"/>
        <v>20000</v>
      </c>
      <c r="F732">
        <v>26438</v>
      </c>
      <c r="G732" t="s">
        <v>8219</v>
      </c>
      <c r="H732" t="s">
        <v>8224</v>
      </c>
      <c r="I732" t="s">
        <v>8246</v>
      </c>
      <c r="J732">
        <v>1323280391</v>
      </c>
      <c r="K732" s="10">
        <f t="shared" si="80"/>
        <v>40884.745266203703</v>
      </c>
      <c r="L732">
        <v>1320688391</v>
      </c>
      <c r="M732" s="10">
        <f t="shared" si="81"/>
        <v>40854.745266203703</v>
      </c>
      <c r="N732" t="b">
        <v>0</v>
      </c>
      <c r="O732">
        <v>265</v>
      </c>
      <c r="P732" t="b">
        <v>1</v>
      </c>
      <c r="Q732" t="s">
        <v>8274</v>
      </c>
      <c r="R732" s="5">
        <f t="shared" si="77"/>
        <v>1.3220000000000001</v>
      </c>
      <c r="S732" s="14">
        <f t="shared" si="78"/>
        <v>99.766037735849054</v>
      </c>
      <c r="T732" t="str">
        <f t="shared" si="82"/>
        <v>publishing</v>
      </c>
      <c r="U732" t="str">
        <f t="shared" si="83"/>
        <v>nonfiction</v>
      </c>
    </row>
    <row r="733" spans="1:21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f t="shared" si="79"/>
        <v>5000</v>
      </c>
      <c r="F733">
        <v>6300</v>
      </c>
      <c r="G733" t="s">
        <v>8219</v>
      </c>
      <c r="H733" t="s">
        <v>8224</v>
      </c>
      <c r="I733" t="s">
        <v>8246</v>
      </c>
      <c r="J733">
        <v>1327212000</v>
      </c>
      <c r="K733" s="10">
        <f t="shared" si="80"/>
        <v>40930.25</v>
      </c>
      <c r="L733">
        <v>1322852747</v>
      </c>
      <c r="M733" s="10">
        <f t="shared" si="81"/>
        <v>40879.795682870368</v>
      </c>
      <c r="N733" t="b">
        <v>0</v>
      </c>
      <c r="O733">
        <v>71</v>
      </c>
      <c r="P733" t="b">
        <v>1</v>
      </c>
      <c r="Q733" t="s">
        <v>8274</v>
      </c>
      <c r="R733" s="5">
        <f t="shared" si="77"/>
        <v>1.26</v>
      </c>
      <c r="S733" s="14">
        <f t="shared" si="78"/>
        <v>88.732394366197184</v>
      </c>
      <c r="T733" t="str">
        <f t="shared" si="82"/>
        <v>publishing</v>
      </c>
      <c r="U733" t="str">
        <f t="shared" si="83"/>
        <v>nonfiction</v>
      </c>
    </row>
    <row r="734" spans="1:21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f t="shared" si="79"/>
        <v>48.4</v>
      </c>
      <c r="F734">
        <v>64</v>
      </c>
      <c r="G734" t="s">
        <v>8219</v>
      </c>
      <c r="H734" t="s">
        <v>8225</v>
      </c>
      <c r="I734" t="s">
        <v>8247</v>
      </c>
      <c r="J734">
        <v>1380449461</v>
      </c>
      <c r="K734" s="10">
        <f t="shared" si="80"/>
        <v>41546.424317129626</v>
      </c>
      <c r="L734">
        <v>1375265461</v>
      </c>
      <c r="M734" s="10">
        <f t="shared" si="81"/>
        <v>41486.424317129626</v>
      </c>
      <c r="N734" t="b">
        <v>0</v>
      </c>
      <c r="O734">
        <v>13</v>
      </c>
      <c r="P734" t="b">
        <v>1</v>
      </c>
      <c r="Q734" t="s">
        <v>8274</v>
      </c>
      <c r="R734" s="5">
        <f t="shared" si="77"/>
        <v>1.6</v>
      </c>
      <c r="S734" s="14">
        <f t="shared" si="78"/>
        <v>4.9230769230769234</v>
      </c>
      <c r="T734" t="str">
        <f t="shared" si="82"/>
        <v>publishing</v>
      </c>
      <c r="U734" t="str">
        <f t="shared" si="83"/>
        <v>nonfiction</v>
      </c>
    </row>
    <row r="735" spans="1:21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f t="shared" si="79"/>
        <v>3025</v>
      </c>
      <c r="F735">
        <v>3012</v>
      </c>
      <c r="G735" t="s">
        <v>8219</v>
      </c>
      <c r="H735" t="s">
        <v>8225</v>
      </c>
      <c r="I735" t="s">
        <v>8247</v>
      </c>
      <c r="J735">
        <v>1387533892</v>
      </c>
      <c r="K735" s="10">
        <f t="shared" si="80"/>
        <v>41628.420046296298</v>
      </c>
      <c r="L735">
        <v>1384941892</v>
      </c>
      <c r="M735" s="10">
        <f t="shared" si="81"/>
        <v>41598.420046296298</v>
      </c>
      <c r="N735" t="b">
        <v>0</v>
      </c>
      <c r="O735">
        <v>169</v>
      </c>
      <c r="P735" t="b">
        <v>1</v>
      </c>
      <c r="Q735" t="s">
        <v>8274</v>
      </c>
      <c r="R735" s="5">
        <f t="shared" si="77"/>
        <v>1.2050000000000001</v>
      </c>
      <c r="S735" s="14">
        <f t="shared" si="78"/>
        <v>17.822485207100591</v>
      </c>
      <c r="T735" t="str">
        <f t="shared" si="82"/>
        <v>publishing</v>
      </c>
      <c r="U735" t="str">
        <f t="shared" si="83"/>
        <v>nonfiction</v>
      </c>
    </row>
    <row r="736" spans="1:21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f t="shared" si="79"/>
        <v>6375</v>
      </c>
      <c r="F736">
        <v>10670</v>
      </c>
      <c r="G736" t="s">
        <v>8219</v>
      </c>
      <c r="H736" t="s">
        <v>8229</v>
      </c>
      <c r="I736" t="s">
        <v>8251</v>
      </c>
      <c r="J736">
        <v>1431147600</v>
      </c>
      <c r="K736" s="10">
        <f t="shared" si="80"/>
        <v>42133.208333333328</v>
      </c>
      <c r="L736">
        <v>1428465420</v>
      </c>
      <c r="M736" s="10">
        <f t="shared" si="81"/>
        <v>42102.164583333331</v>
      </c>
      <c r="N736" t="b">
        <v>0</v>
      </c>
      <c r="O736">
        <v>57</v>
      </c>
      <c r="P736" t="b">
        <v>1</v>
      </c>
      <c r="Q736" t="s">
        <v>8274</v>
      </c>
      <c r="R736" s="5">
        <f t="shared" si="77"/>
        <v>1.2549999999999999</v>
      </c>
      <c r="S736" s="14">
        <f t="shared" si="78"/>
        <v>187.19298245614036</v>
      </c>
      <c r="T736" t="str">
        <f t="shared" si="82"/>
        <v>publishing</v>
      </c>
      <c r="U736" t="str">
        <f t="shared" si="83"/>
        <v>nonfiction</v>
      </c>
    </row>
    <row r="737" spans="1:21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f t="shared" si="79"/>
        <v>47000</v>
      </c>
      <c r="F737">
        <v>53771</v>
      </c>
      <c r="G737" t="s">
        <v>8219</v>
      </c>
      <c r="H737" t="s">
        <v>8224</v>
      </c>
      <c r="I737" t="s">
        <v>8246</v>
      </c>
      <c r="J737">
        <v>1417653540</v>
      </c>
      <c r="K737" s="10">
        <f t="shared" si="80"/>
        <v>41977.027083333334</v>
      </c>
      <c r="L737">
        <v>1414975346</v>
      </c>
      <c r="M737" s="10">
        <f t="shared" si="81"/>
        <v>41946.029467592591</v>
      </c>
      <c r="N737" t="b">
        <v>0</v>
      </c>
      <c r="O737">
        <v>229</v>
      </c>
      <c r="P737" t="b">
        <v>1</v>
      </c>
      <c r="Q737" t="s">
        <v>8274</v>
      </c>
      <c r="R737" s="5">
        <f t="shared" si="77"/>
        <v>1.1439999999999999</v>
      </c>
      <c r="S737" s="14">
        <f t="shared" si="78"/>
        <v>234.80786026200875</v>
      </c>
      <c r="T737" t="str">
        <f t="shared" si="82"/>
        <v>publishing</v>
      </c>
      <c r="U737" t="str">
        <f t="shared" si="83"/>
        <v>nonfiction</v>
      </c>
    </row>
    <row r="738" spans="1:21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f t="shared" si="79"/>
        <v>3600</v>
      </c>
      <c r="F738">
        <v>11345</v>
      </c>
      <c r="G738" t="s">
        <v>8219</v>
      </c>
      <c r="H738" t="s">
        <v>8224</v>
      </c>
      <c r="I738" t="s">
        <v>8246</v>
      </c>
      <c r="J738">
        <v>1385009940</v>
      </c>
      <c r="K738" s="10">
        <f t="shared" si="80"/>
        <v>41599.207638888889</v>
      </c>
      <c r="L738">
        <v>1383327440</v>
      </c>
      <c r="M738" s="10">
        <f t="shared" si="81"/>
        <v>41579.734259259261</v>
      </c>
      <c r="N738" t="b">
        <v>0</v>
      </c>
      <c r="O738">
        <v>108</v>
      </c>
      <c r="P738" t="b">
        <v>1</v>
      </c>
      <c r="Q738" t="s">
        <v>8274</v>
      </c>
      <c r="R738" s="5">
        <f t="shared" si="77"/>
        <v>3.1509999999999998</v>
      </c>
      <c r="S738" s="14">
        <f t="shared" si="78"/>
        <v>105.04629629629629</v>
      </c>
      <c r="T738" t="str">
        <f t="shared" si="82"/>
        <v>publishing</v>
      </c>
      <c r="U738" t="str">
        <f t="shared" si="83"/>
        <v>nonfiction</v>
      </c>
    </row>
    <row r="739" spans="1:21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f t="shared" si="79"/>
        <v>5000</v>
      </c>
      <c r="F739">
        <v>6120</v>
      </c>
      <c r="G739" t="s">
        <v>8219</v>
      </c>
      <c r="H739" t="s">
        <v>8224</v>
      </c>
      <c r="I739" t="s">
        <v>8246</v>
      </c>
      <c r="J739">
        <v>1392408000</v>
      </c>
      <c r="K739" s="10">
        <f t="shared" si="80"/>
        <v>41684.833333333336</v>
      </c>
      <c r="L739">
        <v>1390890987</v>
      </c>
      <c r="M739" s="10">
        <f t="shared" si="81"/>
        <v>41667.275312500002</v>
      </c>
      <c r="N739" t="b">
        <v>0</v>
      </c>
      <c r="O739">
        <v>108</v>
      </c>
      <c r="P739" t="b">
        <v>1</v>
      </c>
      <c r="Q739" t="s">
        <v>8274</v>
      </c>
      <c r="R739" s="5">
        <f t="shared" si="77"/>
        <v>1.224</v>
      </c>
      <c r="S739" s="14">
        <f t="shared" si="78"/>
        <v>56.666666666666664</v>
      </c>
      <c r="T739" t="str">
        <f t="shared" si="82"/>
        <v>publishing</v>
      </c>
      <c r="U739" t="str">
        <f t="shared" si="83"/>
        <v>nonfiction</v>
      </c>
    </row>
    <row r="740" spans="1:21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f t="shared" si="79"/>
        <v>1500</v>
      </c>
      <c r="F740">
        <v>1601</v>
      </c>
      <c r="G740" t="s">
        <v>8219</v>
      </c>
      <c r="H740" t="s">
        <v>8224</v>
      </c>
      <c r="I740" t="s">
        <v>8246</v>
      </c>
      <c r="J740">
        <v>1417409940</v>
      </c>
      <c r="K740" s="10">
        <f t="shared" si="80"/>
        <v>41974.207638888889</v>
      </c>
      <c r="L740">
        <v>1414765794</v>
      </c>
      <c r="M740" s="10">
        <f t="shared" si="81"/>
        <v>41943.604097222218</v>
      </c>
      <c r="N740" t="b">
        <v>0</v>
      </c>
      <c r="O740">
        <v>41</v>
      </c>
      <c r="P740" t="b">
        <v>1</v>
      </c>
      <c r="Q740" t="s">
        <v>8274</v>
      </c>
      <c r="R740" s="5">
        <f t="shared" si="77"/>
        <v>1.0669999999999999</v>
      </c>
      <c r="S740" s="14">
        <f t="shared" si="78"/>
        <v>39.048780487804876</v>
      </c>
      <c r="T740" t="str">
        <f t="shared" si="82"/>
        <v>publishing</v>
      </c>
      <c r="U740" t="str">
        <f t="shared" si="83"/>
        <v>nonfiction</v>
      </c>
    </row>
    <row r="741" spans="1:21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f t="shared" si="79"/>
        <v>6000</v>
      </c>
      <c r="F741">
        <v>9500</v>
      </c>
      <c r="G741" t="s">
        <v>8219</v>
      </c>
      <c r="H741" t="s">
        <v>8224</v>
      </c>
      <c r="I741" t="s">
        <v>8246</v>
      </c>
      <c r="J741">
        <v>1407758629</v>
      </c>
      <c r="K741" s="10">
        <f t="shared" si="80"/>
        <v>41862.502650462964</v>
      </c>
      <c r="L741">
        <v>1404907429</v>
      </c>
      <c r="M741" s="10">
        <f t="shared" si="81"/>
        <v>41829.502650462964</v>
      </c>
      <c r="N741" t="b">
        <v>0</v>
      </c>
      <c r="O741">
        <v>139</v>
      </c>
      <c r="P741" t="b">
        <v>1</v>
      </c>
      <c r="Q741" t="s">
        <v>8274</v>
      </c>
      <c r="R741" s="5">
        <f t="shared" si="77"/>
        <v>1.583</v>
      </c>
      <c r="S741" s="14">
        <f t="shared" si="78"/>
        <v>68.345323741007192</v>
      </c>
      <c r="T741" t="str">
        <f t="shared" si="82"/>
        <v>publishing</v>
      </c>
      <c r="U741" t="str">
        <f t="shared" si="83"/>
        <v>nonfiction</v>
      </c>
    </row>
    <row r="742" spans="1:21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f t="shared" si="79"/>
        <v>3000</v>
      </c>
      <c r="F742">
        <v>3222</v>
      </c>
      <c r="G742" t="s">
        <v>8219</v>
      </c>
      <c r="H742" t="s">
        <v>8224</v>
      </c>
      <c r="I742" t="s">
        <v>8246</v>
      </c>
      <c r="J742">
        <v>1434857482</v>
      </c>
      <c r="K742" s="10">
        <f t="shared" si="80"/>
        <v>42176.146782407406</v>
      </c>
      <c r="L742">
        <v>1433647882</v>
      </c>
      <c r="M742" s="10">
        <f t="shared" si="81"/>
        <v>42162.146782407406</v>
      </c>
      <c r="N742" t="b">
        <v>0</v>
      </c>
      <c r="O742">
        <v>19</v>
      </c>
      <c r="P742" t="b">
        <v>1</v>
      </c>
      <c r="Q742" t="s">
        <v>8274</v>
      </c>
      <c r="R742" s="5">
        <f t="shared" si="77"/>
        <v>1.0740000000000001</v>
      </c>
      <c r="S742" s="14">
        <f t="shared" si="78"/>
        <v>169.57894736842104</v>
      </c>
      <c r="T742" t="str">
        <f t="shared" si="82"/>
        <v>publishing</v>
      </c>
      <c r="U742" t="str">
        <f t="shared" si="83"/>
        <v>nonfiction</v>
      </c>
    </row>
    <row r="743" spans="1:21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f t="shared" si="79"/>
        <v>13000</v>
      </c>
      <c r="F743">
        <v>13293.8</v>
      </c>
      <c r="G743" t="s">
        <v>8219</v>
      </c>
      <c r="H743" t="s">
        <v>8224</v>
      </c>
      <c r="I743" t="s">
        <v>8246</v>
      </c>
      <c r="J743">
        <v>1370964806</v>
      </c>
      <c r="K743" s="10">
        <f t="shared" si="80"/>
        <v>41436.648217592592</v>
      </c>
      <c r="L743">
        <v>1367940806</v>
      </c>
      <c r="M743" s="10">
        <f t="shared" si="81"/>
        <v>41401.648217592592</v>
      </c>
      <c r="N743" t="b">
        <v>0</v>
      </c>
      <c r="O743">
        <v>94</v>
      </c>
      <c r="P743" t="b">
        <v>1</v>
      </c>
      <c r="Q743" t="s">
        <v>8274</v>
      </c>
      <c r="R743" s="5">
        <f t="shared" si="77"/>
        <v>1.0229999999999999</v>
      </c>
      <c r="S743" s="14">
        <f t="shared" si="78"/>
        <v>141.42340425531913</v>
      </c>
      <c r="T743" t="str">
        <f t="shared" si="82"/>
        <v>publishing</v>
      </c>
      <c r="U743" t="str">
        <f t="shared" si="83"/>
        <v>nonfiction</v>
      </c>
    </row>
    <row r="744" spans="1:21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f t="shared" si="79"/>
        <v>1400</v>
      </c>
      <c r="F744">
        <v>1550</v>
      </c>
      <c r="G744" t="s">
        <v>8219</v>
      </c>
      <c r="H744" t="s">
        <v>8224</v>
      </c>
      <c r="I744" t="s">
        <v>8246</v>
      </c>
      <c r="J744">
        <v>1395435712</v>
      </c>
      <c r="K744" s="10">
        <f t="shared" si="80"/>
        <v>41719.876296296294</v>
      </c>
      <c r="L744">
        <v>1392847312</v>
      </c>
      <c r="M744" s="10">
        <f t="shared" si="81"/>
        <v>41689.917962962965</v>
      </c>
      <c r="N744" t="b">
        <v>0</v>
      </c>
      <c r="O744">
        <v>23</v>
      </c>
      <c r="P744" t="b">
        <v>1</v>
      </c>
      <c r="Q744" t="s">
        <v>8274</v>
      </c>
      <c r="R744" s="5">
        <f t="shared" si="77"/>
        <v>1.107</v>
      </c>
      <c r="S744" s="14">
        <f t="shared" si="78"/>
        <v>67.391304347826093</v>
      </c>
      <c r="T744" t="str">
        <f t="shared" si="82"/>
        <v>publishing</v>
      </c>
      <c r="U744" t="str">
        <f t="shared" si="83"/>
        <v>nonfiction</v>
      </c>
    </row>
    <row r="745" spans="1:21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f t="shared" si="79"/>
        <v>550</v>
      </c>
      <c r="F745">
        <v>814</v>
      </c>
      <c r="G745" t="s">
        <v>8219</v>
      </c>
      <c r="H745" t="s">
        <v>8224</v>
      </c>
      <c r="I745" t="s">
        <v>8246</v>
      </c>
      <c r="J745">
        <v>1334610000</v>
      </c>
      <c r="K745" s="10">
        <f t="shared" si="80"/>
        <v>41015.875</v>
      </c>
      <c r="L745">
        <v>1332435685</v>
      </c>
      <c r="M745" s="10">
        <f t="shared" si="81"/>
        <v>40990.709317129629</v>
      </c>
      <c r="N745" t="b">
        <v>0</v>
      </c>
      <c r="O745">
        <v>15</v>
      </c>
      <c r="P745" t="b">
        <v>1</v>
      </c>
      <c r="Q745" t="s">
        <v>8274</v>
      </c>
      <c r="R745" s="5">
        <f t="shared" si="77"/>
        <v>1.48</v>
      </c>
      <c r="S745" s="14">
        <f t="shared" si="78"/>
        <v>54.266666666666666</v>
      </c>
      <c r="T745" t="str">
        <f t="shared" si="82"/>
        <v>publishing</v>
      </c>
      <c r="U745" t="str">
        <f t="shared" si="83"/>
        <v>nonfiction</v>
      </c>
    </row>
    <row r="746" spans="1:21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f t="shared" si="79"/>
        <v>5000</v>
      </c>
      <c r="F746">
        <v>5116</v>
      </c>
      <c r="G746" t="s">
        <v>8219</v>
      </c>
      <c r="H746" t="s">
        <v>8224</v>
      </c>
      <c r="I746" t="s">
        <v>8246</v>
      </c>
      <c r="J746">
        <v>1355439503</v>
      </c>
      <c r="K746" s="10">
        <f t="shared" si="80"/>
        <v>41256.95721064815</v>
      </c>
      <c r="L746">
        <v>1352847503</v>
      </c>
      <c r="M746" s="10">
        <f t="shared" si="81"/>
        <v>41226.95721064815</v>
      </c>
      <c r="N746" t="b">
        <v>0</v>
      </c>
      <c r="O746">
        <v>62</v>
      </c>
      <c r="P746" t="b">
        <v>1</v>
      </c>
      <c r="Q746" t="s">
        <v>8274</v>
      </c>
      <c r="R746" s="5">
        <f t="shared" si="77"/>
        <v>1.0229999999999999</v>
      </c>
      <c r="S746" s="14">
        <f t="shared" si="78"/>
        <v>82.516129032258064</v>
      </c>
      <c r="T746" t="str">
        <f t="shared" si="82"/>
        <v>publishing</v>
      </c>
      <c r="U746" t="str">
        <f t="shared" si="83"/>
        <v>nonfiction</v>
      </c>
    </row>
    <row r="747" spans="1:21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f t="shared" si="79"/>
        <v>2220</v>
      </c>
      <c r="F747">
        <v>3976</v>
      </c>
      <c r="G747" t="s">
        <v>8219</v>
      </c>
      <c r="H747" t="s">
        <v>8224</v>
      </c>
      <c r="I747" t="s">
        <v>8246</v>
      </c>
      <c r="J747">
        <v>1367588645</v>
      </c>
      <c r="K747" s="10">
        <f t="shared" si="80"/>
        <v>41397.572280092594</v>
      </c>
      <c r="L747">
        <v>1364996645</v>
      </c>
      <c r="M747" s="10">
        <f t="shared" si="81"/>
        <v>41367.572280092594</v>
      </c>
      <c r="N747" t="b">
        <v>0</v>
      </c>
      <c r="O747">
        <v>74</v>
      </c>
      <c r="P747" t="b">
        <v>1</v>
      </c>
      <c r="Q747" t="s">
        <v>8274</v>
      </c>
      <c r="R747" s="5">
        <f t="shared" si="77"/>
        <v>1.7909999999999999</v>
      </c>
      <c r="S747" s="14">
        <f t="shared" si="78"/>
        <v>53.729729729729726</v>
      </c>
      <c r="T747" t="str">
        <f t="shared" si="82"/>
        <v>publishing</v>
      </c>
      <c r="U747" t="str">
        <f t="shared" si="83"/>
        <v>nonfiction</v>
      </c>
    </row>
    <row r="748" spans="1:21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f t="shared" si="79"/>
        <v>2987</v>
      </c>
      <c r="F748">
        <v>3318</v>
      </c>
      <c r="G748" t="s">
        <v>8219</v>
      </c>
      <c r="H748" t="s">
        <v>8224</v>
      </c>
      <c r="I748" t="s">
        <v>8246</v>
      </c>
      <c r="J748">
        <v>1348372740</v>
      </c>
      <c r="K748" s="10">
        <f t="shared" si="80"/>
        <v>41175.165972222225</v>
      </c>
      <c r="L748">
        <v>1346806909</v>
      </c>
      <c r="M748" s="10">
        <f t="shared" si="81"/>
        <v>41157.042928240742</v>
      </c>
      <c r="N748" t="b">
        <v>0</v>
      </c>
      <c r="O748">
        <v>97</v>
      </c>
      <c r="P748" t="b">
        <v>1</v>
      </c>
      <c r="Q748" t="s">
        <v>8274</v>
      </c>
      <c r="R748" s="5">
        <f t="shared" si="77"/>
        <v>1.111</v>
      </c>
      <c r="S748" s="14">
        <f t="shared" si="78"/>
        <v>34.206185567010309</v>
      </c>
      <c r="T748" t="str">
        <f t="shared" si="82"/>
        <v>publishing</v>
      </c>
      <c r="U748" t="str">
        <f t="shared" si="83"/>
        <v>nonfiction</v>
      </c>
    </row>
    <row r="749" spans="1:21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f t="shared" si="79"/>
        <v>7770.0000000000009</v>
      </c>
      <c r="F749">
        <v>7003</v>
      </c>
      <c r="G749" t="s">
        <v>8219</v>
      </c>
      <c r="H749" t="s">
        <v>8233</v>
      </c>
      <c r="I749" t="s">
        <v>8249</v>
      </c>
      <c r="J749">
        <v>1421319240</v>
      </c>
      <c r="K749" s="10">
        <f t="shared" si="80"/>
        <v>42019.454166666663</v>
      </c>
      <c r="L749">
        <v>1418649019</v>
      </c>
      <c r="M749" s="10">
        <f t="shared" si="81"/>
        <v>41988.548831018517</v>
      </c>
      <c r="N749" t="b">
        <v>0</v>
      </c>
      <c r="O749">
        <v>55</v>
      </c>
      <c r="P749" t="b">
        <v>1</v>
      </c>
      <c r="Q749" t="s">
        <v>8274</v>
      </c>
      <c r="R749" s="5">
        <f t="shared" si="77"/>
        <v>1</v>
      </c>
      <c r="S749" s="14">
        <f t="shared" si="78"/>
        <v>127.32727272727273</v>
      </c>
      <c r="T749" t="str">
        <f t="shared" si="82"/>
        <v>publishing</v>
      </c>
      <c r="U749" t="str">
        <f t="shared" si="83"/>
        <v>nonfiction</v>
      </c>
    </row>
    <row r="750" spans="1:21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f t="shared" si="79"/>
        <v>2000</v>
      </c>
      <c r="F750">
        <v>2005</v>
      </c>
      <c r="G750" t="s">
        <v>8219</v>
      </c>
      <c r="H750" t="s">
        <v>8224</v>
      </c>
      <c r="I750" t="s">
        <v>8246</v>
      </c>
      <c r="J750">
        <v>1407701966</v>
      </c>
      <c r="K750" s="10">
        <f t="shared" si="80"/>
        <v>41861.846828703703</v>
      </c>
      <c r="L750">
        <v>1405109966</v>
      </c>
      <c r="M750" s="10">
        <f t="shared" si="81"/>
        <v>41831.846828703703</v>
      </c>
      <c r="N750" t="b">
        <v>0</v>
      </c>
      <c r="O750">
        <v>44</v>
      </c>
      <c r="P750" t="b">
        <v>1</v>
      </c>
      <c r="Q750" t="s">
        <v>8274</v>
      </c>
      <c r="R750" s="5">
        <f t="shared" si="77"/>
        <v>1.0029999999999999</v>
      </c>
      <c r="S750" s="14">
        <f t="shared" si="78"/>
        <v>45.56818181818182</v>
      </c>
      <c r="T750" t="str">
        <f t="shared" si="82"/>
        <v>publishing</v>
      </c>
      <c r="U750" t="str">
        <f t="shared" si="83"/>
        <v>nonfiction</v>
      </c>
    </row>
    <row r="751" spans="1:21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f t="shared" si="79"/>
        <v>10000</v>
      </c>
      <c r="F751">
        <v>10556</v>
      </c>
      <c r="G751" t="s">
        <v>8219</v>
      </c>
      <c r="H751" t="s">
        <v>8224</v>
      </c>
      <c r="I751" t="s">
        <v>8246</v>
      </c>
      <c r="J751">
        <v>1485642930</v>
      </c>
      <c r="K751" s="10">
        <f t="shared" si="80"/>
        <v>42763.94131944445</v>
      </c>
      <c r="L751">
        <v>1483050930</v>
      </c>
      <c r="M751" s="10">
        <f t="shared" si="81"/>
        <v>42733.94131944445</v>
      </c>
      <c r="N751" t="b">
        <v>0</v>
      </c>
      <c r="O751">
        <v>110</v>
      </c>
      <c r="P751" t="b">
        <v>1</v>
      </c>
      <c r="Q751" t="s">
        <v>8274</v>
      </c>
      <c r="R751" s="5">
        <f t="shared" si="77"/>
        <v>1.056</v>
      </c>
      <c r="S751" s="14">
        <f t="shared" si="78"/>
        <v>95.963636363636368</v>
      </c>
      <c r="T751" t="str">
        <f t="shared" si="82"/>
        <v>publishing</v>
      </c>
      <c r="U751" t="str">
        <f t="shared" si="83"/>
        <v>nonfiction</v>
      </c>
    </row>
    <row r="752" spans="1:21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f t="shared" si="79"/>
        <v>4444</v>
      </c>
      <c r="F752">
        <v>4559</v>
      </c>
      <c r="G752" t="s">
        <v>8219</v>
      </c>
      <c r="H752" t="s">
        <v>8224</v>
      </c>
      <c r="I752" t="s">
        <v>8246</v>
      </c>
      <c r="J752">
        <v>1361739872</v>
      </c>
      <c r="K752" s="10">
        <f t="shared" si="80"/>
        <v>41329.878148148149</v>
      </c>
      <c r="L752">
        <v>1359147872</v>
      </c>
      <c r="M752" s="10">
        <f t="shared" si="81"/>
        <v>41299.878148148149</v>
      </c>
      <c r="N752" t="b">
        <v>0</v>
      </c>
      <c r="O752">
        <v>59</v>
      </c>
      <c r="P752" t="b">
        <v>1</v>
      </c>
      <c r="Q752" t="s">
        <v>8274</v>
      </c>
      <c r="R752" s="5">
        <f t="shared" si="77"/>
        <v>1.026</v>
      </c>
      <c r="S752" s="14">
        <f t="shared" si="78"/>
        <v>77.271186440677965</v>
      </c>
      <c r="T752" t="str">
        <f t="shared" si="82"/>
        <v>publishing</v>
      </c>
      <c r="U752" t="str">
        <f t="shared" si="83"/>
        <v>nonfiction</v>
      </c>
    </row>
    <row r="753" spans="1:21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f t="shared" si="79"/>
        <v>3000</v>
      </c>
      <c r="F753">
        <v>3555</v>
      </c>
      <c r="G753" t="s">
        <v>8219</v>
      </c>
      <c r="H753" t="s">
        <v>8224</v>
      </c>
      <c r="I753" t="s">
        <v>8246</v>
      </c>
      <c r="J753">
        <v>1312470475</v>
      </c>
      <c r="K753" s="10">
        <f t="shared" si="80"/>
        <v>40759.630497685182</v>
      </c>
      <c r="L753">
        <v>1308496075</v>
      </c>
      <c r="M753" s="10">
        <f t="shared" si="81"/>
        <v>40713.630497685182</v>
      </c>
      <c r="N753" t="b">
        <v>0</v>
      </c>
      <c r="O753">
        <v>62</v>
      </c>
      <c r="P753" t="b">
        <v>1</v>
      </c>
      <c r="Q753" t="s">
        <v>8274</v>
      </c>
      <c r="R753" s="5">
        <f t="shared" si="77"/>
        <v>1.1850000000000001</v>
      </c>
      <c r="S753" s="14">
        <f t="shared" si="78"/>
        <v>57.338709677419352</v>
      </c>
      <c r="T753" t="str">
        <f t="shared" si="82"/>
        <v>publishing</v>
      </c>
      <c r="U753" t="str">
        <f t="shared" si="83"/>
        <v>nonfiction</v>
      </c>
    </row>
    <row r="754" spans="1:21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f t="shared" si="79"/>
        <v>3400.0000000000005</v>
      </c>
      <c r="F754">
        <v>5585</v>
      </c>
      <c r="G754" t="s">
        <v>8219</v>
      </c>
      <c r="H754" t="s">
        <v>8226</v>
      </c>
      <c r="I754" t="s">
        <v>8248</v>
      </c>
      <c r="J754">
        <v>1476615600</v>
      </c>
      <c r="K754" s="10">
        <f t="shared" si="80"/>
        <v>42659.458333333328</v>
      </c>
      <c r="L754">
        <v>1474884417</v>
      </c>
      <c r="M754" s="10">
        <f t="shared" si="81"/>
        <v>42639.421493055561</v>
      </c>
      <c r="N754" t="b">
        <v>0</v>
      </c>
      <c r="O754">
        <v>105</v>
      </c>
      <c r="P754" t="b">
        <v>1</v>
      </c>
      <c r="Q754" t="s">
        <v>8274</v>
      </c>
      <c r="R754" s="5">
        <f t="shared" si="77"/>
        <v>1.117</v>
      </c>
      <c r="S754" s="14">
        <f t="shared" si="78"/>
        <v>53.19047619047619</v>
      </c>
      <c r="T754" t="str">
        <f t="shared" si="82"/>
        <v>publishing</v>
      </c>
      <c r="U754" t="str">
        <f t="shared" si="83"/>
        <v>nonfiction</v>
      </c>
    </row>
    <row r="755" spans="1:21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f t="shared" si="79"/>
        <v>10000</v>
      </c>
      <c r="F755">
        <v>12800</v>
      </c>
      <c r="G755" t="s">
        <v>8219</v>
      </c>
      <c r="H755" t="s">
        <v>8224</v>
      </c>
      <c r="I755" t="s">
        <v>8246</v>
      </c>
      <c r="J755">
        <v>1423922991</v>
      </c>
      <c r="K755" s="10">
        <f t="shared" si="80"/>
        <v>42049.590173611112</v>
      </c>
      <c r="L755">
        <v>1421330991</v>
      </c>
      <c r="M755" s="10">
        <f t="shared" si="81"/>
        <v>42019.590173611112</v>
      </c>
      <c r="N755" t="b">
        <v>0</v>
      </c>
      <c r="O755">
        <v>26</v>
      </c>
      <c r="P755" t="b">
        <v>1</v>
      </c>
      <c r="Q755" t="s">
        <v>8274</v>
      </c>
      <c r="R755" s="5">
        <f t="shared" si="77"/>
        <v>1.28</v>
      </c>
      <c r="S755" s="14">
        <f t="shared" si="78"/>
        <v>492.30769230769232</v>
      </c>
      <c r="T755" t="str">
        <f t="shared" si="82"/>
        <v>publishing</v>
      </c>
      <c r="U755" t="str">
        <f t="shared" si="83"/>
        <v>nonfiction</v>
      </c>
    </row>
    <row r="756" spans="1:21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f t="shared" si="79"/>
        <v>2000</v>
      </c>
      <c r="F756">
        <v>2075</v>
      </c>
      <c r="G756" t="s">
        <v>8219</v>
      </c>
      <c r="H756" t="s">
        <v>8224</v>
      </c>
      <c r="I756" t="s">
        <v>8246</v>
      </c>
      <c r="J756">
        <v>1357408721</v>
      </c>
      <c r="K756" s="10">
        <f t="shared" si="80"/>
        <v>41279.749085648145</v>
      </c>
      <c r="L756">
        <v>1354816721</v>
      </c>
      <c r="M756" s="10">
        <f t="shared" si="81"/>
        <v>41249.749085648145</v>
      </c>
      <c r="N756" t="b">
        <v>0</v>
      </c>
      <c r="O756">
        <v>49</v>
      </c>
      <c r="P756" t="b">
        <v>1</v>
      </c>
      <c r="Q756" t="s">
        <v>8274</v>
      </c>
      <c r="R756" s="5">
        <f t="shared" si="77"/>
        <v>1.038</v>
      </c>
      <c r="S756" s="14">
        <f t="shared" si="78"/>
        <v>42.346938775510203</v>
      </c>
      <c r="T756" t="str">
        <f t="shared" si="82"/>
        <v>publishing</v>
      </c>
      <c r="U756" t="str">
        <f t="shared" si="83"/>
        <v>nonfiction</v>
      </c>
    </row>
    <row r="757" spans="1:21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f t="shared" si="79"/>
        <v>2500</v>
      </c>
      <c r="F757">
        <v>2547.69</v>
      </c>
      <c r="G757" t="s">
        <v>8219</v>
      </c>
      <c r="H757" t="s">
        <v>8224</v>
      </c>
      <c r="I757" t="s">
        <v>8246</v>
      </c>
      <c r="J757">
        <v>1369010460</v>
      </c>
      <c r="K757" s="10">
        <f t="shared" si="80"/>
        <v>41414.02847222222</v>
      </c>
      <c r="L757">
        <v>1366381877</v>
      </c>
      <c r="M757" s="10">
        <f t="shared" si="81"/>
        <v>41383.605057870373</v>
      </c>
      <c r="N757" t="b">
        <v>0</v>
      </c>
      <c r="O757">
        <v>68</v>
      </c>
      <c r="P757" t="b">
        <v>1</v>
      </c>
      <c r="Q757" t="s">
        <v>8274</v>
      </c>
      <c r="R757" s="5">
        <f t="shared" si="77"/>
        <v>1.0189999999999999</v>
      </c>
      <c r="S757" s="14">
        <f t="shared" si="78"/>
        <v>37.466029411764708</v>
      </c>
      <c r="T757" t="str">
        <f t="shared" si="82"/>
        <v>publishing</v>
      </c>
      <c r="U757" t="str">
        <f t="shared" si="83"/>
        <v>nonfiction</v>
      </c>
    </row>
    <row r="758" spans="1:21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f t="shared" si="79"/>
        <v>700</v>
      </c>
      <c r="F758">
        <v>824</v>
      </c>
      <c r="G758" t="s">
        <v>8219</v>
      </c>
      <c r="H758" t="s">
        <v>8224</v>
      </c>
      <c r="I758" t="s">
        <v>8246</v>
      </c>
      <c r="J758">
        <v>1303147459</v>
      </c>
      <c r="K758" s="10">
        <f t="shared" si="80"/>
        <v>40651.725219907406</v>
      </c>
      <c r="L758">
        <v>1297880659</v>
      </c>
      <c r="M758" s="10">
        <f t="shared" si="81"/>
        <v>40590.766886574071</v>
      </c>
      <c r="N758" t="b">
        <v>0</v>
      </c>
      <c r="O758">
        <v>22</v>
      </c>
      <c r="P758" t="b">
        <v>1</v>
      </c>
      <c r="Q758" t="s">
        <v>8274</v>
      </c>
      <c r="R758" s="5">
        <f t="shared" si="77"/>
        <v>1.177</v>
      </c>
      <c r="S758" s="14">
        <f t="shared" si="78"/>
        <v>37.454545454545453</v>
      </c>
      <c r="T758" t="str">
        <f t="shared" si="82"/>
        <v>publishing</v>
      </c>
      <c r="U758" t="str">
        <f t="shared" si="83"/>
        <v>nonfiction</v>
      </c>
    </row>
    <row r="759" spans="1:21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f t="shared" si="79"/>
        <v>250</v>
      </c>
      <c r="F759">
        <v>595</v>
      </c>
      <c r="G759" t="s">
        <v>8219</v>
      </c>
      <c r="H759" t="s">
        <v>8224</v>
      </c>
      <c r="I759" t="s">
        <v>8246</v>
      </c>
      <c r="J759">
        <v>1354756714</v>
      </c>
      <c r="K759" s="10">
        <f t="shared" si="80"/>
        <v>41249.054560185185</v>
      </c>
      <c r="L759">
        <v>1353547114</v>
      </c>
      <c r="M759" s="10">
        <f t="shared" si="81"/>
        <v>41235.054560185185</v>
      </c>
      <c r="N759" t="b">
        <v>0</v>
      </c>
      <c r="O759">
        <v>18</v>
      </c>
      <c r="P759" t="b">
        <v>1</v>
      </c>
      <c r="Q759" t="s">
        <v>8274</v>
      </c>
      <c r="R759" s="5">
        <f t="shared" si="77"/>
        <v>2.38</v>
      </c>
      <c r="S759" s="14">
        <f t="shared" si="78"/>
        <v>33.055555555555557</v>
      </c>
      <c r="T759" t="str">
        <f t="shared" si="82"/>
        <v>publishing</v>
      </c>
      <c r="U759" t="str">
        <f t="shared" si="83"/>
        <v>nonfiction</v>
      </c>
    </row>
    <row r="760" spans="1:21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f t="shared" si="79"/>
        <v>2500</v>
      </c>
      <c r="F760">
        <v>2550</v>
      </c>
      <c r="G760" t="s">
        <v>8219</v>
      </c>
      <c r="H760" t="s">
        <v>8224</v>
      </c>
      <c r="I760" t="s">
        <v>8246</v>
      </c>
      <c r="J760">
        <v>1286568268</v>
      </c>
      <c r="K760" s="10">
        <f t="shared" si="80"/>
        <v>40459.836435185185</v>
      </c>
      <c r="L760">
        <v>1283976268</v>
      </c>
      <c r="M760" s="10">
        <f t="shared" si="81"/>
        <v>40429.836435185185</v>
      </c>
      <c r="N760" t="b">
        <v>0</v>
      </c>
      <c r="O760">
        <v>19</v>
      </c>
      <c r="P760" t="b">
        <v>1</v>
      </c>
      <c r="Q760" t="s">
        <v>8274</v>
      </c>
      <c r="R760" s="5">
        <f t="shared" si="77"/>
        <v>1.02</v>
      </c>
      <c r="S760" s="14">
        <f t="shared" si="78"/>
        <v>134.21052631578948</v>
      </c>
      <c r="T760" t="str">
        <f t="shared" si="82"/>
        <v>publishing</v>
      </c>
      <c r="U760" t="str">
        <f t="shared" si="83"/>
        <v>nonfiction</v>
      </c>
    </row>
    <row r="761" spans="1:21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f t="shared" si="79"/>
        <v>6050</v>
      </c>
      <c r="F761">
        <v>5096</v>
      </c>
      <c r="G761" t="s">
        <v>8219</v>
      </c>
      <c r="H761" t="s">
        <v>8225</v>
      </c>
      <c r="I761" t="s">
        <v>8247</v>
      </c>
      <c r="J761">
        <v>1404892539</v>
      </c>
      <c r="K761" s="10">
        <f t="shared" si="80"/>
        <v>41829.330312500002</v>
      </c>
      <c r="L761">
        <v>1401436539</v>
      </c>
      <c r="M761" s="10">
        <f t="shared" si="81"/>
        <v>41789.330312500002</v>
      </c>
      <c r="N761" t="b">
        <v>0</v>
      </c>
      <c r="O761">
        <v>99</v>
      </c>
      <c r="P761" t="b">
        <v>1</v>
      </c>
      <c r="Q761" t="s">
        <v>8274</v>
      </c>
      <c r="R761" s="5">
        <f t="shared" si="77"/>
        <v>1.0189999999999999</v>
      </c>
      <c r="S761" s="14">
        <f t="shared" si="78"/>
        <v>51.474747474747474</v>
      </c>
      <c r="T761" t="str">
        <f t="shared" si="82"/>
        <v>publishing</v>
      </c>
      <c r="U761" t="str">
        <f t="shared" si="83"/>
        <v>nonfiction</v>
      </c>
    </row>
    <row r="762" spans="1:21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f t="shared" si="79"/>
        <v>2200</v>
      </c>
      <c r="F762">
        <v>0</v>
      </c>
      <c r="G762" t="s">
        <v>8221</v>
      </c>
      <c r="H762" t="s">
        <v>8224</v>
      </c>
      <c r="I762" t="s">
        <v>8246</v>
      </c>
      <c r="J762">
        <v>1480188013</v>
      </c>
      <c r="K762" s="10">
        <f t="shared" si="80"/>
        <v>42700.805706018517</v>
      </c>
      <c r="L762">
        <v>1477592413</v>
      </c>
      <c r="M762" s="10">
        <f t="shared" si="81"/>
        <v>42670.764039351852</v>
      </c>
      <c r="N762" t="b">
        <v>0</v>
      </c>
      <c r="O762">
        <v>0</v>
      </c>
      <c r="P762" t="b">
        <v>0</v>
      </c>
      <c r="Q762" t="s">
        <v>8275</v>
      </c>
      <c r="R762" s="5">
        <f t="shared" si="77"/>
        <v>0</v>
      </c>
      <c r="S762" s="6" t="e">
        <f t="shared" si="78"/>
        <v>#DIV/0!</v>
      </c>
      <c r="T762" t="str">
        <f t="shared" si="82"/>
        <v>publishing</v>
      </c>
      <c r="U762" t="str">
        <f t="shared" si="83"/>
        <v>fiction</v>
      </c>
    </row>
    <row r="763" spans="1:21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f t="shared" si="79"/>
        <v>5000</v>
      </c>
      <c r="F763">
        <v>235</v>
      </c>
      <c r="G763" t="s">
        <v>8221</v>
      </c>
      <c r="H763" t="s">
        <v>8224</v>
      </c>
      <c r="I763" t="s">
        <v>8246</v>
      </c>
      <c r="J763">
        <v>1391364126</v>
      </c>
      <c r="K763" s="10">
        <f t="shared" si="80"/>
        <v>41672.751458333332</v>
      </c>
      <c r="L763">
        <v>1388772126</v>
      </c>
      <c r="M763" s="10">
        <f t="shared" si="81"/>
        <v>41642.751458333332</v>
      </c>
      <c r="N763" t="b">
        <v>0</v>
      </c>
      <c r="O763">
        <v>6</v>
      </c>
      <c r="P763" t="b">
        <v>0</v>
      </c>
      <c r="Q763" t="s">
        <v>8275</v>
      </c>
      <c r="R763" s="5">
        <f t="shared" si="77"/>
        <v>4.7E-2</v>
      </c>
      <c r="S763" s="6">
        <f t="shared" si="78"/>
        <v>39.166666666666664</v>
      </c>
      <c r="T763" t="str">
        <f t="shared" si="82"/>
        <v>publishing</v>
      </c>
      <c r="U763" t="str">
        <f t="shared" si="83"/>
        <v>fiction</v>
      </c>
    </row>
    <row r="764" spans="1:21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f t="shared" si="79"/>
        <v>178.5</v>
      </c>
      <c r="F764">
        <v>0</v>
      </c>
      <c r="G764" t="s">
        <v>8221</v>
      </c>
      <c r="H764" t="s">
        <v>8238</v>
      </c>
      <c r="I764" t="s">
        <v>8256</v>
      </c>
      <c r="J764">
        <v>1480831200</v>
      </c>
      <c r="K764" s="10">
        <f t="shared" si="80"/>
        <v>42708.25</v>
      </c>
      <c r="L764">
        <v>1479328570</v>
      </c>
      <c r="M764" s="10">
        <f t="shared" si="81"/>
        <v>42690.858449074076</v>
      </c>
      <c r="N764" t="b">
        <v>0</v>
      </c>
      <c r="O764">
        <v>0</v>
      </c>
      <c r="P764" t="b">
        <v>0</v>
      </c>
      <c r="Q764" t="s">
        <v>8275</v>
      </c>
      <c r="R764" s="5">
        <f t="shared" si="77"/>
        <v>0</v>
      </c>
      <c r="S764" s="6" t="e">
        <f t="shared" si="78"/>
        <v>#DIV/0!</v>
      </c>
      <c r="T764" t="str">
        <f t="shared" si="82"/>
        <v>publishing</v>
      </c>
      <c r="U764" t="str">
        <f t="shared" si="83"/>
        <v>fiction</v>
      </c>
    </row>
    <row r="765" spans="1:21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f t="shared" si="79"/>
        <v>5190.8999999999996</v>
      </c>
      <c r="F765">
        <v>5</v>
      </c>
      <c r="G765" t="s">
        <v>8221</v>
      </c>
      <c r="H765" t="s">
        <v>8225</v>
      </c>
      <c r="I765" t="s">
        <v>8247</v>
      </c>
      <c r="J765">
        <v>1376563408</v>
      </c>
      <c r="K765" s="10">
        <f t="shared" si="80"/>
        <v>41501.446851851848</v>
      </c>
      <c r="L765">
        <v>1373971408</v>
      </c>
      <c r="M765" s="10">
        <f t="shared" si="81"/>
        <v>41471.446851851848</v>
      </c>
      <c r="N765" t="b">
        <v>0</v>
      </c>
      <c r="O765">
        <v>1</v>
      </c>
      <c r="P765" t="b">
        <v>0</v>
      </c>
      <c r="Q765" t="s">
        <v>8275</v>
      </c>
      <c r="R765" s="5">
        <f t="shared" si="77"/>
        <v>1E-3</v>
      </c>
      <c r="S765" s="6">
        <f t="shared" si="78"/>
        <v>5</v>
      </c>
      <c r="T765" t="str">
        <f t="shared" si="82"/>
        <v>publishing</v>
      </c>
      <c r="U765" t="str">
        <f t="shared" si="83"/>
        <v>fiction</v>
      </c>
    </row>
    <row r="766" spans="1:21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f t="shared" si="79"/>
        <v>5000</v>
      </c>
      <c r="F766">
        <v>0</v>
      </c>
      <c r="G766" t="s">
        <v>8221</v>
      </c>
      <c r="H766" t="s">
        <v>8224</v>
      </c>
      <c r="I766" t="s">
        <v>8246</v>
      </c>
      <c r="J766">
        <v>1441858161</v>
      </c>
      <c r="K766" s="10">
        <f t="shared" si="80"/>
        <v>42257.173159722224</v>
      </c>
      <c r="L766">
        <v>1439266161</v>
      </c>
      <c r="M766" s="10">
        <f t="shared" si="81"/>
        <v>42227.173159722224</v>
      </c>
      <c r="N766" t="b">
        <v>0</v>
      </c>
      <c r="O766">
        <v>0</v>
      </c>
      <c r="P766" t="b">
        <v>0</v>
      </c>
      <c r="Q766" t="s">
        <v>8275</v>
      </c>
      <c r="R766" s="5">
        <f t="shared" si="77"/>
        <v>0</v>
      </c>
      <c r="S766" s="6" t="e">
        <f t="shared" si="78"/>
        <v>#DIV/0!</v>
      </c>
      <c r="T766" t="str">
        <f t="shared" si="82"/>
        <v>publishing</v>
      </c>
      <c r="U766" t="str">
        <f t="shared" si="83"/>
        <v>fiction</v>
      </c>
    </row>
    <row r="767" spans="1:21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f t="shared" si="79"/>
        <v>7000</v>
      </c>
      <c r="F767">
        <v>2521</v>
      </c>
      <c r="G767" t="s">
        <v>8221</v>
      </c>
      <c r="H767" t="s">
        <v>8224</v>
      </c>
      <c r="I767" t="s">
        <v>8246</v>
      </c>
      <c r="J767">
        <v>1413723684</v>
      </c>
      <c r="K767" s="10">
        <f t="shared" si="80"/>
        <v>41931.542638888888</v>
      </c>
      <c r="L767">
        <v>1411131684</v>
      </c>
      <c r="M767" s="10">
        <f t="shared" si="81"/>
        <v>41901.542638888888</v>
      </c>
      <c r="N767" t="b">
        <v>0</v>
      </c>
      <c r="O767">
        <v>44</v>
      </c>
      <c r="P767" t="b">
        <v>0</v>
      </c>
      <c r="Q767" t="s">
        <v>8275</v>
      </c>
      <c r="R767" s="5">
        <f t="shared" si="77"/>
        <v>0.36</v>
      </c>
      <c r="S767" s="6">
        <f t="shared" si="78"/>
        <v>57.295454545454547</v>
      </c>
      <c r="T767" t="str">
        <f t="shared" si="82"/>
        <v>publishing</v>
      </c>
      <c r="U767" t="str">
        <f t="shared" si="83"/>
        <v>fiction</v>
      </c>
    </row>
    <row r="768" spans="1:21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f t="shared" si="79"/>
        <v>3000</v>
      </c>
      <c r="F768">
        <v>0</v>
      </c>
      <c r="G768" t="s">
        <v>8221</v>
      </c>
      <c r="H768" t="s">
        <v>8229</v>
      </c>
      <c r="I768" t="s">
        <v>8251</v>
      </c>
      <c r="J768">
        <v>1424112483</v>
      </c>
      <c r="K768" s="10">
        <f t="shared" si="80"/>
        <v>42051.783368055556</v>
      </c>
      <c r="L768">
        <v>1421520483</v>
      </c>
      <c r="M768" s="10">
        <f t="shared" si="81"/>
        <v>42021.783368055556</v>
      </c>
      <c r="N768" t="b">
        <v>0</v>
      </c>
      <c r="O768">
        <v>0</v>
      </c>
      <c r="P768" t="b">
        <v>0</v>
      </c>
      <c r="Q768" t="s">
        <v>8275</v>
      </c>
      <c r="R768" s="5">
        <f t="shared" si="77"/>
        <v>0</v>
      </c>
      <c r="S768" s="6" t="e">
        <f t="shared" si="78"/>
        <v>#DIV/0!</v>
      </c>
      <c r="T768" t="str">
        <f t="shared" si="82"/>
        <v>publishing</v>
      </c>
      <c r="U768" t="str">
        <f t="shared" si="83"/>
        <v>fiction</v>
      </c>
    </row>
    <row r="769" spans="1:21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f t="shared" si="79"/>
        <v>5000</v>
      </c>
      <c r="F769">
        <v>177</v>
      </c>
      <c r="G769" t="s">
        <v>8221</v>
      </c>
      <c r="H769" t="s">
        <v>8224</v>
      </c>
      <c r="I769" t="s">
        <v>8246</v>
      </c>
      <c r="J769">
        <v>1432178810</v>
      </c>
      <c r="K769" s="10">
        <f t="shared" si="80"/>
        <v>42145.143634259264</v>
      </c>
      <c r="L769">
        <v>1429586810</v>
      </c>
      <c r="M769" s="10">
        <f t="shared" si="81"/>
        <v>42115.143634259264</v>
      </c>
      <c r="N769" t="b">
        <v>0</v>
      </c>
      <c r="O769">
        <v>3</v>
      </c>
      <c r="P769" t="b">
        <v>0</v>
      </c>
      <c r="Q769" t="s">
        <v>8275</v>
      </c>
      <c r="R769" s="5">
        <f t="shared" si="77"/>
        <v>3.5000000000000003E-2</v>
      </c>
      <c r="S769" s="6">
        <f t="shared" si="78"/>
        <v>59</v>
      </c>
      <c r="T769" t="str">
        <f t="shared" si="82"/>
        <v>publishing</v>
      </c>
      <c r="U769" t="str">
        <f t="shared" si="83"/>
        <v>fiction</v>
      </c>
    </row>
    <row r="770" spans="1:21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f t="shared" si="79"/>
        <v>2500</v>
      </c>
      <c r="F770">
        <v>0</v>
      </c>
      <c r="G770" t="s">
        <v>8221</v>
      </c>
      <c r="H770" t="s">
        <v>8224</v>
      </c>
      <c r="I770" t="s">
        <v>8246</v>
      </c>
      <c r="J770">
        <v>1387169890</v>
      </c>
      <c r="K770" s="10">
        <f t="shared" si="80"/>
        <v>41624.207060185188</v>
      </c>
      <c r="L770">
        <v>1384577890</v>
      </c>
      <c r="M770" s="10">
        <f t="shared" si="81"/>
        <v>41594.207060185188</v>
      </c>
      <c r="N770" t="b">
        <v>0</v>
      </c>
      <c r="O770">
        <v>0</v>
      </c>
      <c r="P770" t="b">
        <v>0</v>
      </c>
      <c r="Q770" t="s">
        <v>8275</v>
      </c>
      <c r="R770" s="5">
        <f t="shared" ref="R770:R833" si="84">ROUND((F770/D770),3)</f>
        <v>0</v>
      </c>
      <c r="S770" s="6" t="e">
        <f t="shared" ref="S770:S833" si="85">F770/O770</f>
        <v>#DIV/0!</v>
      </c>
      <c r="T770" t="str">
        <f t="shared" si="82"/>
        <v>publishing</v>
      </c>
      <c r="U770" t="str">
        <f t="shared" si="83"/>
        <v>fiction</v>
      </c>
    </row>
    <row r="771" spans="1:21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f t="shared" ref="E771:E834" si="86">IF(I771="USD",D771,(IF(I771="AUD",(D771*0.68),IF(I771="GBP",(D771*1.21),(IF(I771="EUR",(D771*1.11),(IF(I771="CAD",(D771*0.75),(IF(I771="NZD",(D771*0.64),IF(I771="HKD",(D771*0.13),IF(I771="DKK",(D771*0.15),IF(I771="NOK",(D771*0.11),IF(I771="SEK",(D771*0.1),(IF(I771="MXN",(D771*0.051),IF(I771="chf",(D771*1.02),IF(I771="SGD",(D771*0.72)))))))))))))))))))</f>
        <v>4000</v>
      </c>
      <c r="F771">
        <v>1656</v>
      </c>
      <c r="G771" t="s">
        <v>8221</v>
      </c>
      <c r="H771" t="s">
        <v>8224</v>
      </c>
      <c r="I771" t="s">
        <v>8246</v>
      </c>
      <c r="J771">
        <v>1388102094</v>
      </c>
      <c r="K771" s="10">
        <f t="shared" ref="K771:K834" si="87">(((J771/60)/60)/24)+DATE(1970,1,1)</f>
        <v>41634.996458333335</v>
      </c>
      <c r="L771">
        <v>1385510094</v>
      </c>
      <c r="M771" s="10">
        <f t="shared" ref="M771:M834" si="88">(((L771/60)/60)/24)+DATE(1970,1,1)</f>
        <v>41604.996458333335</v>
      </c>
      <c r="N771" t="b">
        <v>0</v>
      </c>
      <c r="O771">
        <v>52</v>
      </c>
      <c r="P771" t="b">
        <v>0</v>
      </c>
      <c r="Q771" t="s">
        <v>8275</v>
      </c>
      <c r="R771" s="5">
        <f t="shared" si="84"/>
        <v>0.41399999999999998</v>
      </c>
      <c r="S771" s="6">
        <f t="shared" si="85"/>
        <v>31.846153846153847</v>
      </c>
      <c r="T771" t="str">
        <f t="shared" ref="T771:T834" si="89">LEFT(Q771,SEARCH("/",Q771,1)-1)</f>
        <v>publishing</v>
      </c>
      <c r="U771" t="str">
        <f t="shared" ref="U771:U834" si="90">RIGHT(Q771,(LEN(Q771)-(SEARCH("/",Q771,1))))</f>
        <v>fiction</v>
      </c>
    </row>
    <row r="772" spans="1:21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f t="shared" si="86"/>
        <v>17500</v>
      </c>
      <c r="F772">
        <v>0</v>
      </c>
      <c r="G772" t="s">
        <v>8221</v>
      </c>
      <c r="H772" t="s">
        <v>8224</v>
      </c>
      <c r="I772" t="s">
        <v>8246</v>
      </c>
      <c r="J772">
        <v>1361750369</v>
      </c>
      <c r="K772" s="10">
        <f t="shared" si="87"/>
        <v>41329.999641203707</v>
      </c>
      <c r="L772">
        <v>1358294369</v>
      </c>
      <c r="M772" s="10">
        <f t="shared" si="88"/>
        <v>41289.999641203707</v>
      </c>
      <c r="N772" t="b">
        <v>0</v>
      </c>
      <c r="O772">
        <v>0</v>
      </c>
      <c r="P772" t="b">
        <v>0</v>
      </c>
      <c r="Q772" t="s">
        <v>8275</v>
      </c>
      <c r="R772" s="5">
        <f t="shared" si="84"/>
        <v>0</v>
      </c>
      <c r="S772" s="6" t="e">
        <f t="shared" si="85"/>
        <v>#DIV/0!</v>
      </c>
      <c r="T772" t="str">
        <f t="shared" si="89"/>
        <v>publishing</v>
      </c>
      <c r="U772" t="str">
        <f t="shared" si="90"/>
        <v>fiction</v>
      </c>
    </row>
    <row r="773" spans="1:21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f t="shared" si="86"/>
        <v>38000</v>
      </c>
      <c r="F773">
        <v>10</v>
      </c>
      <c r="G773" t="s">
        <v>8221</v>
      </c>
      <c r="H773" t="s">
        <v>8224</v>
      </c>
      <c r="I773" t="s">
        <v>8246</v>
      </c>
      <c r="J773">
        <v>1454183202</v>
      </c>
      <c r="K773" s="10">
        <f t="shared" si="87"/>
        <v>42399.824097222227</v>
      </c>
      <c r="L773">
        <v>1449863202</v>
      </c>
      <c r="M773" s="10">
        <f t="shared" si="88"/>
        <v>42349.824097222227</v>
      </c>
      <c r="N773" t="b">
        <v>0</v>
      </c>
      <c r="O773">
        <v>1</v>
      </c>
      <c r="P773" t="b">
        <v>0</v>
      </c>
      <c r="Q773" t="s">
        <v>8275</v>
      </c>
      <c r="R773" s="5">
        <f t="shared" si="84"/>
        <v>0</v>
      </c>
      <c r="S773" s="6">
        <f t="shared" si="85"/>
        <v>10</v>
      </c>
      <c r="T773" t="str">
        <f t="shared" si="89"/>
        <v>publishing</v>
      </c>
      <c r="U773" t="str">
        <f t="shared" si="90"/>
        <v>fiction</v>
      </c>
    </row>
    <row r="774" spans="1:21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f t="shared" si="86"/>
        <v>1500</v>
      </c>
      <c r="F774">
        <v>50</v>
      </c>
      <c r="G774" t="s">
        <v>8221</v>
      </c>
      <c r="H774" t="s">
        <v>8224</v>
      </c>
      <c r="I774" t="s">
        <v>8246</v>
      </c>
      <c r="J774">
        <v>1257047940</v>
      </c>
      <c r="K774" s="10">
        <f t="shared" si="87"/>
        <v>40118.165972222225</v>
      </c>
      <c r="L774">
        <v>1252718519</v>
      </c>
      <c r="M774" s="10">
        <f t="shared" si="88"/>
        <v>40068.056932870371</v>
      </c>
      <c r="N774" t="b">
        <v>0</v>
      </c>
      <c r="O774">
        <v>1</v>
      </c>
      <c r="P774" t="b">
        <v>0</v>
      </c>
      <c r="Q774" t="s">
        <v>8275</v>
      </c>
      <c r="R774" s="5">
        <f t="shared" si="84"/>
        <v>3.3000000000000002E-2</v>
      </c>
      <c r="S774" s="6">
        <f t="shared" si="85"/>
        <v>50</v>
      </c>
      <c r="T774" t="str">
        <f t="shared" si="89"/>
        <v>publishing</v>
      </c>
      <c r="U774" t="str">
        <f t="shared" si="90"/>
        <v>fiction</v>
      </c>
    </row>
    <row r="775" spans="1:21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f t="shared" si="86"/>
        <v>4548.3899999999994</v>
      </c>
      <c r="F775">
        <v>32</v>
      </c>
      <c r="G775" t="s">
        <v>8221</v>
      </c>
      <c r="H775" t="s">
        <v>8225</v>
      </c>
      <c r="I775" t="s">
        <v>8247</v>
      </c>
      <c r="J775">
        <v>1431298860</v>
      </c>
      <c r="K775" s="10">
        <f t="shared" si="87"/>
        <v>42134.959027777775</v>
      </c>
      <c r="L775">
        <v>1428341985</v>
      </c>
      <c r="M775" s="10">
        <f t="shared" si="88"/>
        <v>42100.735937499994</v>
      </c>
      <c r="N775" t="b">
        <v>0</v>
      </c>
      <c r="O775">
        <v>2</v>
      </c>
      <c r="P775" t="b">
        <v>0</v>
      </c>
      <c r="Q775" t="s">
        <v>8275</v>
      </c>
      <c r="R775" s="5">
        <f t="shared" si="84"/>
        <v>8.9999999999999993E-3</v>
      </c>
      <c r="S775" s="6">
        <f t="shared" si="85"/>
        <v>16</v>
      </c>
      <c r="T775" t="str">
        <f t="shared" si="89"/>
        <v>publishing</v>
      </c>
      <c r="U775" t="str">
        <f t="shared" si="90"/>
        <v>fiction</v>
      </c>
    </row>
    <row r="776" spans="1:21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f t="shared" si="86"/>
        <v>500</v>
      </c>
      <c r="F776">
        <v>351</v>
      </c>
      <c r="G776" t="s">
        <v>8221</v>
      </c>
      <c r="H776" t="s">
        <v>8224</v>
      </c>
      <c r="I776" t="s">
        <v>8246</v>
      </c>
      <c r="J776">
        <v>1393181018</v>
      </c>
      <c r="K776" s="10">
        <f t="shared" si="87"/>
        <v>41693.780300925922</v>
      </c>
      <c r="L776">
        <v>1390589018</v>
      </c>
      <c r="M776" s="10">
        <f t="shared" si="88"/>
        <v>41663.780300925922</v>
      </c>
      <c r="N776" t="b">
        <v>0</v>
      </c>
      <c r="O776">
        <v>9</v>
      </c>
      <c r="P776" t="b">
        <v>0</v>
      </c>
      <c r="Q776" t="s">
        <v>8275</v>
      </c>
      <c r="R776" s="5">
        <f t="shared" si="84"/>
        <v>0.70199999999999996</v>
      </c>
      <c r="S776" s="6">
        <f t="shared" si="85"/>
        <v>39</v>
      </c>
      <c r="T776" t="str">
        <f t="shared" si="89"/>
        <v>publishing</v>
      </c>
      <c r="U776" t="str">
        <f t="shared" si="90"/>
        <v>fiction</v>
      </c>
    </row>
    <row r="777" spans="1:21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f t="shared" si="86"/>
        <v>10000</v>
      </c>
      <c r="F777">
        <v>170</v>
      </c>
      <c r="G777" t="s">
        <v>8221</v>
      </c>
      <c r="H777" t="s">
        <v>8224</v>
      </c>
      <c r="I777" t="s">
        <v>8246</v>
      </c>
      <c r="J777">
        <v>1323998795</v>
      </c>
      <c r="K777" s="10">
        <f t="shared" si="87"/>
        <v>40893.060127314813</v>
      </c>
      <c r="L777">
        <v>1321406795</v>
      </c>
      <c r="M777" s="10">
        <f t="shared" si="88"/>
        <v>40863.060127314813</v>
      </c>
      <c r="N777" t="b">
        <v>0</v>
      </c>
      <c r="O777">
        <v>5</v>
      </c>
      <c r="P777" t="b">
        <v>0</v>
      </c>
      <c r="Q777" t="s">
        <v>8275</v>
      </c>
      <c r="R777" s="5">
        <f t="shared" si="84"/>
        <v>1.7000000000000001E-2</v>
      </c>
      <c r="S777" s="6">
        <f t="shared" si="85"/>
        <v>34</v>
      </c>
      <c r="T777" t="str">
        <f t="shared" si="89"/>
        <v>publishing</v>
      </c>
      <c r="U777" t="str">
        <f t="shared" si="90"/>
        <v>fiction</v>
      </c>
    </row>
    <row r="778" spans="1:21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f t="shared" si="86"/>
        <v>7000</v>
      </c>
      <c r="F778">
        <v>3598</v>
      </c>
      <c r="G778" t="s">
        <v>8221</v>
      </c>
      <c r="H778" t="s">
        <v>8224</v>
      </c>
      <c r="I778" t="s">
        <v>8246</v>
      </c>
      <c r="J778">
        <v>1444539600</v>
      </c>
      <c r="K778" s="10">
        <f t="shared" si="87"/>
        <v>42288.208333333328</v>
      </c>
      <c r="L778">
        <v>1441297645</v>
      </c>
      <c r="M778" s="10">
        <f t="shared" si="88"/>
        <v>42250.685706018514</v>
      </c>
      <c r="N778" t="b">
        <v>0</v>
      </c>
      <c r="O778">
        <v>57</v>
      </c>
      <c r="P778" t="b">
        <v>0</v>
      </c>
      <c r="Q778" t="s">
        <v>8275</v>
      </c>
      <c r="R778" s="5">
        <f t="shared" si="84"/>
        <v>0.51400000000000001</v>
      </c>
      <c r="S778" s="6">
        <f t="shared" si="85"/>
        <v>63.122807017543863</v>
      </c>
      <c r="T778" t="str">
        <f t="shared" si="89"/>
        <v>publishing</v>
      </c>
      <c r="U778" t="str">
        <f t="shared" si="90"/>
        <v>fiction</v>
      </c>
    </row>
    <row r="779" spans="1:21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f t="shared" si="86"/>
        <v>3000</v>
      </c>
      <c r="F779">
        <v>21</v>
      </c>
      <c r="G779" t="s">
        <v>8221</v>
      </c>
      <c r="H779" t="s">
        <v>8224</v>
      </c>
      <c r="I779" t="s">
        <v>8246</v>
      </c>
      <c r="J779">
        <v>1375313577</v>
      </c>
      <c r="K779" s="10">
        <f t="shared" si="87"/>
        <v>41486.981215277774</v>
      </c>
      <c r="L779">
        <v>1372721577</v>
      </c>
      <c r="M779" s="10">
        <f t="shared" si="88"/>
        <v>41456.981215277774</v>
      </c>
      <c r="N779" t="b">
        <v>0</v>
      </c>
      <c r="O779">
        <v>3</v>
      </c>
      <c r="P779" t="b">
        <v>0</v>
      </c>
      <c r="Q779" t="s">
        <v>8275</v>
      </c>
      <c r="R779" s="5">
        <f t="shared" si="84"/>
        <v>7.0000000000000001E-3</v>
      </c>
      <c r="S779" s="6">
        <f t="shared" si="85"/>
        <v>7</v>
      </c>
      <c r="T779" t="str">
        <f t="shared" si="89"/>
        <v>publishing</v>
      </c>
      <c r="U779" t="str">
        <f t="shared" si="90"/>
        <v>fiction</v>
      </c>
    </row>
    <row r="780" spans="1:21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f t="shared" si="86"/>
        <v>500</v>
      </c>
      <c r="F780">
        <v>2</v>
      </c>
      <c r="G780" t="s">
        <v>8221</v>
      </c>
      <c r="H780" t="s">
        <v>8224</v>
      </c>
      <c r="I780" t="s">
        <v>8246</v>
      </c>
      <c r="J780">
        <v>1398876680</v>
      </c>
      <c r="K780" s="10">
        <f t="shared" si="87"/>
        <v>41759.702314814815</v>
      </c>
      <c r="L780">
        <v>1396284680</v>
      </c>
      <c r="M780" s="10">
        <f t="shared" si="88"/>
        <v>41729.702314814815</v>
      </c>
      <c r="N780" t="b">
        <v>0</v>
      </c>
      <c r="O780">
        <v>1</v>
      </c>
      <c r="P780" t="b">
        <v>0</v>
      </c>
      <c r="Q780" t="s">
        <v>8275</v>
      </c>
      <c r="R780" s="5">
        <f t="shared" si="84"/>
        <v>4.0000000000000001E-3</v>
      </c>
      <c r="S780" s="6">
        <f t="shared" si="85"/>
        <v>2</v>
      </c>
      <c r="T780" t="str">
        <f t="shared" si="89"/>
        <v>publishing</v>
      </c>
      <c r="U780" t="str">
        <f t="shared" si="90"/>
        <v>fiction</v>
      </c>
    </row>
    <row r="781" spans="1:21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f t="shared" si="86"/>
        <v>15000</v>
      </c>
      <c r="F781">
        <v>400</v>
      </c>
      <c r="G781" t="s">
        <v>8221</v>
      </c>
      <c r="H781" t="s">
        <v>8224</v>
      </c>
      <c r="I781" t="s">
        <v>8246</v>
      </c>
      <c r="J781">
        <v>1287115200</v>
      </c>
      <c r="K781" s="10">
        <f t="shared" si="87"/>
        <v>40466.166666666664</v>
      </c>
      <c r="L781">
        <v>1284567905</v>
      </c>
      <c r="M781" s="10">
        <f t="shared" si="88"/>
        <v>40436.68408564815</v>
      </c>
      <c r="N781" t="b">
        <v>0</v>
      </c>
      <c r="O781">
        <v>6</v>
      </c>
      <c r="P781" t="b">
        <v>0</v>
      </c>
      <c r="Q781" t="s">
        <v>8275</v>
      </c>
      <c r="R781" s="5">
        <f t="shared" si="84"/>
        <v>2.7E-2</v>
      </c>
      <c r="S781" s="6">
        <f t="shared" si="85"/>
        <v>66.666666666666671</v>
      </c>
      <c r="T781" t="str">
        <f t="shared" si="89"/>
        <v>publishing</v>
      </c>
      <c r="U781" t="str">
        <f t="shared" si="90"/>
        <v>fiction</v>
      </c>
    </row>
    <row r="782" spans="1:21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f t="shared" si="86"/>
        <v>1000</v>
      </c>
      <c r="F782">
        <v>1040</v>
      </c>
      <c r="G782" t="s">
        <v>8219</v>
      </c>
      <c r="H782" t="s">
        <v>8224</v>
      </c>
      <c r="I782" t="s">
        <v>8246</v>
      </c>
      <c r="J782">
        <v>1304439025</v>
      </c>
      <c r="K782" s="10">
        <f t="shared" si="87"/>
        <v>40666.673900462964</v>
      </c>
      <c r="L782">
        <v>1301847025</v>
      </c>
      <c r="M782" s="10">
        <f t="shared" si="88"/>
        <v>40636.673900462964</v>
      </c>
      <c r="N782" t="b">
        <v>0</v>
      </c>
      <c r="O782">
        <v>27</v>
      </c>
      <c r="P782" t="b">
        <v>1</v>
      </c>
      <c r="Q782" t="s">
        <v>8276</v>
      </c>
      <c r="R782" s="5">
        <f t="shared" si="84"/>
        <v>1.04</v>
      </c>
      <c r="S782" s="14">
        <f t="shared" si="85"/>
        <v>38.518518518518519</v>
      </c>
      <c r="T782" t="str">
        <f t="shared" si="89"/>
        <v>music</v>
      </c>
      <c r="U782" t="str">
        <f t="shared" si="90"/>
        <v>rock</v>
      </c>
    </row>
    <row r="783" spans="1:21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f t="shared" si="86"/>
        <v>800</v>
      </c>
      <c r="F783">
        <v>1065.23</v>
      </c>
      <c r="G783" t="s">
        <v>8219</v>
      </c>
      <c r="H783" t="s">
        <v>8224</v>
      </c>
      <c r="I783" t="s">
        <v>8246</v>
      </c>
      <c r="J783">
        <v>1370649674</v>
      </c>
      <c r="K783" s="10">
        <f t="shared" si="87"/>
        <v>41433.000856481485</v>
      </c>
      <c r="L783">
        <v>1368057674</v>
      </c>
      <c r="M783" s="10">
        <f t="shared" si="88"/>
        <v>41403.000856481485</v>
      </c>
      <c r="N783" t="b">
        <v>0</v>
      </c>
      <c r="O783">
        <v>25</v>
      </c>
      <c r="P783" t="b">
        <v>1</v>
      </c>
      <c r="Q783" t="s">
        <v>8276</v>
      </c>
      <c r="R783" s="5">
        <f t="shared" si="84"/>
        <v>1.3320000000000001</v>
      </c>
      <c r="S783" s="14">
        <f t="shared" si="85"/>
        <v>42.609200000000001</v>
      </c>
      <c r="T783" t="str">
        <f t="shared" si="89"/>
        <v>music</v>
      </c>
      <c r="U783" t="str">
        <f t="shared" si="90"/>
        <v>rock</v>
      </c>
    </row>
    <row r="784" spans="1:21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f t="shared" si="86"/>
        <v>700</v>
      </c>
      <c r="F784">
        <v>700</v>
      </c>
      <c r="G784" t="s">
        <v>8219</v>
      </c>
      <c r="H784" t="s">
        <v>8224</v>
      </c>
      <c r="I784" t="s">
        <v>8246</v>
      </c>
      <c r="J784">
        <v>1345918302</v>
      </c>
      <c r="K784" s="10">
        <f t="shared" si="87"/>
        <v>41146.758125</v>
      </c>
      <c r="L784">
        <v>1343326302</v>
      </c>
      <c r="M784" s="10">
        <f t="shared" si="88"/>
        <v>41116.758125</v>
      </c>
      <c r="N784" t="b">
        <v>0</v>
      </c>
      <c r="O784">
        <v>14</v>
      </c>
      <c r="P784" t="b">
        <v>1</v>
      </c>
      <c r="Q784" t="s">
        <v>8276</v>
      </c>
      <c r="R784" s="5">
        <f t="shared" si="84"/>
        <v>1</v>
      </c>
      <c r="S784" s="14">
        <f t="shared" si="85"/>
        <v>50</v>
      </c>
      <c r="T784" t="str">
        <f t="shared" si="89"/>
        <v>music</v>
      </c>
      <c r="U784" t="str">
        <f t="shared" si="90"/>
        <v>rock</v>
      </c>
    </row>
    <row r="785" spans="1:21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f t="shared" si="86"/>
        <v>1500</v>
      </c>
      <c r="F785">
        <v>2222</v>
      </c>
      <c r="G785" t="s">
        <v>8219</v>
      </c>
      <c r="H785" t="s">
        <v>8224</v>
      </c>
      <c r="I785" t="s">
        <v>8246</v>
      </c>
      <c r="J785">
        <v>1335564000</v>
      </c>
      <c r="K785" s="10">
        <f t="shared" si="87"/>
        <v>41026.916666666664</v>
      </c>
      <c r="L785">
        <v>1332182049</v>
      </c>
      <c r="M785" s="10">
        <f t="shared" si="88"/>
        <v>40987.773715277777</v>
      </c>
      <c r="N785" t="b">
        <v>0</v>
      </c>
      <c r="O785">
        <v>35</v>
      </c>
      <c r="P785" t="b">
        <v>1</v>
      </c>
      <c r="Q785" t="s">
        <v>8276</v>
      </c>
      <c r="R785" s="5">
        <f t="shared" si="84"/>
        <v>1.4810000000000001</v>
      </c>
      <c r="S785" s="14">
        <f t="shared" si="85"/>
        <v>63.485714285714288</v>
      </c>
      <c r="T785" t="str">
        <f t="shared" si="89"/>
        <v>music</v>
      </c>
      <c r="U785" t="str">
        <f t="shared" si="90"/>
        <v>rock</v>
      </c>
    </row>
    <row r="786" spans="1:21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f t="shared" si="86"/>
        <v>1000</v>
      </c>
      <c r="F786">
        <v>1025</v>
      </c>
      <c r="G786" t="s">
        <v>8219</v>
      </c>
      <c r="H786" t="s">
        <v>8224</v>
      </c>
      <c r="I786" t="s">
        <v>8246</v>
      </c>
      <c r="J786">
        <v>1395023719</v>
      </c>
      <c r="K786" s="10">
        <f t="shared" si="87"/>
        <v>41715.107858796298</v>
      </c>
      <c r="L786">
        <v>1391571319</v>
      </c>
      <c r="M786" s="10">
        <f t="shared" si="88"/>
        <v>41675.149525462963</v>
      </c>
      <c r="N786" t="b">
        <v>0</v>
      </c>
      <c r="O786">
        <v>10</v>
      </c>
      <c r="P786" t="b">
        <v>1</v>
      </c>
      <c r="Q786" t="s">
        <v>8276</v>
      </c>
      <c r="R786" s="5">
        <f t="shared" si="84"/>
        <v>1.0249999999999999</v>
      </c>
      <c r="S786" s="14">
        <f t="shared" si="85"/>
        <v>102.5</v>
      </c>
      <c r="T786" t="str">
        <f t="shared" si="89"/>
        <v>music</v>
      </c>
      <c r="U786" t="str">
        <f t="shared" si="90"/>
        <v>rock</v>
      </c>
    </row>
    <row r="787" spans="1:21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f t="shared" si="86"/>
        <v>500</v>
      </c>
      <c r="F787">
        <v>903.14</v>
      </c>
      <c r="G787" t="s">
        <v>8219</v>
      </c>
      <c r="H787" t="s">
        <v>8224</v>
      </c>
      <c r="I787" t="s">
        <v>8246</v>
      </c>
      <c r="J787">
        <v>1362060915</v>
      </c>
      <c r="K787" s="10">
        <f t="shared" si="87"/>
        <v>41333.593923611108</v>
      </c>
      <c r="L787">
        <v>1359468915</v>
      </c>
      <c r="M787" s="10">
        <f t="shared" si="88"/>
        <v>41303.593923611108</v>
      </c>
      <c r="N787" t="b">
        <v>0</v>
      </c>
      <c r="O787">
        <v>29</v>
      </c>
      <c r="P787" t="b">
        <v>1</v>
      </c>
      <c r="Q787" t="s">
        <v>8276</v>
      </c>
      <c r="R787" s="5">
        <f t="shared" si="84"/>
        <v>1.806</v>
      </c>
      <c r="S787" s="14">
        <f t="shared" si="85"/>
        <v>31.142758620689655</v>
      </c>
      <c r="T787" t="str">
        <f t="shared" si="89"/>
        <v>music</v>
      </c>
      <c r="U787" t="str">
        <f t="shared" si="90"/>
        <v>rock</v>
      </c>
    </row>
    <row r="788" spans="1:21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f t="shared" si="86"/>
        <v>5000</v>
      </c>
      <c r="F788">
        <v>7140</v>
      </c>
      <c r="G788" t="s">
        <v>8219</v>
      </c>
      <c r="H788" t="s">
        <v>8224</v>
      </c>
      <c r="I788" t="s">
        <v>8246</v>
      </c>
      <c r="J788">
        <v>1336751220</v>
      </c>
      <c r="K788" s="10">
        <f t="shared" si="87"/>
        <v>41040.657638888886</v>
      </c>
      <c r="L788">
        <v>1331774434</v>
      </c>
      <c r="M788" s="10">
        <f t="shared" si="88"/>
        <v>40983.055949074071</v>
      </c>
      <c r="N788" t="b">
        <v>0</v>
      </c>
      <c r="O788">
        <v>44</v>
      </c>
      <c r="P788" t="b">
        <v>1</v>
      </c>
      <c r="Q788" t="s">
        <v>8276</v>
      </c>
      <c r="R788" s="5">
        <f t="shared" si="84"/>
        <v>1.4279999999999999</v>
      </c>
      <c r="S788" s="14">
        <f t="shared" si="85"/>
        <v>162.27272727272728</v>
      </c>
      <c r="T788" t="str">
        <f t="shared" si="89"/>
        <v>music</v>
      </c>
      <c r="U788" t="str">
        <f t="shared" si="90"/>
        <v>rock</v>
      </c>
    </row>
    <row r="789" spans="1:21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f t="shared" si="86"/>
        <v>1200</v>
      </c>
      <c r="F789">
        <v>1370</v>
      </c>
      <c r="G789" t="s">
        <v>8219</v>
      </c>
      <c r="H789" t="s">
        <v>8224</v>
      </c>
      <c r="I789" t="s">
        <v>8246</v>
      </c>
      <c r="J789">
        <v>1383318226</v>
      </c>
      <c r="K789" s="10">
        <f t="shared" si="87"/>
        <v>41579.627615740741</v>
      </c>
      <c r="L789">
        <v>1380726226</v>
      </c>
      <c r="M789" s="10">
        <f t="shared" si="88"/>
        <v>41549.627615740741</v>
      </c>
      <c r="N789" t="b">
        <v>0</v>
      </c>
      <c r="O789">
        <v>17</v>
      </c>
      <c r="P789" t="b">
        <v>1</v>
      </c>
      <c r="Q789" t="s">
        <v>8276</v>
      </c>
      <c r="R789" s="5">
        <f t="shared" si="84"/>
        <v>1.1419999999999999</v>
      </c>
      <c r="S789" s="14">
        <f t="shared" si="85"/>
        <v>80.588235294117652</v>
      </c>
      <c r="T789" t="str">
        <f t="shared" si="89"/>
        <v>music</v>
      </c>
      <c r="U789" t="str">
        <f t="shared" si="90"/>
        <v>rock</v>
      </c>
    </row>
    <row r="790" spans="1:21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f t="shared" si="86"/>
        <v>1000</v>
      </c>
      <c r="F790">
        <v>2035.05</v>
      </c>
      <c r="G790" t="s">
        <v>8219</v>
      </c>
      <c r="H790" t="s">
        <v>8224</v>
      </c>
      <c r="I790" t="s">
        <v>8246</v>
      </c>
      <c r="J790">
        <v>1341633540</v>
      </c>
      <c r="K790" s="10">
        <f t="shared" si="87"/>
        <v>41097.165972222225</v>
      </c>
      <c r="L790">
        <v>1338336588</v>
      </c>
      <c r="M790" s="10">
        <f t="shared" si="88"/>
        <v>41059.006805555553</v>
      </c>
      <c r="N790" t="b">
        <v>0</v>
      </c>
      <c r="O790">
        <v>34</v>
      </c>
      <c r="P790" t="b">
        <v>1</v>
      </c>
      <c r="Q790" t="s">
        <v>8276</v>
      </c>
      <c r="R790" s="5">
        <f t="shared" si="84"/>
        <v>2.0350000000000001</v>
      </c>
      <c r="S790" s="14">
        <f t="shared" si="85"/>
        <v>59.85441176470588</v>
      </c>
      <c r="T790" t="str">
        <f t="shared" si="89"/>
        <v>music</v>
      </c>
      <c r="U790" t="str">
        <f t="shared" si="90"/>
        <v>rock</v>
      </c>
    </row>
    <row r="791" spans="1:21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f t="shared" si="86"/>
        <v>1700</v>
      </c>
      <c r="F791">
        <v>1860</v>
      </c>
      <c r="G791" t="s">
        <v>8219</v>
      </c>
      <c r="H791" t="s">
        <v>8224</v>
      </c>
      <c r="I791" t="s">
        <v>8246</v>
      </c>
      <c r="J791">
        <v>1358755140</v>
      </c>
      <c r="K791" s="10">
        <f t="shared" si="87"/>
        <v>41295.332638888889</v>
      </c>
      <c r="L791">
        <v>1357187280</v>
      </c>
      <c r="M791" s="10">
        <f t="shared" si="88"/>
        <v>41277.186111111114</v>
      </c>
      <c r="N791" t="b">
        <v>0</v>
      </c>
      <c r="O791">
        <v>14</v>
      </c>
      <c r="P791" t="b">
        <v>1</v>
      </c>
      <c r="Q791" t="s">
        <v>8276</v>
      </c>
      <c r="R791" s="5">
        <f t="shared" si="84"/>
        <v>1.0940000000000001</v>
      </c>
      <c r="S791" s="14">
        <f t="shared" si="85"/>
        <v>132.85714285714286</v>
      </c>
      <c r="T791" t="str">
        <f t="shared" si="89"/>
        <v>music</v>
      </c>
      <c r="U791" t="str">
        <f t="shared" si="90"/>
        <v>rock</v>
      </c>
    </row>
    <row r="792" spans="1:21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f t="shared" si="86"/>
        <v>10000</v>
      </c>
      <c r="F792">
        <v>14437.46</v>
      </c>
      <c r="G792" t="s">
        <v>8219</v>
      </c>
      <c r="H792" t="s">
        <v>8224</v>
      </c>
      <c r="I792" t="s">
        <v>8246</v>
      </c>
      <c r="J792">
        <v>1359680939</v>
      </c>
      <c r="K792" s="10">
        <f t="shared" si="87"/>
        <v>41306.047905092593</v>
      </c>
      <c r="L792">
        <v>1357088939</v>
      </c>
      <c r="M792" s="10">
        <f t="shared" si="88"/>
        <v>41276.047905092593</v>
      </c>
      <c r="N792" t="b">
        <v>0</v>
      </c>
      <c r="O792">
        <v>156</v>
      </c>
      <c r="P792" t="b">
        <v>1</v>
      </c>
      <c r="Q792" t="s">
        <v>8276</v>
      </c>
      <c r="R792" s="5">
        <f t="shared" si="84"/>
        <v>1.444</v>
      </c>
      <c r="S792" s="14">
        <f t="shared" si="85"/>
        <v>92.547820512820508</v>
      </c>
      <c r="T792" t="str">
        <f t="shared" si="89"/>
        <v>music</v>
      </c>
      <c r="U792" t="str">
        <f t="shared" si="90"/>
        <v>rock</v>
      </c>
    </row>
    <row r="793" spans="1:21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f t="shared" si="86"/>
        <v>7500</v>
      </c>
      <c r="F793">
        <v>7790</v>
      </c>
      <c r="G793" t="s">
        <v>8219</v>
      </c>
      <c r="H793" t="s">
        <v>8224</v>
      </c>
      <c r="I793" t="s">
        <v>8246</v>
      </c>
      <c r="J793">
        <v>1384322340</v>
      </c>
      <c r="K793" s="10">
        <f t="shared" si="87"/>
        <v>41591.249305555553</v>
      </c>
      <c r="L793">
        <v>1381430646</v>
      </c>
      <c r="M793" s="10">
        <f t="shared" si="88"/>
        <v>41557.780624999999</v>
      </c>
      <c r="N793" t="b">
        <v>0</v>
      </c>
      <c r="O793">
        <v>128</v>
      </c>
      <c r="P793" t="b">
        <v>1</v>
      </c>
      <c r="Q793" t="s">
        <v>8276</v>
      </c>
      <c r="R793" s="5">
        <f t="shared" si="84"/>
        <v>1.0389999999999999</v>
      </c>
      <c r="S793" s="14">
        <f t="shared" si="85"/>
        <v>60.859375</v>
      </c>
      <c r="T793" t="str">
        <f t="shared" si="89"/>
        <v>music</v>
      </c>
      <c r="U793" t="str">
        <f t="shared" si="90"/>
        <v>rock</v>
      </c>
    </row>
    <row r="794" spans="1:21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f t="shared" si="86"/>
        <v>2500</v>
      </c>
      <c r="F794">
        <v>2511.11</v>
      </c>
      <c r="G794" t="s">
        <v>8219</v>
      </c>
      <c r="H794" t="s">
        <v>8224</v>
      </c>
      <c r="I794" t="s">
        <v>8246</v>
      </c>
      <c r="J794">
        <v>1383861483</v>
      </c>
      <c r="K794" s="10">
        <f t="shared" si="87"/>
        <v>41585.915312500001</v>
      </c>
      <c r="L794">
        <v>1381265883</v>
      </c>
      <c r="M794" s="10">
        <f t="shared" si="88"/>
        <v>41555.873645833337</v>
      </c>
      <c r="N794" t="b">
        <v>0</v>
      </c>
      <c r="O794">
        <v>60</v>
      </c>
      <c r="P794" t="b">
        <v>1</v>
      </c>
      <c r="Q794" t="s">
        <v>8276</v>
      </c>
      <c r="R794" s="5">
        <f t="shared" si="84"/>
        <v>1.004</v>
      </c>
      <c r="S794" s="14">
        <f t="shared" si="85"/>
        <v>41.851833333333339</v>
      </c>
      <c r="T794" t="str">
        <f t="shared" si="89"/>
        <v>music</v>
      </c>
      <c r="U794" t="str">
        <f t="shared" si="90"/>
        <v>rock</v>
      </c>
    </row>
    <row r="795" spans="1:21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f t="shared" si="86"/>
        <v>2750</v>
      </c>
      <c r="F795">
        <v>2826.43</v>
      </c>
      <c r="G795" t="s">
        <v>8219</v>
      </c>
      <c r="H795" t="s">
        <v>8224</v>
      </c>
      <c r="I795" t="s">
        <v>8246</v>
      </c>
      <c r="J795">
        <v>1372827540</v>
      </c>
      <c r="K795" s="10">
        <f t="shared" si="87"/>
        <v>41458.207638888889</v>
      </c>
      <c r="L795">
        <v>1371491244</v>
      </c>
      <c r="M795" s="10">
        <f t="shared" si="88"/>
        <v>41442.741249999999</v>
      </c>
      <c r="N795" t="b">
        <v>0</v>
      </c>
      <c r="O795">
        <v>32</v>
      </c>
      <c r="P795" t="b">
        <v>1</v>
      </c>
      <c r="Q795" t="s">
        <v>8276</v>
      </c>
      <c r="R795" s="5">
        <f t="shared" si="84"/>
        <v>1.028</v>
      </c>
      <c r="S795" s="14">
        <f t="shared" si="85"/>
        <v>88.325937499999995</v>
      </c>
      <c r="T795" t="str">
        <f t="shared" si="89"/>
        <v>music</v>
      </c>
      <c r="U795" t="str">
        <f t="shared" si="90"/>
        <v>rock</v>
      </c>
    </row>
    <row r="796" spans="1:21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f t="shared" si="86"/>
        <v>8000</v>
      </c>
      <c r="F796">
        <v>8425</v>
      </c>
      <c r="G796" t="s">
        <v>8219</v>
      </c>
      <c r="H796" t="s">
        <v>8224</v>
      </c>
      <c r="I796" t="s">
        <v>8246</v>
      </c>
      <c r="J796">
        <v>1315242360</v>
      </c>
      <c r="K796" s="10">
        <f t="shared" si="87"/>
        <v>40791.712500000001</v>
      </c>
      <c r="L796">
        <v>1310438737</v>
      </c>
      <c r="M796" s="10">
        <f t="shared" si="88"/>
        <v>40736.115011574075</v>
      </c>
      <c r="N796" t="b">
        <v>0</v>
      </c>
      <c r="O796">
        <v>53</v>
      </c>
      <c r="P796" t="b">
        <v>1</v>
      </c>
      <c r="Q796" t="s">
        <v>8276</v>
      </c>
      <c r="R796" s="5">
        <f t="shared" si="84"/>
        <v>1.0529999999999999</v>
      </c>
      <c r="S796" s="14">
        <f t="shared" si="85"/>
        <v>158.96226415094338</v>
      </c>
      <c r="T796" t="str">
        <f t="shared" si="89"/>
        <v>music</v>
      </c>
      <c r="U796" t="str">
        <f t="shared" si="90"/>
        <v>rock</v>
      </c>
    </row>
    <row r="797" spans="1:21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f t="shared" si="86"/>
        <v>14000</v>
      </c>
      <c r="F797">
        <v>15650</v>
      </c>
      <c r="G797" t="s">
        <v>8219</v>
      </c>
      <c r="H797" t="s">
        <v>8224</v>
      </c>
      <c r="I797" t="s">
        <v>8246</v>
      </c>
      <c r="J797">
        <v>1333774740</v>
      </c>
      <c r="K797" s="10">
        <f t="shared" si="87"/>
        <v>41006.207638888889</v>
      </c>
      <c r="L797">
        <v>1330094566</v>
      </c>
      <c r="M797" s="10">
        <f t="shared" si="88"/>
        <v>40963.613032407404</v>
      </c>
      <c r="N797" t="b">
        <v>0</v>
      </c>
      <c r="O797">
        <v>184</v>
      </c>
      <c r="P797" t="b">
        <v>1</v>
      </c>
      <c r="Q797" t="s">
        <v>8276</v>
      </c>
      <c r="R797" s="5">
        <f t="shared" si="84"/>
        <v>1.1180000000000001</v>
      </c>
      <c r="S797" s="14">
        <f t="shared" si="85"/>
        <v>85.054347826086953</v>
      </c>
      <c r="T797" t="str">
        <f t="shared" si="89"/>
        <v>music</v>
      </c>
      <c r="U797" t="str">
        <f t="shared" si="90"/>
        <v>rock</v>
      </c>
    </row>
    <row r="798" spans="1:21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f t="shared" si="86"/>
        <v>10000</v>
      </c>
      <c r="F798">
        <v>10135</v>
      </c>
      <c r="G798" t="s">
        <v>8219</v>
      </c>
      <c r="H798" t="s">
        <v>8224</v>
      </c>
      <c r="I798" t="s">
        <v>8246</v>
      </c>
      <c r="J798">
        <v>1379279400</v>
      </c>
      <c r="K798" s="10">
        <f t="shared" si="87"/>
        <v>41532.881944444445</v>
      </c>
      <c r="L798">
        <v>1376687485</v>
      </c>
      <c r="M798" s="10">
        <f t="shared" si="88"/>
        <v>41502.882928240739</v>
      </c>
      <c r="N798" t="b">
        <v>0</v>
      </c>
      <c r="O798">
        <v>90</v>
      </c>
      <c r="P798" t="b">
        <v>1</v>
      </c>
      <c r="Q798" t="s">
        <v>8276</v>
      </c>
      <c r="R798" s="5">
        <f t="shared" si="84"/>
        <v>1.014</v>
      </c>
      <c r="S798" s="14">
        <f t="shared" si="85"/>
        <v>112.61111111111111</v>
      </c>
      <c r="T798" t="str">
        <f t="shared" si="89"/>
        <v>music</v>
      </c>
      <c r="U798" t="str">
        <f t="shared" si="90"/>
        <v>rock</v>
      </c>
    </row>
    <row r="799" spans="1:21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f t="shared" si="86"/>
        <v>3000</v>
      </c>
      <c r="F799">
        <v>3226</v>
      </c>
      <c r="G799" t="s">
        <v>8219</v>
      </c>
      <c r="H799" t="s">
        <v>8224</v>
      </c>
      <c r="I799" t="s">
        <v>8246</v>
      </c>
      <c r="J799">
        <v>1335672000</v>
      </c>
      <c r="K799" s="10">
        <f t="shared" si="87"/>
        <v>41028.166666666664</v>
      </c>
      <c r="L799">
        <v>1332978688</v>
      </c>
      <c r="M799" s="10">
        <f t="shared" si="88"/>
        <v>40996.994074074071</v>
      </c>
      <c r="N799" t="b">
        <v>0</v>
      </c>
      <c r="O799">
        <v>71</v>
      </c>
      <c r="P799" t="b">
        <v>1</v>
      </c>
      <c r="Q799" t="s">
        <v>8276</v>
      </c>
      <c r="R799" s="5">
        <f t="shared" si="84"/>
        <v>1.075</v>
      </c>
      <c r="S799" s="14">
        <f t="shared" si="85"/>
        <v>45.436619718309856</v>
      </c>
      <c r="T799" t="str">
        <f t="shared" si="89"/>
        <v>music</v>
      </c>
      <c r="U799" t="str">
        <f t="shared" si="90"/>
        <v>rock</v>
      </c>
    </row>
    <row r="800" spans="1:21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f t="shared" si="86"/>
        <v>3500</v>
      </c>
      <c r="F800">
        <v>4021</v>
      </c>
      <c r="G800" t="s">
        <v>8219</v>
      </c>
      <c r="H800" t="s">
        <v>8224</v>
      </c>
      <c r="I800" t="s">
        <v>8246</v>
      </c>
      <c r="J800">
        <v>1412086187</v>
      </c>
      <c r="K800" s="10">
        <f t="shared" si="87"/>
        <v>41912.590127314819</v>
      </c>
      <c r="L800">
        <v>1409494187</v>
      </c>
      <c r="M800" s="10">
        <f t="shared" si="88"/>
        <v>41882.590127314819</v>
      </c>
      <c r="N800" t="b">
        <v>0</v>
      </c>
      <c r="O800">
        <v>87</v>
      </c>
      <c r="P800" t="b">
        <v>1</v>
      </c>
      <c r="Q800" t="s">
        <v>8276</v>
      </c>
      <c r="R800" s="5">
        <f t="shared" si="84"/>
        <v>1.149</v>
      </c>
      <c r="S800" s="14">
        <f t="shared" si="85"/>
        <v>46.218390804597703</v>
      </c>
      <c r="T800" t="str">
        <f t="shared" si="89"/>
        <v>music</v>
      </c>
      <c r="U800" t="str">
        <f t="shared" si="90"/>
        <v>rock</v>
      </c>
    </row>
    <row r="801" spans="1:21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f t="shared" si="86"/>
        <v>5000</v>
      </c>
      <c r="F801">
        <v>5001</v>
      </c>
      <c r="G801" t="s">
        <v>8219</v>
      </c>
      <c r="H801" t="s">
        <v>8224</v>
      </c>
      <c r="I801" t="s">
        <v>8246</v>
      </c>
      <c r="J801">
        <v>1335542446</v>
      </c>
      <c r="K801" s="10">
        <f t="shared" si="87"/>
        <v>41026.667199074072</v>
      </c>
      <c r="L801">
        <v>1332950446</v>
      </c>
      <c r="M801" s="10">
        <f t="shared" si="88"/>
        <v>40996.667199074072</v>
      </c>
      <c r="N801" t="b">
        <v>0</v>
      </c>
      <c r="O801">
        <v>28</v>
      </c>
      <c r="P801" t="b">
        <v>1</v>
      </c>
      <c r="Q801" t="s">
        <v>8276</v>
      </c>
      <c r="R801" s="5">
        <f t="shared" si="84"/>
        <v>1</v>
      </c>
      <c r="S801" s="14">
        <f t="shared" si="85"/>
        <v>178.60714285714286</v>
      </c>
      <c r="T801" t="str">
        <f t="shared" si="89"/>
        <v>music</v>
      </c>
      <c r="U801" t="str">
        <f t="shared" si="90"/>
        <v>rock</v>
      </c>
    </row>
    <row r="802" spans="1:21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f t="shared" si="86"/>
        <v>1815</v>
      </c>
      <c r="F802">
        <v>2282</v>
      </c>
      <c r="G802" t="s">
        <v>8219</v>
      </c>
      <c r="H802" t="s">
        <v>8225</v>
      </c>
      <c r="I802" t="s">
        <v>8247</v>
      </c>
      <c r="J802">
        <v>1410431054</v>
      </c>
      <c r="K802" s="10">
        <f t="shared" si="87"/>
        <v>41893.433495370373</v>
      </c>
      <c r="L802">
        <v>1407839054</v>
      </c>
      <c r="M802" s="10">
        <f t="shared" si="88"/>
        <v>41863.433495370373</v>
      </c>
      <c r="N802" t="b">
        <v>0</v>
      </c>
      <c r="O802">
        <v>56</v>
      </c>
      <c r="P802" t="b">
        <v>1</v>
      </c>
      <c r="Q802" t="s">
        <v>8276</v>
      </c>
      <c r="R802" s="5">
        <f t="shared" si="84"/>
        <v>1.5209999999999999</v>
      </c>
      <c r="S802" s="14">
        <f t="shared" si="85"/>
        <v>40.75</v>
      </c>
      <c r="T802" t="str">
        <f t="shared" si="89"/>
        <v>music</v>
      </c>
      <c r="U802" t="str">
        <f t="shared" si="90"/>
        <v>rock</v>
      </c>
    </row>
    <row r="803" spans="1:21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f t="shared" si="86"/>
        <v>2000</v>
      </c>
      <c r="F803">
        <v>2230.4299999999998</v>
      </c>
      <c r="G803" t="s">
        <v>8219</v>
      </c>
      <c r="H803" t="s">
        <v>8224</v>
      </c>
      <c r="I803" t="s">
        <v>8246</v>
      </c>
      <c r="J803">
        <v>1309547120</v>
      </c>
      <c r="K803" s="10">
        <f t="shared" si="87"/>
        <v>40725.795370370368</v>
      </c>
      <c r="L803">
        <v>1306955120</v>
      </c>
      <c r="M803" s="10">
        <f t="shared" si="88"/>
        <v>40695.795370370368</v>
      </c>
      <c r="N803" t="b">
        <v>0</v>
      </c>
      <c r="O803">
        <v>51</v>
      </c>
      <c r="P803" t="b">
        <v>1</v>
      </c>
      <c r="Q803" t="s">
        <v>8276</v>
      </c>
      <c r="R803" s="5">
        <f t="shared" si="84"/>
        <v>1.115</v>
      </c>
      <c r="S803" s="14">
        <f t="shared" si="85"/>
        <v>43.733921568627444</v>
      </c>
      <c r="T803" t="str">
        <f t="shared" si="89"/>
        <v>music</v>
      </c>
      <c r="U803" t="str">
        <f t="shared" si="90"/>
        <v>rock</v>
      </c>
    </row>
    <row r="804" spans="1:21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f t="shared" si="86"/>
        <v>6000</v>
      </c>
      <c r="F804">
        <v>6080</v>
      </c>
      <c r="G804" t="s">
        <v>8219</v>
      </c>
      <c r="H804" t="s">
        <v>8224</v>
      </c>
      <c r="I804" t="s">
        <v>8246</v>
      </c>
      <c r="J804">
        <v>1347854700</v>
      </c>
      <c r="K804" s="10">
        <f t="shared" si="87"/>
        <v>41169.170138888891</v>
      </c>
      <c r="L804">
        <v>1343867524</v>
      </c>
      <c r="M804" s="10">
        <f t="shared" si="88"/>
        <v>41123.022268518522</v>
      </c>
      <c r="N804" t="b">
        <v>0</v>
      </c>
      <c r="O804">
        <v>75</v>
      </c>
      <c r="P804" t="b">
        <v>1</v>
      </c>
      <c r="Q804" t="s">
        <v>8276</v>
      </c>
      <c r="R804" s="5">
        <f t="shared" si="84"/>
        <v>1.0129999999999999</v>
      </c>
      <c r="S804" s="14">
        <f t="shared" si="85"/>
        <v>81.066666666666663</v>
      </c>
      <c r="T804" t="str">
        <f t="shared" si="89"/>
        <v>music</v>
      </c>
      <c r="U804" t="str">
        <f t="shared" si="90"/>
        <v>rock</v>
      </c>
    </row>
    <row r="805" spans="1:21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f t="shared" si="86"/>
        <v>2300</v>
      </c>
      <c r="F805">
        <v>2835</v>
      </c>
      <c r="G805" t="s">
        <v>8219</v>
      </c>
      <c r="H805" t="s">
        <v>8224</v>
      </c>
      <c r="I805" t="s">
        <v>8246</v>
      </c>
      <c r="J805">
        <v>1306630800</v>
      </c>
      <c r="K805" s="10">
        <f t="shared" si="87"/>
        <v>40692.041666666664</v>
      </c>
      <c r="L805">
        <v>1304376478</v>
      </c>
      <c r="M805" s="10">
        <f t="shared" si="88"/>
        <v>40665.949976851851</v>
      </c>
      <c r="N805" t="b">
        <v>0</v>
      </c>
      <c r="O805">
        <v>38</v>
      </c>
      <c r="P805" t="b">
        <v>1</v>
      </c>
      <c r="Q805" t="s">
        <v>8276</v>
      </c>
      <c r="R805" s="5">
        <f t="shared" si="84"/>
        <v>1.2330000000000001</v>
      </c>
      <c r="S805" s="14">
        <f t="shared" si="85"/>
        <v>74.60526315789474</v>
      </c>
      <c r="T805" t="str">
        <f t="shared" si="89"/>
        <v>music</v>
      </c>
      <c r="U805" t="str">
        <f t="shared" si="90"/>
        <v>rock</v>
      </c>
    </row>
    <row r="806" spans="1:21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f t="shared" si="86"/>
        <v>5500</v>
      </c>
      <c r="F806">
        <v>5500</v>
      </c>
      <c r="G806" t="s">
        <v>8219</v>
      </c>
      <c r="H806" t="s">
        <v>8224</v>
      </c>
      <c r="I806" t="s">
        <v>8246</v>
      </c>
      <c r="J806">
        <v>1311393540</v>
      </c>
      <c r="K806" s="10">
        <f t="shared" si="87"/>
        <v>40747.165972222225</v>
      </c>
      <c r="L806">
        <v>1309919526</v>
      </c>
      <c r="M806" s="10">
        <f t="shared" si="88"/>
        <v>40730.105625000004</v>
      </c>
      <c r="N806" t="b">
        <v>0</v>
      </c>
      <c r="O806">
        <v>18</v>
      </c>
      <c r="P806" t="b">
        <v>1</v>
      </c>
      <c r="Q806" t="s">
        <v>8276</v>
      </c>
      <c r="R806" s="5">
        <f t="shared" si="84"/>
        <v>1</v>
      </c>
      <c r="S806" s="14">
        <f t="shared" si="85"/>
        <v>305.55555555555554</v>
      </c>
      <c r="T806" t="str">
        <f t="shared" si="89"/>
        <v>music</v>
      </c>
      <c r="U806" t="str">
        <f t="shared" si="90"/>
        <v>rock</v>
      </c>
    </row>
    <row r="807" spans="1:21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f t="shared" si="86"/>
        <v>3000</v>
      </c>
      <c r="F807">
        <v>3150</v>
      </c>
      <c r="G807" t="s">
        <v>8219</v>
      </c>
      <c r="H807" t="s">
        <v>8224</v>
      </c>
      <c r="I807" t="s">
        <v>8246</v>
      </c>
      <c r="J807">
        <v>1310857200</v>
      </c>
      <c r="K807" s="10">
        <f t="shared" si="87"/>
        <v>40740.958333333336</v>
      </c>
      <c r="L807">
        <v>1306525512</v>
      </c>
      <c r="M807" s="10">
        <f t="shared" si="88"/>
        <v>40690.823055555556</v>
      </c>
      <c r="N807" t="b">
        <v>0</v>
      </c>
      <c r="O807">
        <v>54</v>
      </c>
      <c r="P807" t="b">
        <v>1</v>
      </c>
      <c r="Q807" t="s">
        <v>8276</v>
      </c>
      <c r="R807" s="5">
        <f t="shared" si="84"/>
        <v>1.05</v>
      </c>
      <c r="S807" s="14">
        <f t="shared" si="85"/>
        <v>58.333333333333336</v>
      </c>
      <c r="T807" t="str">
        <f t="shared" si="89"/>
        <v>music</v>
      </c>
      <c r="U807" t="str">
        <f t="shared" si="90"/>
        <v>rock</v>
      </c>
    </row>
    <row r="808" spans="1:21" x14ac:dyDescent="0.35">
      <c r="A808">
        <v>806</v>
      </c>
      <c r="B808" s="3" t="s">
        <v>807</v>
      </c>
      <c r="C808" s="3" t="s">
        <v>4916</v>
      </c>
      <c r="D808">
        <v>8000</v>
      </c>
      <c r="E808">
        <f t="shared" si="86"/>
        <v>8000</v>
      </c>
      <c r="F808">
        <v>8355</v>
      </c>
      <c r="G808" t="s">
        <v>8219</v>
      </c>
      <c r="H808" t="s">
        <v>8224</v>
      </c>
      <c r="I808" t="s">
        <v>8246</v>
      </c>
      <c r="J808">
        <v>1315413339</v>
      </c>
      <c r="K808" s="10">
        <f t="shared" si="87"/>
        <v>40793.691423611112</v>
      </c>
      <c r="L808">
        <v>1312821339</v>
      </c>
      <c r="M808" s="10">
        <f t="shared" si="88"/>
        <v>40763.691423611112</v>
      </c>
      <c r="N808" t="b">
        <v>0</v>
      </c>
      <c r="O808">
        <v>71</v>
      </c>
      <c r="P808" t="b">
        <v>1</v>
      </c>
      <c r="Q808" t="s">
        <v>8276</v>
      </c>
      <c r="R808" s="5">
        <f t="shared" si="84"/>
        <v>1.044</v>
      </c>
      <c r="S808" s="14">
        <f t="shared" si="85"/>
        <v>117.67605633802818</v>
      </c>
      <c r="T808" t="str">
        <f t="shared" si="89"/>
        <v>music</v>
      </c>
      <c r="U808" t="str">
        <f t="shared" si="90"/>
        <v>rock</v>
      </c>
    </row>
    <row r="809" spans="1:21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f t="shared" si="86"/>
        <v>4000</v>
      </c>
      <c r="F809">
        <v>4205</v>
      </c>
      <c r="G809" t="s">
        <v>8219</v>
      </c>
      <c r="H809" t="s">
        <v>8224</v>
      </c>
      <c r="I809" t="s">
        <v>8246</v>
      </c>
      <c r="J809">
        <v>1488333600</v>
      </c>
      <c r="K809" s="10">
        <f t="shared" si="87"/>
        <v>42795.083333333328</v>
      </c>
      <c r="L809">
        <v>1485270311</v>
      </c>
      <c r="M809" s="10">
        <f t="shared" si="88"/>
        <v>42759.628599537042</v>
      </c>
      <c r="N809" t="b">
        <v>0</v>
      </c>
      <c r="O809">
        <v>57</v>
      </c>
      <c r="P809" t="b">
        <v>1</v>
      </c>
      <c r="Q809" t="s">
        <v>8276</v>
      </c>
      <c r="R809" s="5">
        <f t="shared" si="84"/>
        <v>1.0509999999999999</v>
      </c>
      <c r="S809" s="14">
        <f t="shared" si="85"/>
        <v>73.771929824561397</v>
      </c>
      <c r="T809" t="str">
        <f t="shared" si="89"/>
        <v>music</v>
      </c>
      <c r="U809" t="str">
        <f t="shared" si="90"/>
        <v>rock</v>
      </c>
    </row>
    <row r="810" spans="1:21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f t="shared" si="86"/>
        <v>3375</v>
      </c>
      <c r="F810">
        <v>4500</v>
      </c>
      <c r="G810" t="s">
        <v>8219</v>
      </c>
      <c r="H810" t="s">
        <v>8229</v>
      </c>
      <c r="I810" t="s">
        <v>8251</v>
      </c>
      <c r="J810">
        <v>1419224340</v>
      </c>
      <c r="K810" s="10">
        <f t="shared" si="87"/>
        <v>41995.207638888889</v>
      </c>
      <c r="L810">
        <v>1416363886</v>
      </c>
      <c r="M810" s="10">
        <f t="shared" si="88"/>
        <v>41962.100532407407</v>
      </c>
      <c r="N810" t="b">
        <v>0</v>
      </c>
      <c r="O810">
        <v>43</v>
      </c>
      <c r="P810" t="b">
        <v>1</v>
      </c>
      <c r="Q810" t="s">
        <v>8276</v>
      </c>
      <c r="R810" s="5">
        <f t="shared" si="84"/>
        <v>1</v>
      </c>
      <c r="S810" s="14">
        <f t="shared" si="85"/>
        <v>104.65116279069767</v>
      </c>
      <c r="T810" t="str">
        <f t="shared" si="89"/>
        <v>music</v>
      </c>
      <c r="U810" t="str">
        <f t="shared" si="90"/>
        <v>rock</v>
      </c>
    </row>
    <row r="811" spans="1:21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f t="shared" si="86"/>
        <v>4000</v>
      </c>
      <c r="F811">
        <v>4151</v>
      </c>
      <c r="G811" t="s">
        <v>8219</v>
      </c>
      <c r="H811" t="s">
        <v>8224</v>
      </c>
      <c r="I811" t="s">
        <v>8246</v>
      </c>
      <c r="J811">
        <v>1390161630</v>
      </c>
      <c r="K811" s="10">
        <f t="shared" si="87"/>
        <v>41658.833680555559</v>
      </c>
      <c r="L811">
        <v>1387569630</v>
      </c>
      <c r="M811" s="10">
        <f t="shared" si="88"/>
        <v>41628.833680555559</v>
      </c>
      <c r="N811" t="b">
        <v>0</v>
      </c>
      <c r="O811">
        <v>52</v>
      </c>
      <c r="P811" t="b">
        <v>1</v>
      </c>
      <c r="Q811" t="s">
        <v>8276</v>
      </c>
      <c r="R811" s="5">
        <f t="shared" si="84"/>
        <v>1.038</v>
      </c>
      <c r="S811" s="14">
        <f t="shared" si="85"/>
        <v>79.82692307692308</v>
      </c>
      <c r="T811" t="str">
        <f t="shared" si="89"/>
        <v>music</v>
      </c>
      <c r="U811" t="str">
        <f t="shared" si="90"/>
        <v>rock</v>
      </c>
    </row>
    <row r="812" spans="1:21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f t="shared" si="86"/>
        <v>1500</v>
      </c>
      <c r="F812">
        <v>1575</v>
      </c>
      <c r="G812" t="s">
        <v>8219</v>
      </c>
      <c r="H812" t="s">
        <v>8224</v>
      </c>
      <c r="I812" t="s">
        <v>8246</v>
      </c>
      <c r="J812">
        <v>1346462462</v>
      </c>
      <c r="K812" s="10">
        <f t="shared" si="87"/>
        <v>41153.056273148148</v>
      </c>
      <c r="L812">
        <v>1343870462</v>
      </c>
      <c r="M812" s="10">
        <f t="shared" si="88"/>
        <v>41123.056273148148</v>
      </c>
      <c r="N812" t="b">
        <v>0</v>
      </c>
      <c r="O812">
        <v>27</v>
      </c>
      <c r="P812" t="b">
        <v>1</v>
      </c>
      <c r="Q812" t="s">
        <v>8276</v>
      </c>
      <c r="R812" s="5">
        <f t="shared" si="84"/>
        <v>1.05</v>
      </c>
      <c r="S812" s="14">
        <f t="shared" si="85"/>
        <v>58.333333333333336</v>
      </c>
      <c r="T812" t="str">
        <f t="shared" si="89"/>
        <v>music</v>
      </c>
      <c r="U812" t="str">
        <f t="shared" si="90"/>
        <v>rock</v>
      </c>
    </row>
    <row r="813" spans="1:21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f t="shared" si="86"/>
        <v>1000</v>
      </c>
      <c r="F813">
        <v>1040</v>
      </c>
      <c r="G813" t="s">
        <v>8219</v>
      </c>
      <c r="H813" t="s">
        <v>8224</v>
      </c>
      <c r="I813" t="s">
        <v>8246</v>
      </c>
      <c r="J813">
        <v>1373475120</v>
      </c>
      <c r="K813" s="10">
        <f t="shared" si="87"/>
        <v>41465.702777777777</v>
      </c>
      <c r="L813">
        <v>1371569202</v>
      </c>
      <c r="M813" s="10">
        <f t="shared" si="88"/>
        <v>41443.643541666665</v>
      </c>
      <c r="N813" t="b">
        <v>0</v>
      </c>
      <c r="O813">
        <v>12</v>
      </c>
      <c r="P813" t="b">
        <v>1</v>
      </c>
      <c r="Q813" t="s">
        <v>8276</v>
      </c>
      <c r="R813" s="5">
        <f t="shared" si="84"/>
        <v>1.04</v>
      </c>
      <c r="S813" s="14">
        <f t="shared" si="85"/>
        <v>86.666666666666671</v>
      </c>
      <c r="T813" t="str">
        <f t="shared" si="89"/>
        <v>music</v>
      </c>
      <c r="U813" t="str">
        <f t="shared" si="90"/>
        <v>rock</v>
      </c>
    </row>
    <row r="814" spans="1:21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f t="shared" si="86"/>
        <v>600</v>
      </c>
      <c r="F814">
        <v>911</v>
      </c>
      <c r="G814" t="s">
        <v>8219</v>
      </c>
      <c r="H814" t="s">
        <v>8224</v>
      </c>
      <c r="I814" t="s">
        <v>8246</v>
      </c>
      <c r="J814">
        <v>1362146280</v>
      </c>
      <c r="K814" s="10">
        <f t="shared" si="87"/>
        <v>41334.581944444442</v>
      </c>
      <c r="L814">
        <v>1357604752</v>
      </c>
      <c r="M814" s="10">
        <f t="shared" si="88"/>
        <v>41282.017962962964</v>
      </c>
      <c r="N814" t="b">
        <v>0</v>
      </c>
      <c r="O814">
        <v>33</v>
      </c>
      <c r="P814" t="b">
        <v>1</v>
      </c>
      <c r="Q814" t="s">
        <v>8276</v>
      </c>
      <c r="R814" s="5">
        <f t="shared" si="84"/>
        <v>1.518</v>
      </c>
      <c r="S814" s="14">
        <f t="shared" si="85"/>
        <v>27.606060606060606</v>
      </c>
      <c r="T814" t="str">
        <f t="shared" si="89"/>
        <v>music</v>
      </c>
      <c r="U814" t="str">
        <f t="shared" si="90"/>
        <v>rock</v>
      </c>
    </row>
    <row r="815" spans="1:21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f t="shared" si="86"/>
        <v>1500</v>
      </c>
      <c r="F815">
        <v>2399.94</v>
      </c>
      <c r="G815" t="s">
        <v>8219</v>
      </c>
      <c r="H815" t="s">
        <v>8224</v>
      </c>
      <c r="I815" t="s">
        <v>8246</v>
      </c>
      <c r="J815">
        <v>1342825365</v>
      </c>
      <c r="K815" s="10">
        <f t="shared" si="87"/>
        <v>41110.960243055553</v>
      </c>
      <c r="L815">
        <v>1340233365</v>
      </c>
      <c r="M815" s="10">
        <f t="shared" si="88"/>
        <v>41080.960243055553</v>
      </c>
      <c r="N815" t="b">
        <v>0</v>
      </c>
      <c r="O815">
        <v>96</v>
      </c>
      <c r="P815" t="b">
        <v>1</v>
      </c>
      <c r="Q815" t="s">
        <v>8276</v>
      </c>
      <c r="R815" s="5">
        <f t="shared" si="84"/>
        <v>1.6</v>
      </c>
      <c r="S815" s="14">
        <f t="shared" si="85"/>
        <v>24.999375000000001</v>
      </c>
      <c r="T815" t="str">
        <f t="shared" si="89"/>
        <v>music</v>
      </c>
      <c r="U815" t="str">
        <f t="shared" si="90"/>
        <v>rock</v>
      </c>
    </row>
    <row r="816" spans="1:21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f t="shared" si="86"/>
        <v>1000</v>
      </c>
      <c r="F816">
        <v>1273</v>
      </c>
      <c r="G816" t="s">
        <v>8219</v>
      </c>
      <c r="H816" t="s">
        <v>8224</v>
      </c>
      <c r="I816" t="s">
        <v>8246</v>
      </c>
      <c r="J816">
        <v>1306865040</v>
      </c>
      <c r="K816" s="10">
        <f t="shared" si="87"/>
        <v>40694.75277777778</v>
      </c>
      <c r="L816">
        <v>1305568201</v>
      </c>
      <c r="M816" s="10">
        <f t="shared" si="88"/>
        <v>40679.743067129632</v>
      </c>
      <c r="N816" t="b">
        <v>0</v>
      </c>
      <c r="O816">
        <v>28</v>
      </c>
      <c r="P816" t="b">
        <v>1</v>
      </c>
      <c r="Q816" t="s">
        <v>8276</v>
      </c>
      <c r="R816" s="5">
        <f t="shared" si="84"/>
        <v>1.2729999999999999</v>
      </c>
      <c r="S816" s="14">
        <f t="shared" si="85"/>
        <v>45.464285714285715</v>
      </c>
      <c r="T816" t="str">
        <f t="shared" si="89"/>
        <v>music</v>
      </c>
      <c r="U816" t="str">
        <f t="shared" si="90"/>
        <v>rock</v>
      </c>
    </row>
    <row r="817" spans="1:21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f t="shared" si="86"/>
        <v>4000</v>
      </c>
      <c r="F817">
        <v>4280</v>
      </c>
      <c r="G817" t="s">
        <v>8219</v>
      </c>
      <c r="H817" t="s">
        <v>8224</v>
      </c>
      <c r="I817" t="s">
        <v>8246</v>
      </c>
      <c r="J817">
        <v>1414879303</v>
      </c>
      <c r="K817" s="10">
        <f t="shared" si="87"/>
        <v>41944.917858796296</v>
      </c>
      <c r="L817">
        <v>1412287303</v>
      </c>
      <c r="M817" s="10">
        <f t="shared" si="88"/>
        <v>41914.917858796296</v>
      </c>
      <c r="N817" t="b">
        <v>0</v>
      </c>
      <c r="O817">
        <v>43</v>
      </c>
      <c r="P817" t="b">
        <v>1</v>
      </c>
      <c r="Q817" t="s">
        <v>8276</v>
      </c>
      <c r="R817" s="5">
        <f t="shared" si="84"/>
        <v>1.07</v>
      </c>
      <c r="S817" s="14">
        <f t="shared" si="85"/>
        <v>99.534883720930239</v>
      </c>
      <c r="T817" t="str">
        <f t="shared" si="89"/>
        <v>music</v>
      </c>
      <c r="U817" t="str">
        <f t="shared" si="90"/>
        <v>rock</v>
      </c>
    </row>
    <row r="818" spans="1:21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f t="shared" si="86"/>
        <v>7000</v>
      </c>
      <c r="F818">
        <v>8058.55</v>
      </c>
      <c r="G818" t="s">
        <v>8219</v>
      </c>
      <c r="H818" t="s">
        <v>8224</v>
      </c>
      <c r="I818" t="s">
        <v>8246</v>
      </c>
      <c r="J818">
        <v>1365489000</v>
      </c>
      <c r="K818" s="10">
        <f t="shared" si="87"/>
        <v>41373.270833333336</v>
      </c>
      <c r="L818">
        <v>1362776043</v>
      </c>
      <c r="M818" s="10">
        <f t="shared" si="88"/>
        <v>41341.870868055557</v>
      </c>
      <c r="N818" t="b">
        <v>0</v>
      </c>
      <c r="O818">
        <v>205</v>
      </c>
      <c r="P818" t="b">
        <v>1</v>
      </c>
      <c r="Q818" t="s">
        <v>8276</v>
      </c>
      <c r="R818" s="5">
        <f t="shared" si="84"/>
        <v>1.151</v>
      </c>
      <c r="S818" s="14">
        <f t="shared" si="85"/>
        <v>39.31</v>
      </c>
      <c r="T818" t="str">
        <f t="shared" si="89"/>
        <v>music</v>
      </c>
      <c r="U818" t="str">
        <f t="shared" si="90"/>
        <v>rock</v>
      </c>
    </row>
    <row r="819" spans="1:21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f t="shared" si="86"/>
        <v>1500</v>
      </c>
      <c r="F819">
        <v>2056.66</v>
      </c>
      <c r="G819" t="s">
        <v>8219</v>
      </c>
      <c r="H819" t="s">
        <v>8224</v>
      </c>
      <c r="I819" t="s">
        <v>8246</v>
      </c>
      <c r="J819">
        <v>1331441940</v>
      </c>
      <c r="K819" s="10">
        <f t="shared" si="87"/>
        <v>40979.207638888889</v>
      </c>
      <c r="L819">
        <v>1326810211</v>
      </c>
      <c r="M819" s="10">
        <f t="shared" si="88"/>
        <v>40925.599664351852</v>
      </c>
      <c r="N819" t="b">
        <v>0</v>
      </c>
      <c r="O819">
        <v>23</v>
      </c>
      <c r="P819" t="b">
        <v>1</v>
      </c>
      <c r="Q819" t="s">
        <v>8276</v>
      </c>
      <c r="R819" s="5">
        <f t="shared" si="84"/>
        <v>1.371</v>
      </c>
      <c r="S819" s="14">
        <f t="shared" si="85"/>
        <v>89.419999999999987</v>
      </c>
      <c r="T819" t="str">
        <f t="shared" si="89"/>
        <v>music</v>
      </c>
      <c r="U819" t="str">
        <f t="shared" si="90"/>
        <v>rock</v>
      </c>
    </row>
    <row r="820" spans="1:21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f t="shared" si="86"/>
        <v>350</v>
      </c>
      <c r="F820">
        <v>545</v>
      </c>
      <c r="G820" t="s">
        <v>8219</v>
      </c>
      <c r="H820" t="s">
        <v>8224</v>
      </c>
      <c r="I820" t="s">
        <v>8246</v>
      </c>
      <c r="J820">
        <v>1344358860</v>
      </c>
      <c r="K820" s="10">
        <f t="shared" si="87"/>
        <v>41128.709027777775</v>
      </c>
      <c r="L820">
        <v>1343682681</v>
      </c>
      <c r="M820" s="10">
        <f t="shared" si="88"/>
        <v>41120.882881944446</v>
      </c>
      <c r="N820" t="b">
        <v>0</v>
      </c>
      <c r="O820">
        <v>19</v>
      </c>
      <c r="P820" t="b">
        <v>1</v>
      </c>
      <c r="Q820" t="s">
        <v>8276</v>
      </c>
      <c r="R820" s="5">
        <f t="shared" si="84"/>
        <v>1.5569999999999999</v>
      </c>
      <c r="S820" s="14">
        <f t="shared" si="85"/>
        <v>28.684210526315791</v>
      </c>
      <c r="T820" t="str">
        <f t="shared" si="89"/>
        <v>music</v>
      </c>
      <c r="U820" t="str">
        <f t="shared" si="90"/>
        <v>rock</v>
      </c>
    </row>
    <row r="821" spans="1:21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f t="shared" si="86"/>
        <v>400</v>
      </c>
      <c r="F821">
        <v>435</v>
      </c>
      <c r="G821" t="s">
        <v>8219</v>
      </c>
      <c r="H821" t="s">
        <v>8224</v>
      </c>
      <c r="I821" t="s">
        <v>8246</v>
      </c>
      <c r="J821">
        <v>1387601040</v>
      </c>
      <c r="K821" s="10">
        <f t="shared" si="87"/>
        <v>41629.197222222225</v>
      </c>
      <c r="L821">
        <v>1386806254</v>
      </c>
      <c r="M821" s="10">
        <f t="shared" si="88"/>
        <v>41619.998310185183</v>
      </c>
      <c r="N821" t="b">
        <v>0</v>
      </c>
      <c r="O821">
        <v>14</v>
      </c>
      <c r="P821" t="b">
        <v>1</v>
      </c>
      <c r="Q821" t="s">
        <v>8276</v>
      </c>
      <c r="R821" s="5">
        <f t="shared" si="84"/>
        <v>1.0880000000000001</v>
      </c>
      <c r="S821" s="14">
        <f t="shared" si="85"/>
        <v>31.071428571428573</v>
      </c>
      <c r="T821" t="str">
        <f t="shared" si="89"/>
        <v>music</v>
      </c>
      <c r="U821" t="str">
        <f t="shared" si="90"/>
        <v>rock</v>
      </c>
    </row>
    <row r="822" spans="1:21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f t="shared" si="86"/>
        <v>2000</v>
      </c>
      <c r="F822">
        <v>2681</v>
      </c>
      <c r="G822" t="s">
        <v>8219</v>
      </c>
      <c r="H822" t="s">
        <v>8224</v>
      </c>
      <c r="I822" t="s">
        <v>8246</v>
      </c>
      <c r="J822">
        <v>1402290000</v>
      </c>
      <c r="K822" s="10">
        <f t="shared" si="87"/>
        <v>41799.208333333336</v>
      </c>
      <c r="L822">
        <v>1399666342</v>
      </c>
      <c r="M822" s="10">
        <f t="shared" si="88"/>
        <v>41768.841921296298</v>
      </c>
      <c r="N822" t="b">
        <v>0</v>
      </c>
      <c r="O822">
        <v>38</v>
      </c>
      <c r="P822" t="b">
        <v>1</v>
      </c>
      <c r="Q822" t="s">
        <v>8276</v>
      </c>
      <c r="R822" s="5">
        <f t="shared" si="84"/>
        <v>1.341</v>
      </c>
      <c r="S822" s="14">
        <f t="shared" si="85"/>
        <v>70.55263157894737</v>
      </c>
      <c r="T822" t="str">
        <f t="shared" si="89"/>
        <v>music</v>
      </c>
      <c r="U822" t="str">
        <f t="shared" si="90"/>
        <v>rock</v>
      </c>
    </row>
    <row r="823" spans="1:21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f t="shared" si="86"/>
        <v>17482</v>
      </c>
      <c r="F823">
        <v>17482</v>
      </c>
      <c r="G823" t="s">
        <v>8219</v>
      </c>
      <c r="H823" t="s">
        <v>8224</v>
      </c>
      <c r="I823" t="s">
        <v>8246</v>
      </c>
      <c r="J823">
        <v>1430712060</v>
      </c>
      <c r="K823" s="10">
        <f t="shared" si="87"/>
        <v>42128.167361111111</v>
      </c>
      <c r="L823">
        <v>1427753265</v>
      </c>
      <c r="M823" s="10">
        <f t="shared" si="88"/>
        <v>42093.922048611115</v>
      </c>
      <c r="N823" t="b">
        <v>0</v>
      </c>
      <c r="O823">
        <v>78</v>
      </c>
      <c r="P823" t="b">
        <v>1</v>
      </c>
      <c r="Q823" t="s">
        <v>8276</v>
      </c>
      <c r="R823" s="5">
        <f t="shared" si="84"/>
        <v>1</v>
      </c>
      <c r="S823" s="14">
        <f t="shared" si="85"/>
        <v>224.12820512820514</v>
      </c>
      <c r="T823" t="str">
        <f t="shared" si="89"/>
        <v>music</v>
      </c>
      <c r="U823" t="str">
        <f t="shared" si="90"/>
        <v>rock</v>
      </c>
    </row>
    <row r="824" spans="1:21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f t="shared" si="86"/>
        <v>3000</v>
      </c>
      <c r="F824">
        <v>3575</v>
      </c>
      <c r="G824" t="s">
        <v>8219</v>
      </c>
      <c r="H824" t="s">
        <v>8224</v>
      </c>
      <c r="I824" t="s">
        <v>8246</v>
      </c>
      <c r="J824">
        <v>1349477050</v>
      </c>
      <c r="K824" s="10">
        <f t="shared" si="87"/>
        <v>41187.947337962964</v>
      </c>
      <c r="L824">
        <v>1346885050</v>
      </c>
      <c r="M824" s="10">
        <f t="shared" si="88"/>
        <v>41157.947337962964</v>
      </c>
      <c r="N824" t="b">
        <v>0</v>
      </c>
      <c r="O824">
        <v>69</v>
      </c>
      <c r="P824" t="b">
        <v>1</v>
      </c>
      <c r="Q824" t="s">
        <v>8276</v>
      </c>
      <c r="R824" s="5">
        <f t="shared" si="84"/>
        <v>1.1919999999999999</v>
      </c>
      <c r="S824" s="14">
        <f t="shared" si="85"/>
        <v>51.811594202898547</v>
      </c>
      <c r="T824" t="str">
        <f t="shared" si="89"/>
        <v>music</v>
      </c>
      <c r="U824" t="str">
        <f t="shared" si="90"/>
        <v>rock</v>
      </c>
    </row>
    <row r="825" spans="1:21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f t="shared" si="86"/>
        <v>800</v>
      </c>
      <c r="F825">
        <v>1436</v>
      </c>
      <c r="G825" t="s">
        <v>8219</v>
      </c>
      <c r="H825" t="s">
        <v>8224</v>
      </c>
      <c r="I825" t="s">
        <v>8246</v>
      </c>
      <c r="J825">
        <v>1427062852</v>
      </c>
      <c r="K825" s="10">
        <f t="shared" si="87"/>
        <v>42085.931157407409</v>
      </c>
      <c r="L825">
        <v>1424474452</v>
      </c>
      <c r="M825" s="10">
        <f t="shared" si="88"/>
        <v>42055.972824074073</v>
      </c>
      <c r="N825" t="b">
        <v>0</v>
      </c>
      <c r="O825">
        <v>33</v>
      </c>
      <c r="P825" t="b">
        <v>1</v>
      </c>
      <c r="Q825" t="s">
        <v>8276</v>
      </c>
      <c r="R825" s="5">
        <f t="shared" si="84"/>
        <v>1.7949999999999999</v>
      </c>
      <c r="S825" s="14">
        <f t="shared" si="85"/>
        <v>43.515151515151516</v>
      </c>
      <c r="T825" t="str">
        <f t="shared" si="89"/>
        <v>music</v>
      </c>
      <c r="U825" t="str">
        <f t="shared" si="90"/>
        <v>rock</v>
      </c>
    </row>
    <row r="826" spans="1:21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f t="shared" si="86"/>
        <v>1600</v>
      </c>
      <c r="F826">
        <v>2150.1</v>
      </c>
      <c r="G826" t="s">
        <v>8219</v>
      </c>
      <c r="H826" t="s">
        <v>8224</v>
      </c>
      <c r="I826" t="s">
        <v>8246</v>
      </c>
      <c r="J826">
        <v>1271573940</v>
      </c>
      <c r="K826" s="10">
        <f t="shared" si="87"/>
        <v>40286.290972222225</v>
      </c>
      <c r="L826">
        <v>1268459318</v>
      </c>
      <c r="M826" s="10">
        <f t="shared" si="88"/>
        <v>40250.242106481484</v>
      </c>
      <c r="N826" t="b">
        <v>0</v>
      </c>
      <c r="O826">
        <v>54</v>
      </c>
      <c r="P826" t="b">
        <v>1</v>
      </c>
      <c r="Q826" t="s">
        <v>8276</v>
      </c>
      <c r="R826" s="5">
        <f t="shared" si="84"/>
        <v>1.3440000000000001</v>
      </c>
      <c r="S826" s="14">
        <f t="shared" si="85"/>
        <v>39.816666666666663</v>
      </c>
      <c r="T826" t="str">
        <f t="shared" si="89"/>
        <v>music</v>
      </c>
      <c r="U826" t="str">
        <f t="shared" si="90"/>
        <v>rock</v>
      </c>
    </row>
    <row r="827" spans="1:21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f t="shared" si="86"/>
        <v>12500</v>
      </c>
      <c r="F827">
        <v>12554</v>
      </c>
      <c r="G827" t="s">
        <v>8219</v>
      </c>
      <c r="H827" t="s">
        <v>8224</v>
      </c>
      <c r="I827" t="s">
        <v>8246</v>
      </c>
      <c r="J827">
        <v>1351495284</v>
      </c>
      <c r="K827" s="10">
        <f t="shared" si="87"/>
        <v>41211.306527777779</v>
      </c>
      <c r="L827">
        <v>1349335284</v>
      </c>
      <c r="M827" s="10">
        <f t="shared" si="88"/>
        <v>41186.306527777779</v>
      </c>
      <c r="N827" t="b">
        <v>0</v>
      </c>
      <c r="O827">
        <v>99</v>
      </c>
      <c r="P827" t="b">
        <v>1</v>
      </c>
      <c r="Q827" t="s">
        <v>8276</v>
      </c>
      <c r="R827" s="5">
        <f t="shared" si="84"/>
        <v>1.004</v>
      </c>
      <c r="S827" s="14">
        <f t="shared" si="85"/>
        <v>126.8080808080808</v>
      </c>
      <c r="T827" t="str">
        <f t="shared" si="89"/>
        <v>music</v>
      </c>
      <c r="U827" t="str">
        <f t="shared" si="90"/>
        <v>rock</v>
      </c>
    </row>
    <row r="828" spans="1:21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f t="shared" si="86"/>
        <v>5500</v>
      </c>
      <c r="F828">
        <v>5580</v>
      </c>
      <c r="G828" t="s">
        <v>8219</v>
      </c>
      <c r="H828" t="s">
        <v>8224</v>
      </c>
      <c r="I828" t="s">
        <v>8246</v>
      </c>
      <c r="J828">
        <v>1332719730</v>
      </c>
      <c r="K828" s="10">
        <f t="shared" si="87"/>
        <v>40993.996874999997</v>
      </c>
      <c r="L828">
        <v>1330908930</v>
      </c>
      <c r="M828" s="10">
        <f t="shared" si="88"/>
        <v>40973.038541666669</v>
      </c>
      <c r="N828" t="b">
        <v>0</v>
      </c>
      <c r="O828">
        <v>49</v>
      </c>
      <c r="P828" t="b">
        <v>1</v>
      </c>
      <c r="Q828" t="s">
        <v>8276</v>
      </c>
      <c r="R828" s="5">
        <f t="shared" si="84"/>
        <v>1.0149999999999999</v>
      </c>
      <c r="S828" s="14">
        <f t="shared" si="85"/>
        <v>113.87755102040816</v>
      </c>
      <c r="T828" t="str">
        <f t="shared" si="89"/>
        <v>music</v>
      </c>
      <c r="U828" t="str">
        <f t="shared" si="90"/>
        <v>rock</v>
      </c>
    </row>
    <row r="829" spans="1:21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f t="shared" si="86"/>
        <v>300</v>
      </c>
      <c r="F829">
        <v>310</v>
      </c>
      <c r="G829" t="s">
        <v>8219</v>
      </c>
      <c r="H829" t="s">
        <v>8224</v>
      </c>
      <c r="I829" t="s">
        <v>8246</v>
      </c>
      <c r="J829">
        <v>1329248940</v>
      </c>
      <c r="K829" s="10">
        <f t="shared" si="87"/>
        <v>40953.825694444444</v>
      </c>
      <c r="L829">
        <v>1326972107</v>
      </c>
      <c r="M829" s="10">
        <f t="shared" si="88"/>
        <v>40927.473460648151</v>
      </c>
      <c r="N829" t="b">
        <v>0</v>
      </c>
      <c r="O829">
        <v>11</v>
      </c>
      <c r="P829" t="b">
        <v>1</v>
      </c>
      <c r="Q829" t="s">
        <v>8276</v>
      </c>
      <c r="R829" s="5">
        <f t="shared" si="84"/>
        <v>1.0329999999999999</v>
      </c>
      <c r="S829" s="14">
        <f t="shared" si="85"/>
        <v>28.181818181818183</v>
      </c>
      <c r="T829" t="str">
        <f t="shared" si="89"/>
        <v>music</v>
      </c>
      <c r="U829" t="str">
        <f t="shared" si="90"/>
        <v>rock</v>
      </c>
    </row>
    <row r="830" spans="1:21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f t="shared" si="86"/>
        <v>1300</v>
      </c>
      <c r="F830">
        <v>1391</v>
      </c>
      <c r="G830" t="s">
        <v>8219</v>
      </c>
      <c r="H830" t="s">
        <v>8224</v>
      </c>
      <c r="I830" t="s">
        <v>8246</v>
      </c>
      <c r="J830">
        <v>1340641440</v>
      </c>
      <c r="K830" s="10">
        <f t="shared" si="87"/>
        <v>41085.683333333334</v>
      </c>
      <c r="L830">
        <v>1339549982</v>
      </c>
      <c r="M830" s="10">
        <f t="shared" si="88"/>
        <v>41073.050717592596</v>
      </c>
      <c r="N830" t="b">
        <v>0</v>
      </c>
      <c r="O830">
        <v>38</v>
      </c>
      <c r="P830" t="b">
        <v>1</v>
      </c>
      <c r="Q830" t="s">
        <v>8276</v>
      </c>
      <c r="R830" s="5">
        <f t="shared" si="84"/>
        <v>1.07</v>
      </c>
      <c r="S830" s="14">
        <f t="shared" si="85"/>
        <v>36.60526315789474</v>
      </c>
      <c r="T830" t="str">
        <f t="shared" si="89"/>
        <v>music</v>
      </c>
      <c r="U830" t="str">
        <f t="shared" si="90"/>
        <v>rock</v>
      </c>
    </row>
    <row r="831" spans="1:21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f t="shared" si="86"/>
        <v>605</v>
      </c>
      <c r="F831">
        <v>520</v>
      </c>
      <c r="G831" t="s">
        <v>8219</v>
      </c>
      <c r="H831" t="s">
        <v>8225</v>
      </c>
      <c r="I831" t="s">
        <v>8247</v>
      </c>
      <c r="J831">
        <v>1468437240</v>
      </c>
      <c r="K831" s="10">
        <f t="shared" si="87"/>
        <v>42564.801388888889</v>
      </c>
      <c r="L831">
        <v>1463253240</v>
      </c>
      <c r="M831" s="10">
        <f t="shared" si="88"/>
        <v>42504.801388888889</v>
      </c>
      <c r="N831" t="b">
        <v>0</v>
      </c>
      <c r="O831">
        <v>16</v>
      </c>
      <c r="P831" t="b">
        <v>1</v>
      </c>
      <c r="Q831" t="s">
        <v>8276</v>
      </c>
      <c r="R831" s="5">
        <f t="shared" si="84"/>
        <v>1.04</v>
      </c>
      <c r="S831" s="14">
        <f t="shared" si="85"/>
        <v>32.5</v>
      </c>
      <c r="T831" t="str">
        <f t="shared" si="89"/>
        <v>music</v>
      </c>
      <c r="U831" t="str">
        <f t="shared" si="90"/>
        <v>rock</v>
      </c>
    </row>
    <row r="832" spans="1:21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f t="shared" si="86"/>
        <v>1800</v>
      </c>
      <c r="F832">
        <v>1941</v>
      </c>
      <c r="G832" t="s">
        <v>8219</v>
      </c>
      <c r="H832" t="s">
        <v>8224</v>
      </c>
      <c r="I832" t="s">
        <v>8246</v>
      </c>
      <c r="J832">
        <v>1363952225</v>
      </c>
      <c r="K832" s="10">
        <f t="shared" si="87"/>
        <v>41355.484085648146</v>
      </c>
      <c r="L832">
        <v>1361363825</v>
      </c>
      <c r="M832" s="10">
        <f t="shared" si="88"/>
        <v>41325.525752314818</v>
      </c>
      <c r="N832" t="b">
        <v>0</v>
      </c>
      <c r="O832">
        <v>32</v>
      </c>
      <c r="P832" t="b">
        <v>1</v>
      </c>
      <c r="Q832" t="s">
        <v>8276</v>
      </c>
      <c r="R832" s="5">
        <f t="shared" si="84"/>
        <v>1.0780000000000001</v>
      </c>
      <c r="S832" s="14">
        <f t="shared" si="85"/>
        <v>60.65625</v>
      </c>
      <c r="T832" t="str">
        <f t="shared" si="89"/>
        <v>music</v>
      </c>
      <c r="U832" t="str">
        <f t="shared" si="90"/>
        <v>rock</v>
      </c>
    </row>
    <row r="833" spans="1:21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f t="shared" si="86"/>
        <v>1500</v>
      </c>
      <c r="F833">
        <v>3500</v>
      </c>
      <c r="G833" t="s">
        <v>8219</v>
      </c>
      <c r="H833" t="s">
        <v>8224</v>
      </c>
      <c r="I833" t="s">
        <v>8246</v>
      </c>
      <c r="J833">
        <v>1335540694</v>
      </c>
      <c r="K833" s="10">
        <f t="shared" si="87"/>
        <v>41026.646921296298</v>
      </c>
      <c r="L833">
        <v>1332948694</v>
      </c>
      <c r="M833" s="10">
        <f t="shared" si="88"/>
        <v>40996.646921296298</v>
      </c>
      <c r="N833" t="b">
        <v>0</v>
      </c>
      <c r="O833">
        <v>20</v>
      </c>
      <c r="P833" t="b">
        <v>1</v>
      </c>
      <c r="Q833" t="s">
        <v>8276</v>
      </c>
      <c r="R833" s="5">
        <f t="shared" si="84"/>
        <v>2.3330000000000002</v>
      </c>
      <c r="S833" s="14">
        <f t="shared" si="85"/>
        <v>175</v>
      </c>
      <c r="T833" t="str">
        <f t="shared" si="89"/>
        <v>music</v>
      </c>
      <c r="U833" t="str">
        <f t="shared" si="90"/>
        <v>rock</v>
      </c>
    </row>
    <row r="834" spans="1:21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f t="shared" si="86"/>
        <v>15000</v>
      </c>
      <c r="F834">
        <v>15091.06</v>
      </c>
      <c r="G834" t="s">
        <v>8219</v>
      </c>
      <c r="H834" t="s">
        <v>8224</v>
      </c>
      <c r="I834" t="s">
        <v>8246</v>
      </c>
      <c r="J834">
        <v>1327133580</v>
      </c>
      <c r="K834" s="10">
        <f t="shared" si="87"/>
        <v>40929.342361111114</v>
      </c>
      <c r="L834">
        <v>1321978335</v>
      </c>
      <c r="M834" s="10">
        <f t="shared" si="88"/>
        <v>40869.675173611111</v>
      </c>
      <c r="N834" t="b">
        <v>0</v>
      </c>
      <c r="O834">
        <v>154</v>
      </c>
      <c r="P834" t="b">
        <v>1</v>
      </c>
      <c r="Q834" t="s">
        <v>8276</v>
      </c>
      <c r="R834" s="5">
        <f t="shared" ref="R834:R897" si="91">ROUND((F834/D834),3)</f>
        <v>1.006</v>
      </c>
      <c r="S834" s="14">
        <f t="shared" ref="S834:S897" si="92">F834/O834</f>
        <v>97.993896103896105</v>
      </c>
      <c r="T834" t="str">
        <f t="shared" si="89"/>
        <v>music</v>
      </c>
      <c r="U834" t="str">
        <f t="shared" si="90"/>
        <v>rock</v>
      </c>
    </row>
    <row r="835" spans="1:21" x14ac:dyDescent="0.35">
      <c r="A835">
        <v>833</v>
      </c>
      <c r="B835" s="3" t="s">
        <v>834</v>
      </c>
      <c r="C835" s="3" t="s">
        <v>4943</v>
      </c>
      <c r="D835">
        <v>6000</v>
      </c>
      <c r="E835">
        <f t="shared" ref="E835:E898" si="93">IF(I835="USD",D835,(IF(I835="AUD",(D835*0.68),IF(I835="GBP",(D835*1.21),(IF(I835="EUR",(D835*1.11),(IF(I835="CAD",(D835*0.75),(IF(I835="NZD",(D835*0.64),IF(I835="HKD",(D835*0.13),IF(I835="DKK",(D835*0.15),IF(I835="NOK",(D835*0.11),IF(I835="SEK",(D835*0.1),(IF(I835="MXN",(D835*0.051),IF(I835="chf",(D835*1.02),IF(I835="SGD",(D835*0.72)))))))))))))))))))</f>
        <v>6000</v>
      </c>
      <c r="F835">
        <v>6100</v>
      </c>
      <c r="G835" t="s">
        <v>8219</v>
      </c>
      <c r="H835" t="s">
        <v>8224</v>
      </c>
      <c r="I835" t="s">
        <v>8246</v>
      </c>
      <c r="J835">
        <v>1397941475</v>
      </c>
      <c r="K835" s="10">
        <f t="shared" ref="K835:K898" si="94">(((J835/60)/60)/24)+DATE(1970,1,1)</f>
        <v>41748.878182870372</v>
      </c>
      <c r="L835">
        <v>1395349475</v>
      </c>
      <c r="M835" s="10">
        <f t="shared" ref="M835:M898" si="95">(((L835/60)/60)/24)+DATE(1970,1,1)</f>
        <v>41718.878182870372</v>
      </c>
      <c r="N835" t="b">
        <v>0</v>
      </c>
      <c r="O835">
        <v>41</v>
      </c>
      <c r="P835" t="b">
        <v>1</v>
      </c>
      <c r="Q835" t="s">
        <v>8276</v>
      </c>
      <c r="R835" s="5">
        <f t="shared" si="91"/>
        <v>1.0169999999999999</v>
      </c>
      <c r="S835" s="14">
        <f t="shared" si="92"/>
        <v>148.78048780487805</v>
      </c>
      <c r="T835" t="str">
        <f t="shared" ref="T835:T898" si="96">LEFT(Q835,SEARCH("/",Q835,1)-1)</f>
        <v>music</v>
      </c>
      <c r="U835" t="str">
        <f t="shared" ref="U835:U898" si="97">RIGHT(Q835,(LEN(Q835)-(SEARCH("/",Q835,1))))</f>
        <v>rock</v>
      </c>
    </row>
    <row r="836" spans="1:21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f t="shared" si="93"/>
        <v>5500</v>
      </c>
      <c r="F836">
        <v>7206</v>
      </c>
      <c r="G836" t="s">
        <v>8219</v>
      </c>
      <c r="H836" t="s">
        <v>8224</v>
      </c>
      <c r="I836" t="s">
        <v>8246</v>
      </c>
      <c r="J836">
        <v>1372651140</v>
      </c>
      <c r="K836" s="10">
        <f t="shared" si="94"/>
        <v>41456.165972222225</v>
      </c>
      <c r="L836">
        <v>1369770292</v>
      </c>
      <c r="M836" s="10">
        <f t="shared" si="95"/>
        <v>41422.822824074072</v>
      </c>
      <c r="N836" t="b">
        <v>0</v>
      </c>
      <c r="O836">
        <v>75</v>
      </c>
      <c r="P836" t="b">
        <v>1</v>
      </c>
      <c r="Q836" t="s">
        <v>8276</v>
      </c>
      <c r="R836" s="5">
        <f t="shared" si="91"/>
        <v>1.31</v>
      </c>
      <c r="S836" s="14">
        <f t="shared" si="92"/>
        <v>96.08</v>
      </c>
      <c r="T836" t="str">
        <f t="shared" si="96"/>
        <v>music</v>
      </c>
      <c r="U836" t="str">
        <f t="shared" si="97"/>
        <v>rock</v>
      </c>
    </row>
    <row r="837" spans="1:21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f t="shared" si="93"/>
        <v>2000</v>
      </c>
      <c r="F837">
        <v>2345</v>
      </c>
      <c r="G837" t="s">
        <v>8219</v>
      </c>
      <c r="H837" t="s">
        <v>8224</v>
      </c>
      <c r="I837" t="s">
        <v>8246</v>
      </c>
      <c r="J837">
        <v>1337396400</v>
      </c>
      <c r="K837" s="10">
        <f t="shared" si="94"/>
        <v>41048.125</v>
      </c>
      <c r="L837">
        <v>1333709958</v>
      </c>
      <c r="M837" s="10">
        <f t="shared" si="95"/>
        <v>41005.45784722222</v>
      </c>
      <c r="N837" t="b">
        <v>0</v>
      </c>
      <c r="O837">
        <v>40</v>
      </c>
      <c r="P837" t="b">
        <v>1</v>
      </c>
      <c r="Q837" t="s">
        <v>8276</v>
      </c>
      <c r="R837" s="5">
        <f t="shared" si="91"/>
        <v>1.173</v>
      </c>
      <c r="S837" s="14">
        <f t="shared" si="92"/>
        <v>58.625</v>
      </c>
      <c r="T837" t="str">
        <f t="shared" si="96"/>
        <v>music</v>
      </c>
      <c r="U837" t="str">
        <f t="shared" si="97"/>
        <v>rock</v>
      </c>
    </row>
    <row r="838" spans="1:21" x14ac:dyDescent="0.35">
      <c r="A838">
        <v>836</v>
      </c>
      <c r="B838" s="3" t="s">
        <v>837</v>
      </c>
      <c r="C838" s="3" t="s">
        <v>4946</v>
      </c>
      <c r="D838">
        <v>5000</v>
      </c>
      <c r="E838">
        <f t="shared" si="93"/>
        <v>5000</v>
      </c>
      <c r="F838">
        <v>5046.5200000000004</v>
      </c>
      <c r="G838" t="s">
        <v>8219</v>
      </c>
      <c r="H838" t="s">
        <v>8224</v>
      </c>
      <c r="I838" t="s">
        <v>8246</v>
      </c>
      <c r="J838">
        <v>1381108918</v>
      </c>
      <c r="K838" s="10">
        <f t="shared" si="94"/>
        <v>41554.056921296295</v>
      </c>
      <c r="L838">
        <v>1378516918</v>
      </c>
      <c r="M838" s="10">
        <f t="shared" si="95"/>
        <v>41524.056921296295</v>
      </c>
      <c r="N838" t="b">
        <v>0</v>
      </c>
      <c r="O838">
        <v>46</v>
      </c>
      <c r="P838" t="b">
        <v>1</v>
      </c>
      <c r="Q838" t="s">
        <v>8276</v>
      </c>
      <c r="R838" s="5">
        <f t="shared" si="91"/>
        <v>1.0089999999999999</v>
      </c>
      <c r="S838" s="14">
        <f t="shared" si="92"/>
        <v>109.70695652173914</v>
      </c>
      <c r="T838" t="str">
        <f t="shared" si="96"/>
        <v>music</v>
      </c>
      <c r="U838" t="str">
        <f t="shared" si="97"/>
        <v>rock</v>
      </c>
    </row>
    <row r="839" spans="1:21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f t="shared" si="93"/>
        <v>2500</v>
      </c>
      <c r="F839">
        <v>3045</v>
      </c>
      <c r="G839" t="s">
        <v>8219</v>
      </c>
      <c r="H839" t="s">
        <v>8224</v>
      </c>
      <c r="I839" t="s">
        <v>8246</v>
      </c>
      <c r="J839">
        <v>1398988662</v>
      </c>
      <c r="K839" s="10">
        <f t="shared" si="94"/>
        <v>41760.998402777775</v>
      </c>
      <c r="L839">
        <v>1396396662</v>
      </c>
      <c r="M839" s="10">
        <f t="shared" si="95"/>
        <v>41730.998402777775</v>
      </c>
      <c r="N839" t="b">
        <v>0</v>
      </c>
      <c r="O839">
        <v>62</v>
      </c>
      <c r="P839" t="b">
        <v>1</v>
      </c>
      <c r="Q839" t="s">
        <v>8276</v>
      </c>
      <c r="R839" s="5">
        <f t="shared" si="91"/>
        <v>1.218</v>
      </c>
      <c r="S839" s="14">
        <f t="shared" si="92"/>
        <v>49.112903225806448</v>
      </c>
      <c r="T839" t="str">
        <f t="shared" si="96"/>
        <v>music</v>
      </c>
      <c r="U839" t="str">
        <f t="shared" si="97"/>
        <v>rock</v>
      </c>
    </row>
    <row r="840" spans="1:21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f t="shared" si="93"/>
        <v>2000</v>
      </c>
      <c r="F840">
        <v>2908</v>
      </c>
      <c r="G840" t="s">
        <v>8219</v>
      </c>
      <c r="H840" t="s">
        <v>8224</v>
      </c>
      <c r="I840" t="s">
        <v>8246</v>
      </c>
      <c r="J840">
        <v>1326835985</v>
      </c>
      <c r="K840" s="10">
        <f t="shared" si="94"/>
        <v>40925.897974537038</v>
      </c>
      <c r="L840">
        <v>1324243985</v>
      </c>
      <c r="M840" s="10">
        <f t="shared" si="95"/>
        <v>40895.897974537038</v>
      </c>
      <c r="N840" t="b">
        <v>0</v>
      </c>
      <c r="O840">
        <v>61</v>
      </c>
      <c r="P840" t="b">
        <v>1</v>
      </c>
      <c r="Q840" t="s">
        <v>8276</v>
      </c>
      <c r="R840" s="5">
        <f t="shared" si="91"/>
        <v>1.454</v>
      </c>
      <c r="S840" s="14">
        <f t="shared" si="92"/>
        <v>47.672131147540981</v>
      </c>
      <c r="T840" t="str">
        <f t="shared" si="96"/>
        <v>music</v>
      </c>
      <c r="U840" t="str">
        <f t="shared" si="97"/>
        <v>rock</v>
      </c>
    </row>
    <row r="841" spans="1:21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f t="shared" si="93"/>
        <v>5000</v>
      </c>
      <c r="F841">
        <v>5830.83</v>
      </c>
      <c r="G841" t="s">
        <v>8219</v>
      </c>
      <c r="H841" t="s">
        <v>8224</v>
      </c>
      <c r="I841" t="s">
        <v>8246</v>
      </c>
      <c r="J841">
        <v>1348337956</v>
      </c>
      <c r="K841" s="10">
        <f t="shared" si="94"/>
        <v>41174.763379629629</v>
      </c>
      <c r="L841">
        <v>1345745956</v>
      </c>
      <c r="M841" s="10">
        <f t="shared" si="95"/>
        <v>41144.763379629629</v>
      </c>
      <c r="N841" t="b">
        <v>0</v>
      </c>
      <c r="O841">
        <v>96</v>
      </c>
      <c r="P841" t="b">
        <v>1</v>
      </c>
      <c r="Q841" t="s">
        <v>8276</v>
      </c>
      <c r="R841" s="5">
        <f t="shared" si="91"/>
        <v>1.1659999999999999</v>
      </c>
      <c r="S841" s="14">
        <f t="shared" si="92"/>
        <v>60.737812499999997</v>
      </c>
      <c r="T841" t="str">
        <f t="shared" si="96"/>
        <v>music</v>
      </c>
      <c r="U841" t="str">
        <f t="shared" si="97"/>
        <v>rock</v>
      </c>
    </row>
    <row r="842" spans="1:21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f t="shared" si="93"/>
        <v>10000</v>
      </c>
      <c r="F842">
        <v>12041.66</v>
      </c>
      <c r="G842" t="s">
        <v>8219</v>
      </c>
      <c r="H842" t="s">
        <v>8224</v>
      </c>
      <c r="I842" t="s">
        <v>8246</v>
      </c>
      <c r="J842">
        <v>1474694787</v>
      </c>
      <c r="K842" s="10">
        <f t="shared" si="94"/>
        <v>42637.226701388892</v>
      </c>
      <c r="L842">
        <v>1472102787</v>
      </c>
      <c r="M842" s="10">
        <f t="shared" si="95"/>
        <v>42607.226701388892</v>
      </c>
      <c r="N842" t="b">
        <v>0</v>
      </c>
      <c r="O842">
        <v>190</v>
      </c>
      <c r="P842" t="b">
        <v>1</v>
      </c>
      <c r="Q842" t="s">
        <v>8277</v>
      </c>
      <c r="R842" s="5">
        <f t="shared" si="91"/>
        <v>1.204</v>
      </c>
      <c r="S842" s="14">
        <f t="shared" si="92"/>
        <v>63.37715789473684</v>
      </c>
      <c r="T842" t="str">
        <f t="shared" si="96"/>
        <v>music</v>
      </c>
      <c r="U842" t="str">
        <f t="shared" si="97"/>
        <v>metal</v>
      </c>
    </row>
    <row r="843" spans="1:21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f t="shared" si="93"/>
        <v>5000</v>
      </c>
      <c r="F843">
        <v>5066</v>
      </c>
      <c r="G843" t="s">
        <v>8219</v>
      </c>
      <c r="H843" t="s">
        <v>8224</v>
      </c>
      <c r="I843" t="s">
        <v>8246</v>
      </c>
      <c r="J843">
        <v>1415653663</v>
      </c>
      <c r="K843" s="10">
        <f t="shared" si="94"/>
        <v>41953.88035879629</v>
      </c>
      <c r="L843">
        <v>1413058063</v>
      </c>
      <c r="M843" s="10">
        <f t="shared" si="95"/>
        <v>41923.838692129626</v>
      </c>
      <c r="N843" t="b">
        <v>1</v>
      </c>
      <c r="O843">
        <v>94</v>
      </c>
      <c r="P843" t="b">
        <v>1</v>
      </c>
      <c r="Q843" t="s">
        <v>8277</v>
      </c>
      <c r="R843" s="5">
        <f t="shared" si="91"/>
        <v>1.0129999999999999</v>
      </c>
      <c r="S843" s="14">
        <f t="shared" si="92"/>
        <v>53.893617021276597</v>
      </c>
      <c r="T843" t="str">
        <f t="shared" si="96"/>
        <v>music</v>
      </c>
      <c r="U843" t="str">
        <f t="shared" si="97"/>
        <v>metal</v>
      </c>
    </row>
    <row r="844" spans="1:21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f t="shared" si="93"/>
        <v>1875</v>
      </c>
      <c r="F844">
        <v>2608</v>
      </c>
      <c r="G844" t="s">
        <v>8219</v>
      </c>
      <c r="H844" t="s">
        <v>8229</v>
      </c>
      <c r="I844" t="s">
        <v>8251</v>
      </c>
      <c r="J844">
        <v>1381723140</v>
      </c>
      <c r="K844" s="10">
        <f t="shared" si="94"/>
        <v>41561.165972222225</v>
      </c>
      <c r="L844">
        <v>1378735983</v>
      </c>
      <c r="M844" s="10">
        <f t="shared" si="95"/>
        <v>41526.592395833337</v>
      </c>
      <c r="N844" t="b">
        <v>1</v>
      </c>
      <c r="O844">
        <v>39</v>
      </c>
      <c r="P844" t="b">
        <v>1</v>
      </c>
      <c r="Q844" t="s">
        <v>8277</v>
      </c>
      <c r="R844" s="5">
        <f t="shared" si="91"/>
        <v>1.0429999999999999</v>
      </c>
      <c r="S844" s="14">
        <f t="shared" si="92"/>
        <v>66.871794871794876</v>
      </c>
      <c r="T844" t="str">
        <f t="shared" si="96"/>
        <v>music</v>
      </c>
      <c r="U844" t="str">
        <f t="shared" si="97"/>
        <v>metal</v>
      </c>
    </row>
    <row r="845" spans="1:21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f t="shared" si="93"/>
        <v>3000</v>
      </c>
      <c r="F845">
        <v>8014</v>
      </c>
      <c r="G845" t="s">
        <v>8219</v>
      </c>
      <c r="H845" t="s">
        <v>8224</v>
      </c>
      <c r="I845" t="s">
        <v>8246</v>
      </c>
      <c r="J845">
        <v>1481184000</v>
      </c>
      <c r="K845" s="10">
        <f t="shared" si="94"/>
        <v>42712.333333333328</v>
      </c>
      <c r="L845">
        <v>1479708680</v>
      </c>
      <c r="M845" s="10">
        <f t="shared" si="95"/>
        <v>42695.257870370369</v>
      </c>
      <c r="N845" t="b">
        <v>0</v>
      </c>
      <c r="O845">
        <v>127</v>
      </c>
      <c r="P845" t="b">
        <v>1</v>
      </c>
      <c r="Q845" t="s">
        <v>8277</v>
      </c>
      <c r="R845" s="5">
        <f t="shared" si="91"/>
        <v>2.6709999999999998</v>
      </c>
      <c r="S845" s="14">
        <f t="shared" si="92"/>
        <v>63.102362204724407</v>
      </c>
      <c r="T845" t="str">
        <f t="shared" si="96"/>
        <v>music</v>
      </c>
      <c r="U845" t="str">
        <f t="shared" si="97"/>
        <v>metal</v>
      </c>
    </row>
    <row r="846" spans="1:21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f t="shared" si="93"/>
        <v>3000</v>
      </c>
      <c r="F846">
        <v>5824</v>
      </c>
      <c r="G846" t="s">
        <v>8219</v>
      </c>
      <c r="H846" t="s">
        <v>8224</v>
      </c>
      <c r="I846" t="s">
        <v>8246</v>
      </c>
      <c r="J846">
        <v>1414817940</v>
      </c>
      <c r="K846" s="10">
        <f t="shared" si="94"/>
        <v>41944.207638888889</v>
      </c>
      <c r="L846">
        <v>1411489552</v>
      </c>
      <c r="M846" s="10">
        <f t="shared" si="95"/>
        <v>41905.684629629628</v>
      </c>
      <c r="N846" t="b">
        <v>1</v>
      </c>
      <c r="O846">
        <v>159</v>
      </c>
      <c r="P846" t="b">
        <v>1</v>
      </c>
      <c r="Q846" t="s">
        <v>8277</v>
      </c>
      <c r="R846" s="5">
        <f t="shared" si="91"/>
        <v>1.9410000000000001</v>
      </c>
      <c r="S846" s="14">
        <f t="shared" si="92"/>
        <v>36.628930817610062</v>
      </c>
      <c r="T846" t="str">
        <f t="shared" si="96"/>
        <v>music</v>
      </c>
      <c r="U846" t="str">
        <f t="shared" si="97"/>
        <v>metal</v>
      </c>
    </row>
    <row r="847" spans="1:21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f t="shared" si="93"/>
        <v>5000</v>
      </c>
      <c r="F847">
        <v>6019.01</v>
      </c>
      <c r="G847" t="s">
        <v>8219</v>
      </c>
      <c r="H847" t="s">
        <v>8224</v>
      </c>
      <c r="I847" t="s">
        <v>8246</v>
      </c>
      <c r="J847">
        <v>1473047940</v>
      </c>
      <c r="K847" s="10">
        <f t="shared" si="94"/>
        <v>42618.165972222225</v>
      </c>
      <c r="L847">
        <v>1469595396</v>
      </c>
      <c r="M847" s="10">
        <f t="shared" si="95"/>
        <v>42578.205972222218</v>
      </c>
      <c r="N847" t="b">
        <v>0</v>
      </c>
      <c r="O847">
        <v>177</v>
      </c>
      <c r="P847" t="b">
        <v>1</v>
      </c>
      <c r="Q847" t="s">
        <v>8277</v>
      </c>
      <c r="R847" s="5">
        <f t="shared" si="91"/>
        <v>1.204</v>
      </c>
      <c r="S847" s="14">
        <f t="shared" si="92"/>
        <v>34.005706214689269</v>
      </c>
      <c r="T847" t="str">
        <f t="shared" si="96"/>
        <v>music</v>
      </c>
      <c r="U847" t="str">
        <f t="shared" si="97"/>
        <v>metal</v>
      </c>
    </row>
    <row r="848" spans="1:21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f t="shared" si="93"/>
        <v>1331</v>
      </c>
      <c r="F848">
        <v>1342.01</v>
      </c>
      <c r="G848" t="s">
        <v>8219</v>
      </c>
      <c r="H848" t="s">
        <v>8225</v>
      </c>
      <c r="I848" t="s">
        <v>8247</v>
      </c>
      <c r="J848">
        <v>1394460000</v>
      </c>
      <c r="K848" s="10">
        <f t="shared" si="94"/>
        <v>41708.583333333336</v>
      </c>
      <c r="L848">
        <v>1393233855</v>
      </c>
      <c r="M848" s="10">
        <f t="shared" si="95"/>
        <v>41694.391840277778</v>
      </c>
      <c r="N848" t="b">
        <v>0</v>
      </c>
      <c r="O848">
        <v>47</v>
      </c>
      <c r="P848" t="b">
        <v>1</v>
      </c>
      <c r="Q848" t="s">
        <v>8277</v>
      </c>
      <c r="R848" s="5">
        <f t="shared" si="91"/>
        <v>1.22</v>
      </c>
      <c r="S848" s="14">
        <f t="shared" si="92"/>
        <v>28.553404255319148</v>
      </c>
      <c r="T848" t="str">
        <f t="shared" si="96"/>
        <v>music</v>
      </c>
      <c r="U848" t="str">
        <f t="shared" si="97"/>
        <v>metal</v>
      </c>
    </row>
    <row r="849" spans="1:21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f t="shared" si="93"/>
        <v>10</v>
      </c>
      <c r="F849">
        <v>10</v>
      </c>
      <c r="G849" t="s">
        <v>8219</v>
      </c>
      <c r="H849" t="s">
        <v>8224</v>
      </c>
      <c r="I849" t="s">
        <v>8246</v>
      </c>
      <c r="J849">
        <v>1436555376</v>
      </c>
      <c r="K849" s="10">
        <f t="shared" si="94"/>
        <v>42195.79833333334</v>
      </c>
      <c r="L849">
        <v>1433963376</v>
      </c>
      <c r="M849" s="10">
        <f t="shared" si="95"/>
        <v>42165.79833333334</v>
      </c>
      <c r="N849" t="b">
        <v>0</v>
      </c>
      <c r="O849">
        <v>1</v>
      </c>
      <c r="P849" t="b">
        <v>1</v>
      </c>
      <c r="Q849" t="s">
        <v>8277</v>
      </c>
      <c r="R849" s="5">
        <f t="shared" si="91"/>
        <v>1</v>
      </c>
      <c r="S849" s="14">
        <f t="shared" si="92"/>
        <v>10</v>
      </c>
      <c r="T849" t="str">
        <f t="shared" si="96"/>
        <v>music</v>
      </c>
      <c r="U849" t="str">
        <f t="shared" si="97"/>
        <v>metal</v>
      </c>
    </row>
    <row r="850" spans="1:21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f t="shared" si="93"/>
        <v>300</v>
      </c>
      <c r="F850">
        <v>300</v>
      </c>
      <c r="G850" t="s">
        <v>8219</v>
      </c>
      <c r="H850" t="s">
        <v>8224</v>
      </c>
      <c r="I850" t="s">
        <v>8246</v>
      </c>
      <c r="J850">
        <v>1429038033</v>
      </c>
      <c r="K850" s="10">
        <f t="shared" si="94"/>
        <v>42108.792048611111</v>
      </c>
      <c r="L850">
        <v>1426446033</v>
      </c>
      <c r="M850" s="10">
        <f t="shared" si="95"/>
        <v>42078.792048611111</v>
      </c>
      <c r="N850" t="b">
        <v>0</v>
      </c>
      <c r="O850">
        <v>16</v>
      </c>
      <c r="P850" t="b">
        <v>1</v>
      </c>
      <c r="Q850" t="s">
        <v>8277</v>
      </c>
      <c r="R850" s="5">
        <f t="shared" si="91"/>
        <v>1</v>
      </c>
      <c r="S850" s="14">
        <f t="shared" si="92"/>
        <v>18.75</v>
      </c>
      <c r="T850" t="str">
        <f t="shared" si="96"/>
        <v>music</v>
      </c>
      <c r="U850" t="str">
        <f t="shared" si="97"/>
        <v>metal</v>
      </c>
    </row>
    <row r="851" spans="1:21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f t="shared" si="93"/>
        <v>4000</v>
      </c>
      <c r="F851">
        <v>4796</v>
      </c>
      <c r="G851" t="s">
        <v>8219</v>
      </c>
      <c r="H851" t="s">
        <v>8224</v>
      </c>
      <c r="I851" t="s">
        <v>8246</v>
      </c>
      <c r="J851">
        <v>1426473264</v>
      </c>
      <c r="K851" s="10">
        <f t="shared" si="94"/>
        <v>42079.107222222221</v>
      </c>
      <c r="L851">
        <v>1424057664</v>
      </c>
      <c r="M851" s="10">
        <f t="shared" si="95"/>
        <v>42051.148888888885</v>
      </c>
      <c r="N851" t="b">
        <v>0</v>
      </c>
      <c r="O851">
        <v>115</v>
      </c>
      <c r="P851" t="b">
        <v>1</v>
      </c>
      <c r="Q851" t="s">
        <v>8277</v>
      </c>
      <c r="R851" s="5">
        <f t="shared" si="91"/>
        <v>1.1990000000000001</v>
      </c>
      <c r="S851" s="14">
        <f t="shared" si="92"/>
        <v>41.704347826086959</v>
      </c>
      <c r="T851" t="str">
        <f t="shared" si="96"/>
        <v>music</v>
      </c>
      <c r="U851" t="str">
        <f t="shared" si="97"/>
        <v>metal</v>
      </c>
    </row>
    <row r="852" spans="1:21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f t="shared" si="93"/>
        <v>4000</v>
      </c>
      <c r="F852">
        <v>6207</v>
      </c>
      <c r="G852" t="s">
        <v>8219</v>
      </c>
      <c r="H852" t="s">
        <v>8224</v>
      </c>
      <c r="I852" t="s">
        <v>8246</v>
      </c>
      <c r="J852">
        <v>1461560340</v>
      </c>
      <c r="K852" s="10">
        <f t="shared" si="94"/>
        <v>42485.207638888889</v>
      </c>
      <c r="L852">
        <v>1458762717</v>
      </c>
      <c r="M852" s="10">
        <f t="shared" si="95"/>
        <v>42452.827743055561</v>
      </c>
      <c r="N852" t="b">
        <v>0</v>
      </c>
      <c r="O852">
        <v>133</v>
      </c>
      <c r="P852" t="b">
        <v>1</v>
      </c>
      <c r="Q852" t="s">
        <v>8277</v>
      </c>
      <c r="R852" s="5">
        <f t="shared" si="91"/>
        <v>1.552</v>
      </c>
      <c r="S852" s="14">
        <f t="shared" si="92"/>
        <v>46.669172932330824</v>
      </c>
      <c r="T852" t="str">
        <f t="shared" si="96"/>
        <v>music</v>
      </c>
      <c r="U852" t="str">
        <f t="shared" si="97"/>
        <v>metal</v>
      </c>
    </row>
    <row r="853" spans="1:21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f t="shared" si="93"/>
        <v>2220</v>
      </c>
      <c r="F853">
        <v>2609</v>
      </c>
      <c r="G853" t="s">
        <v>8219</v>
      </c>
      <c r="H853" t="s">
        <v>8230</v>
      </c>
      <c r="I853" t="s">
        <v>8249</v>
      </c>
      <c r="J853">
        <v>1469994300</v>
      </c>
      <c r="K853" s="10">
        <f t="shared" si="94"/>
        <v>42582.822916666672</v>
      </c>
      <c r="L853">
        <v>1464815253</v>
      </c>
      <c r="M853" s="10">
        <f t="shared" si="95"/>
        <v>42522.880243055552</v>
      </c>
      <c r="N853" t="b">
        <v>0</v>
      </c>
      <c r="O853">
        <v>70</v>
      </c>
      <c r="P853" t="b">
        <v>1</v>
      </c>
      <c r="Q853" t="s">
        <v>8277</v>
      </c>
      <c r="R853" s="5">
        <f t="shared" si="91"/>
        <v>1.3049999999999999</v>
      </c>
      <c r="S853" s="14">
        <f t="shared" si="92"/>
        <v>37.271428571428572</v>
      </c>
      <c r="T853" t="str">
        <f t="shared" si="96"/>
        <v>music</v>
      </c>
      <c r="U853" t="str">
        <f t="shared" si="97"/>
        <v>metal</v>
      </c>
    </row>
    <row r="854" spans="1:21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f t="shared" si="93"/>
        <v>3500</v>
      </c>
      <c r="F854">
        <v>3674</v>
      </c>
      <c r="G854" t="s">
        <v>8219</v>
      </c>
      <c r="H854" t="s">
        <v>8224</v>
      </c>
      <c r="I854" t="s">
        <v>8246</v>
      </c>
      <c r="J854">
        <v>1477342800</v>
      </c>
      <c r="K854" s="10">
        <f t="shared" si="94"/>
        <v>42667.875</v>
      </c>
      <c r="L854">
        <v>1476386395</v>
      </c>
      <c r="M854" s="10">
        <f t="shared" si="95"/>
        <v>42656.805497685185</v>
      </c>
      <c r="N854" t="b">
        <v>0</v>
      </c>
      <c r="O854">
        <v>62</v>
      </c>
      <c r="P854" t="b">
        <v>1</v>
      </c>
      <c r="Q854" t="s">
        <v>8277</v>
      </c>
      <c r="R854" s="5">
        <f t="shared" si="91"/>
        <v>1.05</v>
      </c>
      <c r="S854" s="14">
        <f t="shared" si="92"/>
        <v>59.258064516129032</v>
      </c>
      <c r="T854" t="str">
        <f t="shared" si="96"/>
        <v>music</v>
      </c>
      <c r="U854" t="str">
        <f t="shared" si="97"/>
        <v>metal</v>
      </c>
    </row>
    <row r="855" spans="1:21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f t="shared" si="93"/>
        <v>300</v>
      </c>
      <c r="F855">
        <v>300</v>
      </c>
      <c r="G855" t="s">
        <v>8219</v>
      </c>
      <c r="H855" t="s">
        <v>8224</v>
      </c>
      <c r="I855" t="s">
        <v>8246</v>
      </c>
      <c r="J855">
        <v>1424116709</v>
      </c>
      <c r="K855" s="10">
        <f t="shared" si="94"/>
        <v>42051.832280092596</v>
      </c>
      <c r="L855">
        <v>1421524709</v>
      </c>
      <c r="M855" s="10">
        <f t="shared" si="95"/>
        <v>42021.832280092596</v>
      </c>
      <c r="N855" t="b">
        <v>0</v>
      </c>
      <c r="O855">
        <v>10</v>
      </c>
      <c r="P855" t="b">
        <v>1</v>
      </c>
      <c r="Q855" t="s">
        <v>8277</v>
      </c>
      <c r="R855" s="5">
        <f t="shared" si="91"/>
        <v>1</v>
      </c>
      <c r="S855" s="14">
        <f t="shared" si="92"/>
        <v>30</v>
      </c>
      <c r="T855" t="str">
        <f t="shared" si="96"/>
        <v>music</v>
      </c>
      <c r="U855" t="str">
        <f t="shared" si="97"/>
        <v>metal</v>
      </c>
    </row>
    <row r="856" spans="1:21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f t="shared" si="93"/>
        <v>27800</v>
      </c>
      <c r="F856">
        <v>32865.300000000003</v>
      </c>
      <c r="G856" t="s">
        <v>8219</v>
      </c>
      <c r="H856" t="s">
        <v>8224</v>
      </c>
      <c r="I856" t="s">
        <v>8246</v>
      </c>
      <c r="J856">
        <v>1482901546</v>
      </c>
      <c r="K856" s="10">
        <f t="shared" si="94"/>
        <v>42732.212337962963</v>
      </c>
      <c r="L856">
        <v>1480309546</v>
      </c>
      <c r="M856" s="10">
        <f t="shared" si="95"/>
        <v>42702.212337962963</v>
      </c>
      <c r="N856" t="b">
        <v>0</v>
      </c>
      <c r="O856">
        <v>499</v>
      </c>
      <c r="P856" t="b">
        <v>1</v>
      </c>
      <c r="Q856" t="s">
        <v>8277</v>
      </c>
      <c r="R856" s="5">
        <f t="shared" si="91"/>
        <v>1.1819999999999999</v>
      </c>
      <c r="S856" s="14">
        <f t="shared" si="92"/>
        <v>65.8623246492986</v>
      </c>
      <c r="T856" t="str">
        <f t="shared" si="96"/>
        <v>music</v>
      </c>
      <c r="U856" t="str">
        <f t="shared" si="97"/>
        <v>metal</v>
      </c>
    </row>
    <row r="857" spans="1:21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f t="shared" si="93"/>
        <v>1450</v>
      </c>
      <c r="F857">
        <v>1500</v>
      </c>
      <c r="G857" t="s">
        <v>8219</v>
      </c>
      <c r="H857" t="s">
        <v>8224</v>
      </c>
      <c r="I857" t="s">
        <v>8246</v>
      </c>
      <c r="J857">
        <v>1469329217</v>
      </c>
      <c r="K857" s="10">
        <f t="shared" si="94"/>
        <v>42575.125196759262</v>
      </c>
      <c r="L857">
        <v>1466737217</v>
      </c>
      <c r="M857" s="10">
        <f t="shared" si="95"/>
        <v>42545.125196759262</v>
      </c>
      <c r="N857" t="b">
        <v>0</v>
      </c>
      <c r="O857">
        <v>47</v>
      </c>
      <c r="P857" t="b">
        <v>1</v>
      </c>
      <c r="Q857" t="s">
        <v>8277</v>
      </c>
      <c r="R857" s="5">
        <f t="shared" si="91"/>
        <v>1.034</v>
      </c>
      <c r="S857" s="14">
        <f t="shared" si="92"/>
        <v>31.914893617021278</v>
      </c>
      <c r="T857" t="str">
        <f t="shared" si="96"/>
        <v>music</v>
      </c>
      <c r="U857" t="str">
        <f t="shared" si="97"/>
        <v>metal</v>
      </c>
    </row>
    <row r="858" spans="1:21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f t="shared" si="93"/>
        <v>277.5</v>
      </c>
      <c r="F858">
        <v>545</v>
      </c>
      <c r="G858" t="s">
        <v>8219</v>
      </c>
      <c r="H858" t="s">
        <v>8236</v>
      </c>
      <c r="I858" t="s">
        <v>8249</v>
      </c>
      <c r="J858">
        <v>1477422000</v>
      </c>
      <c r="K858" s="10">
        <f t="shared" si="94"/>
        <v>42668.791666666672</v>
      </c>
      <c r="L858">
        <v>1472282956</v>
      </c>
      <c r="M858" s="10">
        <f t="shared" si="95"/>
        <v>42609.311990740738</v>
      </c>
      <c r="N858" t="b">
        <v>0</v>
      </c>
      <c r="O858">
        <v>28</v>
      </c>
      <c r="P858" t="b">
        <v>1</v>
      </c>
      <c r="Q858" t="s">
        <v>8277</v>
      </c>
      <c r="R858" s="5">
        <f t="shared" si="91"/>
        <v>2.1800000000000002</v>
      </c>
      <c r="S858" s="14">
        <f t="shared" si="92"/>
        <v>19.464285714285715</v>
      </c>
      <c r="T858" t="str">
        <f t="shared" si="96"/>
        <v>music</v>
      </c>
      <c r="U858" t="str">
        <f t="shared" si="97"/>
        <v>metal</v>
      </c>
    </row>
    <row r="859" spans="1:21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f t="shared" si="93"/>
        <v>1332.0000000000002</v>
      </c>
      <c r="F859">
        <v>1200</v>
      </c>
      <c r="G859" t="s">
        <v>8219</v>
      </c>
      <c r="H859" t="s">
        <v>8227</v>
      </c>
      <c r="I859" t="s">
        <v>8249</v>
      </c>
      <c r="J859">
        <v>1448463431</v>
      </c>
      <c r="K859" s="10">
        <f t="shared" si="94"/>
        <v>42333.623043981483</v>
      </c>
      <c r="L859">
        <v>1444831031</v>
      </c>
      <c r="M859" s="10">
        <f t="shared" si="95"/>
        <v>42291.581377314811</v>
      </c>
      <c r="N859" t="b">
        <v>0</v>
      </c>
      <c r="O859">
        <v>24</v>
      </c>
      <c r="P859" t="b">
        <v>1</v>
      </c>
      <c r="Q859" t="s">
        <v>8277</v>
      </c>
      <c r="R859" s="5">
        <f t="shared" si="91"/>
        <v>1</v>
      </c>
      <c r="S859" s="14">
        <f t="shared" si="92"/>
        <v>50</v>
      </c>
      <c r="T859" t="str">
        <f t="shared" si="96"/>
        <v>music</v>
      </c>
      <c r="U859" t="str">
        <f t="shared" si="97"/>
        <v>metal</v>
      </c>
    </row>
    <row r="860" spans="1:21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f t="shared" si="93"/>
        <v>1452</v>
      </c>
      <c r="F860">
        <v>1728.07</v>
      </c>
      <c r="G860" t="s">
        <v>8219</v>
      </c>
      <c r="H860" t="s">
        <v>8225</v>
      </c>
      <c r="I860" t="s">
        <v>8247</v>
      </c>
      <c r="J860">
        <v>1429138740</v>
      </c>
      <c r="K860" s="10">
        <f t="shared" si="94"/>
        <v>42109.957638888889</v>
      </c>
      <c r="L860">
        <v>1426528418</v>
      </c>
      <c r="M860" s="10">
        <f t="shared" si="95"/>
        <v>42079.745578703703</v>
      </c>
      <c r="N860" t="b">
        <v>0</v>
      </c>
      <c r="O860">
        <v>76</v>
      </c>
      <c r="P860" t="b">
        <v>1</v>
      </c>
      <c r="Q860" t="s">
        <v>8277</v>
      </c>
      <c r="R860" s="5">
        <f t="shared" si="91"/>
        <v>1.44</v>
      </c>
      <c r="S860" s="14">
        <f t="shared" si="92"/>
        <v>22.737763157894737</v>
      </c>
      <c r="T860" t="str">
        <f t="shared" si="96"/>
        <v>music</v>
      </c>
      <c r="U860" t="str">
        <f t="shared" si="97"/>
        <v>metal</v>
      </c>
    </row>
    <row r="861" spans="1:21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f t="shared" si="93"/>
        <v>4000</v>
      </c>
      <c r="F861">
        <v>4187</v>
      </c>
      <c r="G861" t="s">
        <v>8219</v>
      </c>
      <c r="H861" t="s">
        <v>8224</v>
      </c>
      <c r="I861" t="s">
        <v>8246</v>
      </c>
      <c r="J861">
        <v>1433376000</v>
      </c>
      <c r="K861" s="10">
        <f t="shared" si="94"/>
        <v>42159</v>
      </c>
      <c r="L861">
        <v>1430768468</v>
      </c>
      <c r="M861" s="10">
        <f t="shared" si="95"/>
        <v>42128.820231481484</v>
      </c>
      <c r="N861" t="b">
        <v>0</v>
      </c>
      <c r="O861">
        <v>98</v>
      </c>
      <c r="P861" t="b">
        <v>1</v>
      </c>
      <c r="Q861" t="s">
        <v>8277</v>
      </c>
      <c r="R861" s="5">
        <f t="shared" si="91"/>
        <v>1.0469999999999999</v>
      </c>
      <c r="S861" s="14">
        <f t="shared" si="92"/>
        <v>42.724489795918366</v>
      </c>
      <c r="T861" t="str">
        <f t="shared" si="96"/>
        <v>music</v>
      </c>
      <c r="U861" t="str">
        <f t="shared" si="97"/>
        <v>metal</v>
      </c>
    </row>
    <row r="862" spans="1:21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f t="shared" si="93"/>
        <v>14000</v>
      </c>
      <c r="F862">
        <v>2540</v>
      </c>
      <c r="G862" t="s">
        <v>8221</v>
      </c>
      <c r="H862" t="s">
        <v>8224</v>
      </c>
      <c r="I862" t="s">
        <v>8246</v>
      </c>
      <c r="J862">
        <v>1385123713</v>
      </c>
      <c r="K862" s="10">
        <f t="shared" si="94"/>
        <v>41600.524456018517</v>
      </c>
      <c r="L862">
        <v>1382528113</v>
      </c>
      <c r="M862" s="10">
        <f t="shared" si="95"/>
        <v>41570.482789351852</v>
      </c>
      <c r="N862" t="b">
        <v>0</v>
      </c>
      <c r="O862">
        <v>48</v>
      </c>
      <c r="P862" t="b">
        <v>0</v>
      </c>
      <c r="Q862" t="s">
        <v>8278</v>
      </c>
      <c r="R862" s="5">
        <f t="shared" si="91"/>
        <v>0.18099999999999999</v>
      </c>
      <c r="S862" s="6">
        <f t="shared" si="92"/>
        <v>52.916666666666664</v>
      </c>
      <c r="T862" t="str">
        <f t="shared" si="96"/>
        <v>music</v>
      </c>
      <c r="U862" t="str">
        <f t="shared" si="97"/>
        <v>jazz</v>
      </c>
    </row>
    <row r="863" spans="1:21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f t="shared" si="93"/>
        <v>4500</v>
      </c>
      <c r="F863">
        <v>101</v>
      </c>
      <c r="G863" t="s">
        <v>8221</v>
      </c>
      <c r="H863" t="s">
        <v>8224</v>
      </c>
      <c r="I863" t="s">
        <v>8246</v>
      </c>
      <c r="J863">
        <v>1474067404</v>
      </c>
      <c r="K863" s="10">
        <f t="shared" si="94"/>
        <v>42629.965324074074</v>
      </c>
      <c r="L863">
        <v>1471475404</v>
      </c>
      <c r="M863" s="10">
        <f t="shared" si="95"/>
        <v>42599.965324074074</v>
      </c>
      <c r="N863" t="b">
        <v>0</v>
      </c>
      <c r="O863">
        <v>2</v>
      </c>
      <c r="P863" t="b">
        <v>0</v>
      </c>
      <c r="Q863" t="s">
        <v>8278</v>
      </c>
      <c r="R863" s="5">
        <f t="shared" si="91"/>
        <v>2.1999999999999999E-2</v>
      </c>
      <c r="S863" s="6">
        <f t="shared" si="92"/>
        <v>50.5</v>
      </c>
      <c r="T863" t="str">
        <f t="shared" si="96"/>
        <v>music</v>
      </c>
      <c r="U863" t="str">
        <f t="shared" si="97"/>
        <v>jazz</v>
      </c>
    </row>
    <row r="864" spans="1:21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f t="shared" si="93"/>
        <v>60500</v>
      </c>
      <c r="F864">
        <v>170</v>
      </c>
      <c r="G864" t="s">
        <v>8221</v>
      </c>
      <c r="H864" t="s">
        <v>8225</v>
      </c>
      <c r="I864" t="s">
        <v>8247</v>
      </c>
      <c r="J864">
        <v>1384179548</v>
      </c>
      <c r="K864" s="10">
        <f t="shared" si="94"/>
        <v>41589.596620370372</v>
      </c>
      <c r="L864">
        <v>1381583948</v>
      </c>
      <c r="M864" s="10">
        <f t="shared" si="95"/>
        <v>41559.5549537037</v>
      </c>
      <c r="N864" t="b">
        <v>0</v>
      </c>
      <c r="O864">
        <v>4</v>
      </c>
      <c r="P864" t="b">
        <v>0</v>
      </c>
      <c r="Q864" t="s">
        <v>8278</v>
      </c>
      <c r="R864" s="5">
        <f t="shared" si="91"/>
        <v>3.0000000000000001E-3</v>
      </c>
      <c r="S864" s="6">
        <f t="shared" si="92"/>
        <v>42.5</v>
      </c>
      <c r="T864" t="str">
        <f t="shared" si="96"/>
        <v>music</v>
      </c>
      <c r="U864" t="str">
        <f t="shared" si="97"/>
        <v>jazz</v>
      </c>
    </row>
    <row r="865" spans="1:21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f t="shared" si="93"/>
        <v>2000</v>
      </c>
      <c r="F865">
        <v>90</v>
      </c>
      <c r="G865" t="s">
        <v>8221</v>
      </c>
      <c r="H865" t="s">
        <v>8224</v>
      </c>
      <c r="I865" t="s">
        <v>8246</v>
      </c>
      <c r="J865">
        <v>1329014966</v>
      </c>
      <c r="K865" s="10">
        <f t="shared" si="94"/>
        <v>40951.117662037039</v>
      </c>
      <c r="L865">
        <v>1326422966</v>
      </c>
      <c r="M865" s="10">
        <f t="shared" si="95"/>
        <v>40921.117662037039</v>
      </c>
      <c r="N865" t="b">
        <v>0</v>
      </c>
      <c r="O865">
        <v>5</v>
      </c>
      <c r="P865" t="b">
        <v>0</v>
      </c>
      <c r="Q865" t="s">
        <v>8278</v>
      </c>
      <c r="R865" s="5">
        <f t="shared" si="91"/>
        <v>4.4999999999999998E-2</v>
      </c>
      <c r="S865" s="6">
        <f t="shared" si="92"/>
        <v>18</v>
      </c>
      <c r="T865" t="str">
        <f t="shared" si="96"/>
        <v>music</v>
      </c>
      <c r="U865" t="str">
        <f t="shared" si="97"/>
        <v>jazz</v>
      </c>
    </row>
    <row r="866" spans="1:21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f t="shared" si="93"/>
        <v>6500</v>
      </c>
      <c r="F866">
        <v>2700</v>
      </c>
      <c r="G866" t="s">
        <v>8221</v>
      </c>
      <c r="H866" t="s">
        <v>8224</v>
      </c>
      <c r="I866" t="s">
        <v>8246</v>
      </c>
      <c r="J866">
        <v>1381917540</v>
      </c>
      <c r="K866" s="10">
        <f t="shared" si="94"/>
        <v>41563.415972222225</v>
      </c>
      <c r="L866">
        <v>1379990038</v>
      </c>
      <c r="M866" s="10">
        <f t="shared" si="95"/>
        <v>41541.106921296298</v>
      </c>
      <c r="N866" t="b">
        <v>0</v>
      </c>
      <c r="O866">
        <v>79</v>
      </c>
      <c r="P866" t="b">
        <v>0</v>
      </c>
      <c r="Q866" t="s">
        <v>8278</v>
      </c>
      <c r="R866" s="5">
        <f t="shared" si="91"/>
        <v>0.41499999999999998</v>
      </c>
      <c r="S866" s="6">
        <f t="shared" si="92"/>
        <v>34.177215189873415</v>
      </c>
      <c r="T866" t="str">
        <f t="shared" si="96"/>
        <v>music</v>
      </c>
      <c r="U866" t="str">
        <f t="shared" si="97"/>
        <v>jazz</v>
      </c>
    </row>
    <row r="867" spans="1:21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f t="shared" si="93"/>
        <v>2200</v>
      </c>
      <c r="F867">
        <v>45</v>
      </c>
      <c r="G867" t="s">
        <v>8221</v>
      </c>
      <c r="H867" t="s">
        <v>8224</v>
      </c>
      <c r="I867" t="s">
        <v>8246</v>
      </c>
      <c r="J867">
        <v>1358361197</v>
      </c>
      <c r="K867" s="10">
        <f t="shared" si="94"/>
        <v>41290.77311342593</v>
      </c>
      <c r="L867">
        <v>1353177197</v>
      </c>
      <c r="M867" s="10">
        <f t="shared" si="95"/>
        <v>41230.77311342593</v>
      </c>
      <c r="N867" t="b">
        <v>0</v>
      </c>
      <c r="O867">
        <v>2</v>
      </c>
      <c r="P867" t="b">
        <v>0</v>
      </c>
      <c r="Q867" t="s">
        <v>8278</v>
      </c>
      <c r="R867" s="5">
        <f t="shared" si="91"/>
        <v>0.02</v>
      </c>
      <c r="S867" s="6">
        <f t="shared" si="92"/>
        <v>22.5</v>
      </c>
      <c r="T867" t="str">
        <f t="shared" si="96"/>
        <v>music</v>
      </c>
      <c r="U867" t="str">
        <f t="shared" si="97"/>
        <v>jazz</v>
      </c>
    </row>
    <row r="868" spans="1:21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f t="shared" si="93"/>
        <v>3500</v>
      </c>
      <c r="F868">
        <v>640</v>
      </c>
      <c r="G868" t="s">
        <v>8221</v>
      </c>
      <c r="H868" t="s">
        <v>8224</v>
      </c>
      <c r="I868" t="s">
        <v>8246</v>
      </c>
      <c r="J868">
        <v>1425136200</v>
      </c>
      <c r="K868" s="10">
        <f t="shared" si="94"/>
        <v>42063.631944444445</v>
      </c>
      <c r="L868">
        <v>1421853518</v>
      </c>
      <c r="M868" s="10">
        <f t="shared" si="95"/>
        <v>42025.637939814813</v>
      </c>
      <c r="N868" t="b">
        <v>0</v>
      </c>
      <c r="O868">
        <v>11</v>
      </c>
      <c r="P868" t="b">
        <v>0</v>
      </c>
      <c r="Q868" t="s">
        <v>8278</v>
      </c>
      <c r="R868" s="5">
        <f t="shared" si="91"/>
        <v>0.183</v>
      </c>
      <c r="S868" s="6">
        <f t="shared" si="92"/>
        <v>58.18181818181818</v>
      </c>
      <c r="T868" t="str">
        <f t="shared" si="96"/>
        <v>music</v>
      </c>
      <c r="U868" t="str">
        <f t="shared" si="97"/>
        <v>jazz</v>
      </c>
    </row>
    <row r="869" spans="1:21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f t="shared" si="93"/>
        <v>5000</v>
      </c>
      <c r="F869">
        <v>1201</v>
      </c>
      <c r="G869" t="s">
        <v>8221</v>
      </c>
      <c r="H869" t="s">
        <v>8224</v>
      </c>
      <c r="I869" t="s">
        <v>8246</v>
      </c>
      <c r="J869">
        <v>1259643540</v>
      </c>
      <c r="K869" s="10">
        <f t="shared" si="94"/>
        <v>40148.207638888889</v>
      </c>
      <c r="L869">
        <v>1254450706</v>
      </c>
      <c r="M869" s="10">
        <f t="shared" si="95"/>
        <v>40088.105393518519</v>
      </c>
      <c r="N869" t="b">
        <v>0</v>
      </c>
      <c r="O869">
        <v>11</v>
      </c>
      <c r="P869" t="b">
        <v>0</v>
      </c>
      <c r="Q869" t="s">
        <v>8278</v>
      </c>
      <c r="R869" s="5">
        <f t="shared" si="91"/>
        <v>0.24</v>
      </c>
      <c r="S869" s="6">
        <f t="shared" si="92"/>
        <v>109.18181818181819</v>
      </c>
      <c r="T869" t="str">
        <f t="shared" si="96"/>
        <v>music</v>
      </c>
      <c r="U869" t="str">
        <f t="shared" si="97"/>
        <v>jazz</v>
      </c>
    </row>
    <row r="870" spans="1:21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f t="shared" si="93"/>
        <v>45000</v>
      </c>
      <c r="F870">
        <v>50</v>
      </c>
      <c r="G870" t="s">
        <v>8221</v>
      </c>
      <c r="H870" t="s">
        <v>8224</v>
      </c>
      <c r="I870" t="s">
        <v>8246</v>
      </c>
      <c r="J870">
        <v>1389055198</v>
      </c>
      <c r="K870" s="10">
        <f t="shared" si="94"/>
        <v>41646.027754629627</v>
      </c>
      <c r="L870">
        <v>1386463198</v>
      </c>
      <c r="M870" s="10">
        <f t="shared" si="95"/>
        <v>41616.027754629627</v>
      </c>
      <c r="N870" t="b">
        <v>0</v>
      </c>
      <c r="O870">
        <v>1</v>
      </c>
      <c r="P870" t="b">
        <v>0</v>
      </c>
      <c r="Q870" t="s">
        <v>8278</v>
      </c>
      <c r="R870" s="5">
        <f t="shared" si="91"/>
        <v>1E-3</v>
      </c>
      <c r="S870" s="6">
        <f t="shared" si="92"/>
        <v>50</v>
      </c>
      <c r="T870" t="str">
        <f t="shared" si="96"/>
        <v>music</v>
      </c>
      <c r="U870" t="str">
        <f t="shared" si="97"/>
        <v>jazz</v>
      </c>
    </row>
    <row r="871" spans="1:21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f t="shared" si="93"/>
        <v>8800</v>
      </c>
      <c r="F871">
        <v>1040</v>
      </c>
      <c r="G871" t="s">
        <v>8221</v>
      </c>
      <c r="H871" t="s">
        <v>8224</v>
      </c>
      <c r="I871" t="s">
        <v>8246</v>
      </c>
      <c r="J871">
        <v>1365448657</v>
      </c>
      <c r="K871" s="10">
        <f t="shared" si="94"/>
        <v>41372.803900462961</v>
      </c>
      <c r="L871">
        <v>1362860257</v>
      </c>
      <c r="M871" s="10">
        <f t="shared" si="95"/>
        <v>41342.845567129632</v>
      </c>
      <c r="N871" t="b">
        <v>0</v>
      </c>
      <c r="O871">
        <v>3</v>
      </c>
      <c r="P871" t="b">
        <v>0</v>
      </c>
      <c r="Q871" t="s">
        <v>8278</v>
      </c>
      <c r="R871" s="5">
        <f t="shared" si="91"/>
        <v>0.11799999999999999</v>
      </c>
      <c r="S871" s="6">
        <f t="shared" si="92"/>
        <v>346.66666666666669</v>
      </c>
      <c r="T871" t="str">
        <f t="shared" si="96"/>
        <v>music</v>
      </c>
      <c r="U871" t="str">
        <f t="shared" si="97"/>
        <v>jazz</v>
      </c>
    </row>
    <row r="872" spans="1:21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f t="shared" si="93"/>
        <v>24200</v>
      </c>
      <c r="F872">
        <v>62</v>
      </c>
      <c r="G872" t="s">
        <v>8221</v>
      </c>
      <c r="H872" t="s">
        <v>8225</v>
      </c>
      <c r="I872" t="s">
        <v>8247</v>
      </c>
      <c r="J872">
        <v>1377995523</v>
      </c>
      <c r="K872" s="10">
        <f t="shared" si="94"/>
        <v>41518.022256944445</v>
      </c>
      <c r="L872">
        <v>1375403523</v>
      </c>
      <c r="M872" s="10">
        <f t="shared" si="95"/>
        <v>41488.022256944445</v>
      </c>
      <c r="N872" t="b">
        <v>0</v>
      </c>
      <c r="O872">
        <v>5</v>
      </c>
      <c r="P872" t="b">
        <v>0</v>
      </c>
      <c r="Q872" t="s">
        <v>8278</v>
      </c>
      <c r="R872" s="5">
        <f t="shared" si="91"/>
        <v>3.0000000000000001E-3</v>
      </c>
      <c r="S872" s="6">
        <f t="shared" si="92"/>
        <v>12.4</v>
      </c>
      <c r="T872" t="str">
        <f t="shared" si="96"/>
        <v>music</v>
      </c>
      <c r="U872" t="str">
        <f t="shared" si="97"/>
        <v>jazz</v>
      </c>
    </row>
    <row r="873" spans="1:21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f t="shared" si="93"/>
        <v>6000</v>
      </c>
      <c r="F873">
        <v>325</v>
      </c>
      <c r="G873" t="s">
        <v>8221</v>
      </c>
      <c r="H873" t="s">
        <v>8224</v>
      </c>
      <c r="I873" t="s">
        <v>8246</v>
      </c>
      <c r="J873">
        <v>1385735295</v>
      </c>
      <c r="K873" s="10">
        <f t="shared" si="94"/>
        <v>41607.602951388886</v>
      </c>
      <c r="L873">
        <v>1383139695</v>
      </c>
      <c r="M873" s="10">
        <f t="shared" si="95"/>
        <v>41577.561284722222</v>
      </c>
      <c r="N873" t="b">
        <v>0</v>
      </c>
      <c r="O873">
        <v>12</v>
      </c>
      <c r="P873" t="b">
        <v>0</v>
      </c>
      <c r="Q873" t="s">
        <v>8278</v>
      </c>
      <c r="R873" s="5">
        <f t="shared" si="91"/>
        <v>5.3999999999999999E-2</v>
      </c>
      <c r="S873" s="6">
        <f t="shared" si="92"/>
        <v>27.083333333333332</v>
      </c>
      <c r="T873" t="str">
        <f t="shared" si="96"/>
        <v>music</v>
      </c>
      <c r="U873" t="str">
        <f t="shared" si="97"/>
        <v>jazz</v>
      </c>
    </row>
    <row r="874" spans="1:21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f t="shared" si="93"/>
        <v>8000</v>
      </c>
      <c r="F874">
        <v>65</v>
      </c>
      <c r="G874" t="s">
        <v>8221</v>
      </c>
      <c r="H874" t="s">
        <v>8224</v>
      </c>
      <c r="I874" t="s">
        <v>8246</v>
      </c>
      <c r="J874">
        <v>1299786527</v>
      </c>
      <c r="K874" s="10">
        <f t="shared" si="94"/>
        <v>40612.825543981482</v>
      </c>
      <c r="L874">
        <v>1295898527</v>
      </c>
      <c r="M874" s="10">
        <f t="shared" si="95"/>
        <v>40567.825543981482</v>
      </c>
      <c r="N874" t="b">
        <v>0</v>
      </c>
      <c r="O874">
        <v>2</v>
      </c>
      <c r="P874" t="b">
        <v>0</v>
      </c>
      <c r="Q874" t="s">
        <v>8278</v>
      </c>
      <c r="R874" s="5">
        <f t="shared" si="91"/>
        <v>8.0000000000000002E-3</v>
      </c>
      <c r="S874" s="6">
        <f t="shared" si="92"/>
        <v>32.5</v>
      </c>
      <c r="T874" t="str">
        <f t="shared" si="96"/>
        <v>music</v>
      </c>
      <c r="U874" t="str">
        <f t="shared" si="97"/>
        <v>jazz</v>
      </c>
    </row>
    <row r="875" spans="1:21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f t="shared" si="93"/>
        <v>3500</v>
      </c>
      <c r="F875">
        <v>45</v>
      </c>
      <c r="G875" t="s">
        <v>8221</v>
      </c>
      <c r="H875" t="s">
        <v>8224</v>
      </c>
      <c r="I875" t="s">
        <v>8246</v>
      </c>
      <c r="J875">
        <v>1352610040</v>
      </c>
      <c r="K875" s="10">
        <f t="shared" si="94"/>
        <v>41224.208796296298</v>
      </c>
      <c r="L875">
        <v>1349150440</v>
      </c>
      <c r="M875" s="10">
        <f t="shared" si="95"/>
        <v>41184.167129629634</v>
      </c>
      <c r="N875" t="b">
        <v>0</v>
      </c>
      <c r="O875">
        <v>5</v>
      </c>
      <c r="P875" t="b">
        <v>0</v>
      </c>
      <c r="Q875" t="s">
        <v>8278</v>
      </c>
      <c r="R875" s="5">
        <f t="shared" si="91"/>
        <v>1.2999999999999999E-2</v>
      </c>
      <c r="S875" s="6">
        <f t="shared" si="92"/>
        <v>9</v>
      </c>
      <c r="T875" t="str">
        <f t="shared" si="96"/>
        <v>music</v>
      </c>
      <c r="U875" t="str">
        <f t="shared" si="97"/>
        <v>jazz</v>
      </c>
    </row>
    <row r="876" spans="1:21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f t="shared" si="93"/>
        <v>3000</v>
      </c>
      <c r="F876">
        <v>730</v>
      </c>
      <c r="G876" t="s">
        <v>8221</v>
      </c>
      <c r="H876" t="s">
        <v>8224</v>
      </c>
      <c r="I876" t="s">
        <v>8246</v>
      </c>
      <c r="J876">
        <v>1367676034</v>
      </c>
      <c r="K876" s="10">
        <f t="shared" si="94"/>
        <v>41398.583726851852</v>
      </c>
      <c r="L876">
        <v>1365084034</v>
      </c>
      <c r="M876" s="10">
        <f t="shared" si="95"/>
        <v>41368.583726851852</v>
      </c>
      <c r="N876" t="b">
        <v>0</v>
      </c>
      <c r="O876">
        <v>21</v>
      </c>
      <c r="P876" t="b">
        <v>0</v>
      </c>
      <c r="Q876" t="s">
        <v>8278</v>
      </c>
      <c r="R876" s="5">
        <f t="shared" si="91"/>
        <v>0.24299999999999999</v>
      </c>
      <c r="S876" s="6">
        <f t="shared" si="92"/>
        <v>34.761904761904759</v>
      </c>
      <c r="T876" t="str">
        <f t="shared" si="96"/>
        <v>music</v>
      </c>
      <c r="U876" t="str">
        <f t="shared" si="97"/>
        <v>jazz</v>
      </c>
    </row>
    <row r="877" spans="1:21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f t="shared" si="93"/>
        <v>5000</v>
      </c>
      <c r="F877">
        <v>0</v>
      </c>
      <c r="G877" t="s">
        <v>8221</v>
      </c>
      <c r="H877" t="s">
        <v>8224</v>
      </c>
      <c r="I877" t="s">
        <v>8246</v>
      </c>
      <c r="J877">
        <v>1442856131</v>
      </c>
      <c r="K877" s="10">
        <f t="shared" si="94"/>
        <v>42268.723738425921</v>
      </c>
      <c r="L877">
        <v>1441128131</v>
      </c>
      <c r="M877" s="10">
        <f t="shared" si="95"/>
        <v>42248.723738425921</v>
      </c>
      <c r="N877" t="b">
        <v>0</v>
      </c>
      <c r="O877">
        <v>0</v>
      </c>
      <c r="P877" t="b">
        <v>0</v>
      </c>
      <c r="Q877" t="s">
        <v>8278</v>
      </c>
      <c r="R877" s="5">
        <f t="shared" si="91"/>
        <v>0</v>
      </c>
      <c r="S877" s="6" t="e">
        <f t="shared" si="92"/>
        <v>#DIV/0!</v>
      </c>
      <c r="T877" t="str">
        <f t="shared" si="96"/>
        <v>music</v>
      </c>
      <c r="U877" t="str">
        <f t="shared" si="97"/>
        <v>jazz</v>
      </c>
    </row>
    <row r="878" spans="1:21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f t="shared" si="93"/>
        <v>3813.92</v>
      </c>
      <c r="F878">
        <v>1286</v>
      </c>
      <c r="G878" t="s">
        <v>8221</v>
      </c>
      <c r="H878" t="s">
        <v>8225</v>
      </c>
      <c r="I878" t="s">
        <v>8247</v>
      </c>
      <c r="J878">
        <v>1359978927</v>
      </c>
      <c r="K878" s="10">
        <f t="shared" si="94"/>
        <v>41309.496840277774</v>
      </c>
      <c r="L878">
        <v>1357127727</v>
      </c>
      <c r="M878" s="10">
        <f t="shared" si="95"/>
        <v>41276.496840277774</v>
      </c>
      <c r="N878" t="b">
        <v>0</v>
      </c>
      <c r="O878">
        <v>45</v>
      </c>
      <c r="P878" t="b">
        <v>0</v>
      </c>
      <c r="Q878" t="s">
        <v>8278</v>
      </c>
      <c r="R878" s="5">
        <f t="shared" si="91"/>
        <v>0.40799999999999997</v>
      </c>
      <c r="S878" s="6">
        <f t="shared" si="92"/>
        <v>28.577777777777779</v>
      </c>
      <c r="T878" t="str">
        <f t="shared" si="96"/>
        <v>music</v>
      </c>
      <c r="U878" t="str">
        <f t="shared" si="97"/>
        <v>jazz</v>
      </c>
    </row>
    <row r="879" spans="1:21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f t="shared" si="93"/>
        <v>2000</v>
      </c>
      <c r="F879">
        <v>1351</v>
      </c>
      <c r="G879" t="s">
        <v>8221</v>
      </c>
      <c r="H879" t="s">
        <v>8224</v>
      </c>
      <c r="I879" t="s">
        <v>8246</v>
      </c>
      <c r="J879">
        <v>1387479360</v>
      </c>
      <c r="K879" s="10">
        <f t="shared" si="94"/>
        <v>41627.788888888892</v>
      </c>
      <c r="L879">
        <v>1384887360</v>
      </c>
      <c r="M879" s="10">
        <f t="shared" si="95"/>
        <v>41597.788888888892</v>
      </c>
      <c r="N879" t="b">
        <v>0</v>
      </c>
      <c r="O879">
        <v>29</v>
      </c>
      <c r="P879" t="b">
        <v>0</v>
      </c>
      <c r="Q879" t="s">
        <v>8278</v>
      </c>
      <c r="R879" s="5">
        <f t="shared" si="91"/>
        <v>0.67600000000000005</v>
      </c>
      <c r="S879" s="6">
        <f t="shared" si="92"/>
        <v>46.586206896551722</v>
      </c>
      <c r="T879" t="str">
        <f t="shared" si="96"/>
        <v>music</v>
      </c>
      <c r="U879" t="str">
        <f t="shared" si="97"/>
        <v>jazz</v>
      </c>
    </row>
    <row r="880" spans="1:21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f t="shared" si="93"/>
        <v>5000</v>
      </c>
      <c r="F880">
        <v>65</v>
      </c>
      <c r="G880" t="s">
        <v>8221</v>
      </c>
      <c r="H880" t="s">
        <v>8224</v>
      </c>
      <c r="I880" t="s">
        <v>8246</v>
      </c>
      <c r="J880">
        <v>1293082524</v>
      </c>
      <c r="K880" s="10">
        <f t="shared" si="94"/>
        <v>40535.232916666668</v>
      </c>
      <c r="L880">
        <v>1290490524</v>
      </c>
      <c r="M880" s="10">
        <f t="shared" si="95"/>
        <v>40505.232916666668</v>
      </c>
      <c r="N880" t="b">
        <v>0</v>
      </c>
      <c r="O880">
        <v>2</v>
      </c>
      <c r="P880" t="b">
        <v>0</v>
      </c>
      <c r="Q880" t="s">
        <v>8278</v>
      </c>
      <c r="R880" s="5">
        <f t="shared" si="91"/>
        <v>1.2999999999999999E-2</v>
      </c>
      <c r="S880" s="6">
        <f t="shared" si="92"/>
        <v>32.5</v>
      </c>
      <c r="T880" t="str">
        <f t="shared" si="96"/>
        <v>music</v>
      </c>
      <c r="U880" t="str">
        <f t="shared" si="97"/>
        <v>jazz</v>
      </c>
    </row>
    <row r="881" spans="1:21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f t="shared" si="93"/>
        <v>2100</v>
      </c>
      <c r="F881">
        <v>644</v>
      </c>
      <c r="G881" t="s">
        <v>8221</v>
      </c>
      <c r="H881" t="s">
        <v>8224</v>
      </c>
      <c r="I881" t="s">
        <v>8246</v>
      </c>
      <c r="J881">
        <v>1338321305</v>
      </c>
      <c r="K881" s="10">
        <f t="shared" si="94"/>
        <v>41058.829918981479</v>
      </c>
      <c r="L881">
        <v>1336506905</v>
      </c>
      <c r="M881" s="10">
        <f t="shared" si="95"/>
        <v>41037.829918981479</v>
      </c>
      <c r="N881" t="b">
        <v>0</v>
      </c>
      <c r="O881">
        <v>30</v>
      </c>
      <c r="P881" t="b">
        <v>0</v>
      </c>
      <c r="Q881" t="s">
        <v>8278</v>
      </c>
      <c r="R881" s="5">
        <f t="shared" si="91"/>
        <v>0.307</v>
      </c>
      <c r="S881" s="6">
        <f t="shared" si="92"/>
        <v>21.466666666666665</v>
      </c>
      <c r="T881" t="str">
        <f t="shared" si="96"/>
        <v>music</v>
      </c>
      <c r="U881" t="str">
        <f t="shared" si="97"/>
        <v>jazz</v>
      </c>
    </row>
    <row r="882" spans="1:21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f t="shared" si="93"/>
        <v>3780</v>
      </c>
      <c r="F882">
        <v>113</v>
      </c>
      <c r="G882" t="s">
        <v>8221</v>
      </c>
      <c r="H882" t="s">
        <v>8224</v>
      </c>
      <c r="I882" t="s">
        <v>8246</v>
      </c>
      <c r="J882">
        <v>1351582938</v>
      </c>
      <c r="K882" s="10">
        <f t="shared" si="94"/>
        <v>41212.32104166667</v>
      </c>
      <c r="L882">
        <v>1348731738</v>
      </c>
      <c r="M882" s="10">
        <f t="shared" si="95"/>
        <v>41179.32104166667</v>
      </c>
      <c r="N882" t="b">
        <v>0</v>
      </c>
      <c r="O882">
        <v>8</v>
      </c>
      <c r="P882" t="b">
        <v>0</v>
      </c>
      <c r="Q882" t="s">
        <v>8279</v>
      </c>
      <c r="R882" s="5">
        <f t="shared" si="91"/>
        <v>0.03</v>
      </c>
      <c r="S882" s="6">
        <f t="shared" si="92"/>
        <v>14.125</v>
      </c>
      <c r="T882" t="str">
        <f t="shared" si="96"/>
        <v>music</v>
      </c>
      <c r="U882" t="str">
        <f t="shared" si="97"/>
        <v>indie rock</v>
      </c>
    </row>
    <row r="883" spans="1:21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f t="shared" si="93"/>
        <v>3750</v>
      </c>
      <c r="F883">
        <v>30</v>
      </c>
      <c r="G883" t="s">
        <v>8221</v>
      </c>
      <c r="H883" t="s">
        <v>8224</v>
      </c>
      <c r="I883" t="s">
        <v>8246</v>
      </c>
      <c r="J883">
        <v>1326520886</v>
      </c>
      <c r="K883" s="10">
        <f t="shared" si="94"/>
        <v>40922.25099537037</v>
      </c>
      <c r="L883">
        <v>1322632886</v>
      </c>
      <c r="M883" s="10">
        <f t="shared" si="95"/>
        <v>40877.25099537037</v>
      </c>
      <c r="N883" t="b">
        <v>0</v>
      </c>
      <c r="O883">
        <v>1</v>
      </c>
      <c r="P883" t="b">
        <v>0</v>
      </c>
      <c r="Q883" t="s">
        <v>8279</v>
      </c>
      <c r="R883" s="5">
        <f t="shared" si="91"/>
        <v>8.0000000000000002E-3</v>
      </c>
      <c r="S883" s="6">
        <f t="shared" si="92"/>
        <v>30</v>
      </c>
      <c r="T883" t="str">
        <f t="shared" si="96"/>
        <v>music</v>
      </c>
      <c r="U883" t="str">
        <f t="shared" si="97"/>
        <v>indie rock</v>
      </c>
    </row>
    <row r="884" spans="1:21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f t="shared" si="93"/>
        <v>1500</v>
      </c>
      <c r="F884">
        <v>302</v>
      </c>
      <c r="G884" t="s">
        <v>8221</v>
      </c>
      <c r="H884" t="s">
        <v>8224</v>
      </c>
      <c r="I884" t="s">
        <v>8246</v>
      </c>
      <c r="J884">
        <v>1315341550</v>
      </c>
      <c r="K884" s="10">
        <f t="shared" si="94"/>
        <v>40792.860532407409</v>
      </c>
      <c r="L884">
        <v>1312490350</v>
      </c>
      <c r="M884" s="10">
        <f t="shared" si="95"/>
        <v>40759.860532407409</v>
      </c>
      <c r="N884" t="b">
        <v>0</v>
      </c>
      <c r="O884">
        <v>14</v>
      </c>
      <c r="P884" t="b">
        <v>0</v>
      </c>
      <c r="Q884" t="s">
        <v>8279</v>
      </c>
      <c r="R884" s="5">
        <f t="shared" si="91"/>
        <v>0.20100000000000001</v>
      </c>
      <c r="S884" s="6">
        <f t="shared" si="92"/>
        <v>21.571428571428573</v>
      </c>
      <c r="T884" t="str">
        <f t="shared" si="96"/>
        <v>music</v>
      </c>
      <c r="U884" t="str">
        <f t="shared" si="97"/>
        <v>indie rock</v>
      </c>
    </row>
    <row r="885" spans="1:21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f t="shared" si="93"/>
        <v>5000</v>
      </c>
      <c r="F885">
        <v>2001</v>
      </c>
      <c r="G885" t="s">
        <v>8221</v>
      </c>
      <c r="H885" t="s">
        <v>8224</v>
      </c>
      <c r="I885" t="s">
        <v>8246</v>
      </c>
      <c r="J885">
        <v>1456957635</v>
      </c>
      <c r="K885" s="10">
        <f t="shared" si="94"/>
        <v>42431.935590277775</v>
      </c>
      <c r="L885">
        <v>1451773635</v>
      </c>
      <c r="M885" s="10">
        <f t="shared" si="95"/>
        <v>42371.935590277775</v>
      </c>
      <c r="N885" t="b">
        <v>0</v>
      </c>
      <c r="O885">
        <v>24</v>
      </c>
      <c r="P885" t="b">
        <v>0</v>
      </c>
      <c r="Q885" t="s">
        <v>8279</v>
      </c>
      <c r="R885" s="5">
        <f t="shared" si="91"/>
        <v>0.4</v>
      </c>
      <c r="S885" s="6">
        <f t="shared" si="92"/>
        <v>83.375</v>
      </c>
      <c r="T885" t="str">
        <f t="shared" si="96"/>
        <v>music</v>
      </c>
      <c r="U885" t="str">
        <f t="shared" si="97"/>
        <v>indie rock</v>
      </c>
    </row>
    <row r="886" spans="1:21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f t="shared" si="93"/>
        <v>2000</v>
      </c>
      <c r="F886">
        <v>20</v>
      </c>
      <c r="G886" t="s">
        <v>8221</v>
      </c>
      <c r="H886" t="s">
        <v>8224</v>
      </c>
      <c r="I886" t="s">
        <v>8246</v>
      </c>
      <c r="J886">
        <v>1336789860</v>
      </c>
      <c r="K886" s="10">
        <f t="shared" si="94"/>
        <v>41041.104861111111</v>
      </c>
      <c r="L886">
        <v>1331666146</v>
      </c>
      <c r="M886" s="10">
        <f t="shared" si="95"/>
        <v>40981.802615740737</v>
      </c>
      <c r="N886" t="b">
        <v>0</v>
      </c>
      <c r="O886">
        <v>2</v>
      </c>
      <c r="P886" t="b">
        <v>0</v>
      </c>
      <c r="Q886" t="s">
        <v>8279</v>
      </c>
      <c r="R886" s="5">
        <f t="shared" si="91"/>
        <v>0.01</v>
      </c>
      <c r="S886" s="6">
        <f t="shared" si="92"/>
        <v>10</v>
      </c>
      <c r="T886" t="str">
        <f t="shared" si="96"/>
        <v>music</v>
      </c>
      <c r="U886" t="str">
        <f t="shared" si="97"/>
        <v>indie rock</v>
      </c>
    </row>
    <row r="887" spans="1:21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f t="shared" si="93"/>
        <v>1000</v>
      </c>
      <c r="F887">
        <v>750</v>
      </c>
      <c r="G887" t="s">
        <v>8221</v>
      </c>
      <c r="H887" t="s">
        <v>8224</v>
      </c>
      <c r="I887" t="s">
        <v>8246</v>
      </c>
      <c r="J887">
        <v>1483137311</v>
      </c>
      <c r="K887" s="10">
        <f t="shared" si="94"/>
        <v>42734.941099537042</v>
      </c>
      <c r="L887">
        <v>1481322911</v>
      </c>
      <c r="M887" s="10">
        <f t="shared" si="95"/>
        <v>42713.941099537042</v>
      </c>
      <c r="N887" t="b">
        <v>0</v>
      </c>
      <c r="O887">
        <v>21</v>
      </c>
      <c r="P887" t="b">
        <v>0</v>
      </c>
      <c r="Q887" t="s">
        <v>8279</v>
      </c>
      <c r="R887" s="5">
        <f t="shared" si="91"/>
        <v>0.75</v>
      </c>
      <c r="S887" s="6">
        <f t="shared" si="92"/>
        <v>35.714285714285715</v>
      </c>
      <c r="T887" t="str">
        <f t="shared" si="96"/>
        <v>music</v>
      </c>
      <c r="U887" t="str">
        <f t="shared" si="97"/>
        <v>indie rock</v>
      </c>
    </row>
    <row r="888" spans="1:21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f t="shared" si="93"/>
        <v>500</v>
      </c>
      <c r="F888">
        <v>205</v>
      </c>
      <c r="G888" t="s">
        <v>8221</v>
      </c>
      <c r="H888" t="s">
        <v>8224</v>
      </c>
      <c r="I888" t="s">
        <v>8246</v>
      </c>
      <c r="J888">
        <v>1473972813</v>
      </c>
      <c r="K888" s="10">
        <f t="shared" si="94"/>
        <v>42628.870520833334</v>
      </c>
      <c r="L888">
        <v>1471812813</v>
      </c>
      <c r="M888" s="10">
        <f t="shared" si="95"/>
        <v>42603.870520833334</v>
      </c>
      <c r="N888" t="b">
        <v>0</v>
      </c>
      <c r="O888">
        <v>7</v>
      </c>
      <c r="P888" t="b">
        <v>0</v>
      </c>
      <c r="Q888" t="s">
        <v>8279</v>
      </c>
      <c r="R888" s="5">
        <f t="shared" si="91"/>
        <v>0.41</v>
      </c>
      <c r="S888" s="6">
        <f t="shared" si="92"/>
        <v>29.285714285714285</v>
      </c>
      <c r="T888" t="str">
        <f t="shared" si="96"/>
        <v>music</v>
      </c>
      <c r="U888" t="str">
        <f t="shared" si="97"/>
        <v>indie rock</v>
      </c>
    </row>
    <row r="889" spans="1:21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f t="shared" si="93"/>
        <v>1000</v>
      </c>
      <c r="F889">
        <v>0</v>
      </c>
      <c r="G889" t="s">
        <v>8221</v>
      </c>
      <c r="H889" t="s">
        <v>8224</v>
      </c>
      <c r="I889" t="s">
        <v>8246</v>
      </c>
      <c r="J889">
        <v>1338159655</v>
      </c>
      <c r="K889" s="10">
        <f t="shared" si="94"/>
        <v>41056.958969907406</v>
      </c>
      <c r="L889">
        <v>1335567655</v>
      </c>
      <c r="M889" s="10">
        <f t="shared" si="95"/>
        <v>41026.958969907406</v>
      </c>
      <c r="N889" t="b">
        <v>0</v>
      </c>
      <c r="O889">
        <v>0</v>
      </c>
      <c r="P889" t="b">
        <v>0</v>
      </c>
      <c r="Q889" t="s">
        <v>8279</v>
      </c>
      <c r="R889" s="5">
        <f t="shared" si="91"/>
        <v>0</v>
      </c>
      <c r="S889" s="6" t="e">
        <f t="shared" si="92"/>
        <v>#DIV/0!</v>
      </c>
      <c r="T889" t="str">
        <f t="shared" si="96"/>
        <v>music</v>
      </c>
      <c r="U889" t="str">
        <f t="shared" si="97"/>
        <v>indie rock</v>
      </c>
    </row>
    <row r="890" spans="1:21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f t="shared" si="93"/>
        <v>1000</v>
      </c>
      <c r="F890">
        <v>72</v>
      </c>
      <c r="G890" t="s">
        <v>8221</v>
      </c>
      <c r="H890" t="s">
        <v>8224</v>
      </c>
      <c r="I890" t="s">
        <v>8246</v>
      </c>
      <c r="J890">
        <v>1314856800</v>
      </c>
      <c r="K890" s="10">
        <f t="shared" si="94"/>
        <v>40787.25</v>
      </c>
      <c r="L890">
        <v>1311789885</v>
      </c>
      <c r="M890" s="10">
        <f t="shared" si="95"/>
        <v>40751.753298611111</v>
      </c>
      <c r="N890" t="b">
        <v>0</v>
      </c>
      <c r="O890">
        <v>4</v>
      </c>
      <c r="P890" t="b">
        <v>0</v>
      </c>
      <c r="Q890" t="s">
        <v>8279</v>
      </c>
      <c r="R890" s="5">
        <f t="shared" si="91"/>
        <v>7.1999999999999995E-2</v>
      </c>
      <c r="S890" s="6">
        <f t="shared" si="92"/>
        <v>18</v>
      </c>
      <c r="T890" t="str">
        <f t="shared" si="96"/>
        <v>music</v>
      </c>
      <c r="U890" t="str">
        <f t="shared" si="97"/>
        <v>indie rock</v>
      </c>
    </row>
    <row r="891" spans="1:21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f t="shared" si="93"/>
        <v>25000</v>
      </c>
      <c r="F891">
        <v>2360.3200000000002</v>
      </c>
      <c r="G891" t="s">
        <v>8221</v>
      </c>
      <c r="H891" t="s">
        <v>8224</v>
      </c>
      <c r="I891" t="s">
        <v>8246</v>
      </c>
      <c r="J891">
        <v>1412534943</v>
      </c>
      <c r="K891" s="10">
        <f t="shared" si="94"/>
        <v>41917.784062500003</v>
      </c>
      <c r="L891">
        <v>1409942943</v>
      </c>
      <c r="M891" s="10">
        <f t="shared" si="95"/>
        <v>41887.784062500003</v>
      </c>
      <c r="N891" t="b">
        <v>0</v>
      </c>
      <c r="O891">
        <v>32</v>
      </c>
      <c r="P891" t="b">
        <v>0</v>
      </c>
      <c r="Q891" t="s">
        <v>8279</v>
      </c>
      <c r="R891" s="5">
        <f t="shared" si="91"/>
        <v>9.4E-2</v>
      </c>
      <c r="S891" s="6">
        <f t="shared" si="92"/>
        <v>73.760000000000005</v>
      </c>
      <c r="T891" t="str">
        <f t="shared" si="96"/>
        <v>music</v>
      </c>
      <c r="U891" t="str">
        <f t="shared" si="97"/>
        <v>indie rock</v>
      </c>
    </row>
    <row r="892" spans="1:21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f t="shared" si="93"/>
        <v>3000</v>
      </c>
      <c r="F892">
        <v>125</v>
      </c>
      <c r="G892" t="s">
        <v>8221</v>
      </c>
      <c r="H892" t="s">
        <v>8224</v>
      </c>
      <c r="I892" t="s">
        <v>8246</v>
      </c>
      <c r="J892">
        <v>1385055979</v>
      </c>
      <c r="K892" s="10">
        <f t="shared" si="94"/>
        <v>41599.740497685183</v>
      </c>
      <c r="L892">
        <v>1382460379</v>
      </c>
      <c r="M892" s="10">
        <f t="shared" si="95"/>
        <v>41569.698831018519</v>
      </c>
      <c r="N892" t="b">
        <v>0</v>
      </c>
      <c r="O892">
        <v>4</v>
      </c>
      <c r="P892" t="b">
        <v>0</v>
      </c>
      <c r="Q892" t="s">
        <v>8279</v>
      </c>
      <c r="R892" s="5">
        <f t="shared" si="91"/>
        <v>4.2000000000000003E-2</v>
      </c>
      <c r="S892" s="6">
        <f t="shared" si="92"/>
        <v>31.25</v>
      </c>
      <c r="T892" t="str">
        <f t="shared" si="96"/>
        <v>music</v>
      </c>
      <c r="U892" t="str">
        <f t="shared" si="97"/>
        <v>indie rock</v>
      </c>
    </row>
    <row r="893" spans="1:21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f t="shared" si="93"/>
        <v>8000</v>
      </c>
      <c r="F893">
        <v>260</v>
      </c>
      <c r="G893" t="s">
        <v>8221</v>
      </c>
      <c r="H893" t="s">
        <v>8224</v>
      </c>
      <c r="I893" t="s">
        <v>8246</v>
      </c>
      <c r="J893">
        <v>1408581930</v>
      </c>
      <c r="K893" s="10">
        <f t="shared" si="94"/>
        <v>41872.031597222223</v>
      </c>
      <c r="L893">
        <v>1405989930</v>
      </c>
      <c r="M893" s="10">
        <f t="shared" si="95"/>
        <v>41842.031597222223</v>
      </c>
      <c r="N893" t="b">
        <v>0</v>
      </c>
      <c r="O893">
        <v>9</v>
      </c>
      <c r="P893" t="b">
        <v>0</v>
      </c>
      <c r="Q893" t="s">
        <v>8279</v>
      </c>
      <c r="R893" s="5">
        <f t="shared" si="91"/>
        <v>3.3000000000000002E-2</v>
      </c>
      <c r="S893" s="6">
        <f t="shared" si="92"/>
        <v>28.888888888888889</v>
      </c>
      <c r="T893" t="str">
        <f t="shared" si="96"/>
        <v>music</v>
      </c>
      <c r="U893" t="str">
        <f t="shared" si="97"/>
        <v>indie rock</v>
      </c>
    </row>
    <row r="894" spans="1:21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f t="shared" si="93"/>
        <v>6000</v>
      </c>
      <c r="F894">
        <v>2445</v>
      </c>
      <c r="G894" t="s">
        <v>8221</v>
      </c>
      <c r="H894" t="s">
        <v>8224</v>
      </c>
      <c r="I894" t="s">
        <v>8246</v>
      </c>
      <c r="J894">
        <v>1280635200</v>
      </c>
      <c r="K894" s="10">
        <f t="shared" si="94"/>
        <v>40391.166666666664</v>
      </c>
      <c r="L894">
        <v>1273121283</v>
      </c>
      <c r="M894" s="10">
        <f t="shared" si="95"/>
        <v>40304.20003472222</v>
      </c>
      <c r="N894" t="b">
        <v>0</v>
      </c>
      <c r="O894">
        <v>17</v>
      </c>
      <c r="P894" t="b">
        <v>0</v>
      </c>
      <c r="Q894" t="s">
        <v>8279</v>
      </c>
      <c r="R894" s="5">
        <f t="shared" si="91"/>
        <v>0.40799999999999997</v>
      </c>
      <c r="S894" s="6">
        <f t="shared" si="92"/>
        <v>143.8235294117647</v>
      </c>
      <c r="T894" t="str">
        <f t="shared" si="96"/>
        <v>music</v>
      </c>
      <c r="U894" t="str">
        <f t="shared" si="97"/>
        <v>indie rock</v>
      </c>
    </row>
    <row r="895" spans="1:21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f t="shared" si="93"/>
        <v>2000</v>
      </c>
      <c r="F895">
        <v>200</v>
      </c>
      <c r="G895" t="s">
        <v>8221</v>
      </c>
      <c r="H895" t="s">
        <v>8224</v>
      </c>
      <c r="I895" t="s">
        <v>8246</v>
      </c>
      <c r="J895">
        <v>1427920363</v>
      </c>
      <c r="K895" s="10">
        <f t="shared" si="94"/>
        <v>42095.856053240743</v>
      </c>
      <c r="L895">
        <v>1425331963</v>
      </c>
      <c r="M895" s="10">
        <f t="shared" si="95"/>
        <v>42065.897719907407</v>
      </c>
      <c r="N895" t="b">
        <v>0</v>
      </c>
      <c r="O895">
        <v>5</v>
      </c>
      <c r="P895" t="b">
        <v>0</v>
      </c>
      <c r="Q895" t="s">
        <v>8279</v>
      </c>
      <c r="R895" s="5">
        <f t="shared" si="91"/>
        <v>0.1</v>
      </c>
      <c r="S895" s="6">
        <f t="shared" si="92"/>
        <v>40</v>
      </c>
      <c r="T895" t="str">
        <f t="shared" si="96"/>
        <v>music</v>
      </c>
      <c r="U895" t="str">
        <f t="shared" si="97"/>
        <v>indie rock</v>
      </c>
    </row>
    <row r="896" spans="1:21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f t="shared" si="93"/>
        <v>20000</v>
      </c>
      <c r="F896">
        <v>7834</v>
      </c>
      <c r="G896" t="s">
        <v>8221</v>
      </c>
      <c r="H896" t="s">
        <v>8224</v>
      </c>
      <c r="I896" t="s">
        <v>8246</v>
      </c>
      <c r="J896">
        <v>1465169610</v>
      </c>
      <c r="K896" s="10">
        <f t="shared" si="94"/>
        <v>42526.981597222228</v>
      </c>
      <c r="L896">
        <v>1462577610</v>
      </c>
      <c r="M896" s="10">
        <f t="shared" si="95"/>
        <v>42496.981597222228</v>
      </c>
      <c r="N896" t="b">
        <v>0</v>
      </c>
      <c r="O896">
        <v>53</v>
      </c>
      <c r="P896" t="b">
        <v>0</v>
      </c>
      <c r="Q896" t="s">
        <v>8279</v>
      </c>
      <c r="R896" s="5">
        <f t="shared" si="91"/>
        <v>0.39200000000000002</v>
      </c>
      <c r="S896" s="6">
        <f t="shared" si="92"/>
        <v>147.81132075471697</v>
      </c>
      <c r="T896" t="str">
        <f t="shared" si="96"/>
        <v>music</v>
      </c>
      <c r="U896" t="str">
        <f t="shared" si="97"/>
        <v>indie rock</v>
      </c>
    </row>
    <row r="897" spans="1:21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f t="shared" si="93"/>
        <v>8000</v>
      </c>
      <c r="F897">
        <v>195</v>
      </c>
      <c r="G897" t="s">
        <v>8221</v>
      </c>
      <c r="H897" t="s">
        <v>8224</v>
      </c>
      <c r="I897" t="s">
        <v>8246</v>
      </c>
      <c r="J897">
        <v>1287975829</v>
      </c>
      <c r="K897" s="10">
        <f t="shared" si="94"/>
        <v>40476.127650462964</v>
      </c>
      <c r="L897">
        <v>1284087829</v>
      </c>
      <c r="M897" s="10">
        <f t="shared" si="95"/>
        <v>40431.127650462964</v>
      </c>
      <c r="N897" t="b">
        <v>0</v>
      </c>
      <c r="O897">
        <v>7</v>
      </c>
      <c r="P897" t="b">
        <v>0</v>
      </c>
      <c r="Q897" t="s">
        <v>8279</v>
      </c>
      <c r="R897" s="5">
        <f t="shared" si="91"/>
        <v>2.4E-2</v>
      </c>
      <c r="S897" s="6">
        <f t="shared" si="92"/>
        <v>27.857142857142858</v>
      </c>
      <c r="T897" t="str">
        <f t="shared" si="96"/>
        <v>music</v>
      </c>
      <c r="U897" t="str">
        <f t="shared" si="97"/>
        <v>indie rock</v>
      </c>
    </row>
    <row r="898" spans="1:21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f t="shared" si="93"/>
        <v>8000</v>
      </c>
      <c r="F898">
        <v>3200</v>
      </c>
      <c r="G898" t="s">
        <v>8221</v>
      </c>
      <c r="H898" t="s">
        <v>8224</v>
      </c>
      <c r="I898" t="s">
        <v>8246</v>
      </c>
      <c r="J898">
        <v>1440734400</v>
      </c>
      <c r="K898" s="10">
        <f t="shared" si="94"/>
        <v>42244.166666666672</v>
      </c>
      <c r="L898">
        <v>1438549026</v>
      </c>
      <c r="M898" s="10">
        <f t="shared" si="95"/>
        <v>42218.872986111113</v>
      </c>
      <c r="N898" t="b">
        <v>0</v>
      </c>
      <c r="O898">
        <v>72</v>
      </c>
      <c r="P898" t="b">
        <v>0</v>
      </c>
      <c r="Q898" t="s">
        <v>8279</v>
      </c>
      <c r="R898" s="5">
        <f t="shared" ref="R898:R961" si="98">ROUND((F898/D898),3)</f>
        <v>0.4</v>
      </c>
      <c r="S898" s="6">
        <f t="shared" ref="S898:S961" si="99">F898/O898</f>
        <v>44.444444444444443</v>
      </c>
      <c r="T898" t="str">
        <f t="shared" si="96"/>
        <v>music</v>
      </c>
      <c r="U898" t="str">
        <f t="shared" si="97"/>
        <v>indie rock</v>
      </c>
    </row>
    <row r="899" spans="1:21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f t="shared" ref="E899:E962" si="100">IF(I899="USD",D899,(IF(I899="AUD",(D899*0.68),IF(I899="GBP",(D899*1.21),(IF(I899="EUR",(D899*1.11),(IF(I899="CAD",(D899*0.75),(IF(I899="NZD",(D899*0.64),IF(I899="HKD",(D899*0.13),IF(I899="DKK",(D899*0.15),IF(I899="NOK",(D899*0.11),IF(I899="SEK",(D899*0.1),(IF(I899="MXN",(D899*0.051),IF(I899="chf",(D899*1.02),IF(I899="SGD",(D899*0.72)))))))))))))))))))</f>
        <v>3000</v>
      </c>
      <c r="F899">
        <v>0</v>
      </c>
      <c r="G899" t="s">
        <v>8221</v>
      </c>
      <c r="H899" t="s">
        <v>8224</v>
      </c>
      <c r="I899" t="s">
        <v>8246</v>
      </c>
      <c r="J899">
        <v>1354123908</v>
      </c>
      <c r="K899" s="10">
        <f t="shared" ref="K899:K962" si="101">(((J899/60)/60)/24)+DATE(1970,1,1)</f>
        <v>41241.730416666665</v>
      </c>
      <c r="L899">
        <v>1351528308</v>
      </c>
      <c r="M899" s="10">
        <f t="shared" ref="M899:M962" si="102">(((L899/60)/60)/24)+DATE(1970,1,1)</f>
        <v>41211.688750000001</v>
      </c>
      <c r="N899" t="b">
        <v>0</v>
      </c>
      <c r="O899">
        <v>0</v>
      </c>
      <c r="P899" t="b">
        <v>0</v>
      </c>
      <c r="Q899" t="s">
        <v>8279</v>
      </c>
      <c r="R899" s="5">
        <f t="shared" si="98"/>
        <v>0</v>
      </c>
      <c r="S899" s="6" t="e">
        <f t="shared" si="99"/>
        <v>#DIV/0!</v>
      </c>
      <c r="T899" t="str">
        <f t="shared" ref="T899:T962" si="103">LEFT(Q899,SEARCH("/",Q899,1)-1)</f>
        <v>music</v>
      </c>
      <c r="U899" t="str">
        <f t="shared" ref="U899:U962" si="104">RIGHT(Q899,(LEN(Q899)-(SEARCH("/",Q899,1))))</f>
        <v>indie rock</v>
      </c>
    </row>
    <row r="900" spans="1:21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f t="shared" si="100"/>
        <v>2500</v>
      </c>
      <c r="F900">
        <v>70</v>
      </c>
      <c r="G900" t="s">
        <v>8221</v>
      </c>
      <c r="H900" t="s">
        <v>8224</v>
      </c>
      <c r="I900" t="s">
        <v>8246</v>
      </c>
      <c r="J900">
        <v>1326651110</v>
      </c>
      <c r="K900" s="10">
        <f t="shared" si="101"/>
        <v>40923.758217592593</v>
      </c>
      <c r="L900">
        <v>1322763110</v>
      </c>
      <c r="M900" s="10">
        <f t="shared" si="102"/>
        <v>40878.758217592593</v>
      </c>
      <c r="N900" t="b">
        <v>0</v>
      </c>
      <c r="O900">
        <v>2</v>
      </c>
      <c r="P900" t="b">
        <v>0</v>
      </c>
      <c r="Q900" t="s">
        <v>8279</v>
      </c>
      <c r="R900" s="5">
        <f t="shared" si="98"/>
        <v>2.8000000000000001E-2</v>
      </c>
      <c r="S900" s="6">
        <f t="shared" si="99"/>
        <v>35</v>
      </c>
      <c r="T900" t="str">
        <f t="shared" si="103"/>
        <v>music</v>
      </c>
      <c r="U900" t="str">
        <f t="shared" si="104"/>
        <v>indie rock</v>
      </c>
    </row>
    <row r="901" spans="1:21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f t="shared" si="100"/>
        <v>750</v>
      </c>
      <c r="F901">
        <v>280</v>
      </c>
      <c r="G901" t="s">
        <v>8221</v>
      </c>
      <c r="H901" t="s">
        <v>8224</v>
      </c>
      <c r="I901" t="s">
        <v>8246</v>
      </c>
      <c r="J901">
        <v>1306549362</v>
      </c>
      <c r="K901" s="10">
        <f t="shared" si="101"/>
        <v>40691.099097222221</v>
      </c>
      <c r="L901">
        <v>1302661362</v>
      </c>
      <c r="M901" s="10">
        <f t="shared" si="102"/>
        <v>40646.099097222221</v>
      </c>
      <c r="N901" t="b">
        <v>0</v>
      </c>
      <c r="O901">
        <v>8</v>
      </c>
      <c r="P901" t="b">
        <v>0</v>
      </c>
      <c r="Q901" t="s">
        <v>8279</v>
      </c>
      <c r="R901" s="5">
        <f t="shared" si="98"/>
        <v>0.373</v>
      </c>
      <c r="S901" s="6">
        <f t="shared" si="99"/>
        <v>35</v>
      </c>
      <c r="T901" t="str">
        <f t="shared" si="103"/>
        <v>music</v>
      </c>
      <c r="U901" t="str">
        <f t="shared" si="104"/>
        <v>indie rock</v>
      </c>
    </row>
    <row r="902" spans="1:21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f t="shared" si="100"/>
        <v>5000</v>
      </c>
      <c r="F902">
        <v>21</v>
      </c>
      <c r="G902" t="s">
        <v>8221</v>
      </c>
      <c r="H902" t="s">
        <v>8224</v>
      </c>
      <c r="I902" t="s">
        <v>8246</v>
      </c>
      <c r="J902">
        <v>1459365802</v>
      </c>
      <c r="K902" s="10">
        <f t="shared" si="101"/>
        <v>42459.807893518519</v>
      </c>
      <c r="L902">
        <v>1456777402</v>
      </c>
      <c r="M902" s="10">
        <f t="shared" si="102"/>
        <v>42429.84956018519</v>
      </c>
      <c r="N902" t="b">
        <v>0</v>
      </c>
      <c r="O902">
        <v>2</v>
      </c>
      <c r="P902" t="b">
        <v>0</v>
      </c>
      <c r="Q902" t="s">
        <v>8278</v>
      </c>
      <c r="R902" s="5">
        <f t="shared" si="98"/>
        <v>4.0000000000000001E-3</v>
      </c>
      <c r="S902" s="6">
        <f t="shared" si="99"/>
        <v>10.5</v>
      </c>
      <c r="T902" t="str">
        <f t="shared" si="103"/>
        <v>music</v>
      </c>
      <c r="U902" t="str">
        <f t="shared" si="104"/>
        <v>jazz</v>
      </c>
    </row>
    <row r="903" spans="1:21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f t="shared" si="100"/>
        <v>6500</v>
      </c>
      <c r="F903">
        <v>0</v>
      </c>
      <c r="G903" t="s">
        <v>8221</v>
      </c>
      <c r="H903" t="s">
        <v>8224</v>
      </c>
      <c r="I903" t="s">
        <v>8246</v>
      </c>
      <c r="J903">
        <v>1276024260</v>
      </c>
      <c r="K903" s="10">
        <f t="shared" si="101"/>
        <v>40337.799305555556</v>
      </c>
      <c r="L903">
        <v>1272050914</v>
      </c>
      <c r="M903" s="10">
        <f t="shared" si="102"/>
        <v>40291.81150462963</v>
      </c>
      <c r="N903" t="b">
        <v>0</v>
      </c>
      <c r="O903">
        <v>0</v>
      </c>
      <c r="P903" t="b">
        <v>0</v>
      </c>
      <c r="Q903" t="s">
        <v>8278</v>
      </c>
      <c r="R903" s="5">
        <f t="shared" si="98"/>
        <v>0</v>
      </c>
      <c r="S903" s="6" t="e">
        <f t="shared" si="99"/>
        <v>#DIV/0!</v>
      </c>
      <c r="T903" t="str">
        <f t="shared" si="103"/>
        <v>music</v>
      </c>
      <c r="U903" t="str">
        <f t="shared" si="104"/>
        <v>jazz</v>
      </c>
    </row>
    <row r="904" spans="1:21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f t="shared" si="100"/>
        <v>30000</v>
      </c>
      <c r="F904">
        <v>90</v>
      </c>
      <c r="G904" t="s">
        <v>8221</v>
      </c>
      <c r="H904" t="s">
        <v>8224</v>
      </c>
      <c r="I904" t="s">
        <v>8246</v>
      </c>
      <c r="J904">
        <v>1409412600</v>
      </c>
      <c r="K904" s="10">
        <f t="shared" si="101"/>
        <v>41881.645833333336</v>
      </c>
      <c r="L904">
        <v>1404947422</v>
      </c>
      <c r="M904" s="10">
        <f t="shared" si="102"/>
        <v>41829.965532407405</v>
      </c>
      <c r="N904" t="b">
        <v>0</v>
      </c>
      <c r="O904">
        <v>3</v>
      </c>
      <c r="P904" t="b">
        <v>0</v>
      </c>
      <c r="Q904" t="s">
        <v>8278</v>
      </c>
      <c r="R904" s="5">
        <f t="shared" si="98"/>
        <v>3.0000000000000001E-3</v>
      </c>
      <c r="S904" s="6">
        <f t="shared" si="99"/>
        <v>30</v>
      </c>
      <c r="T904" t="str">
        <f t="shared" si="103"/>
        <v>music</v>
      </c>
      <c r="U904" t="str">
        <f t="shared" si="104"/>
        <v>jazz</v>
      </c>
    </row>
    <row r="905" spans="1:21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f t="shared" si="100"/>
        <v>5000</v>
      </c>
      <c r="F905">
        <v>160</v>
      </c>
      <c r="G905" t="s">
        <v>8221</v>
      </c>
      <c r="H905" t="s">
        <v>8224</v>
      </c>
      <c r="I905" t="s">
        <v>8246</v>
      </c>
      <c r="J905">
        <v>1348367100</v>
      </c>
      <c r="K905" s="10">
        <f t="shared" si="101"/>
        <v>41175.100694444445</v>
      </c>
      <c r="L905">
        <v>1346180780</v>
      </c>
      <c r="M905" s="10">
        <f t="shared" si="102"/>
        <v>41149.796064814815</v>
      </c>
      <c r="N905" t="b">
        <v>0</v>
      </c>
      <c r="O905">
        <v>4</v>
      </c>
      <c r="P905" t="b">
        <v>0</v>
      </c>
      <c r="Q905" t="s">
        <v>8278</v>
      </c>
      <c r="R905" s="5">
        <f t="shared" si="98"/>
        <v>3.2000000000000001E-2</v>
      </c>
      <c r="S905" s="6">
        <f t="shared" si="99"/>
        <v>40</v>
      </c>
      <c r="T905" t="str">
        <f t="shared" si="103"/>
        <v>music</v>
      </c>
      <c r="U905" t="str">
        <f t="shared" si="104"/>
        <v>jazz</v>
      </c>
    </row>
    <row r="906" spans="1:21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f t="shared" si="100"/>
        <v>50000</v>
      </c>
      <c r="F906">
        <v>151</v>
      </c>
      <c r="G906" t="s">
        <v>8221</v>
      </c>
      <c r="H906" t="s">
        <v>8224</v>
      </c>
      <c r="I906" t="s">
        <v>8246</v>
      </c>
      <c r="J906">
        <v>1451786137</v>
      </c>
      <c r="K906" s="10">
        <f t="shared" si="101"/>
        <v>42372.080289351856</v>
      </c>
      <c r="L906">
        <v>1449194137</v>
      </c>
      <c r="M906" s="10">
        <f t="shared" si="102"/>
        <v>42342.080289351856</v>
      </c>
      <c r="N906" t="b">
        <v>0</v>
      </c>
      <c r="O906">
        <v>3</v>
      </c>
      <c r="P906" t="b">
        <v>0</v>
      </c>
      <c r="Q906" t="s">
        <v>8278</v>
      </c>
      <c r="R906" s="5">
        <f t="shared" si="98"/>
        <v>3.0000000000000001E-3</v>
      </c>
      <c r="S906" s="6">
        <f t="shared" si="99"/>
        <v>50.333333333333336</v>
      </c>
      <c r="T906" t="str">
        <f t="shared" si="103"/>
        <v>music</v>
      </c>
      <c r="U906" t="str">
        <f t="shared" si="104"/>
        <v>jazz</v>
      </c>
    </row>
    <row r="907" spans="1:21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f t="shared" si="100"/>
        <v>6500</v>
      </c>
      <c r="F907">
        <v>196</v>
      </c>
      <c r="G907" t="s">
        <v>8221</v>
      </c>
      <c r="H907" t="s">
        <v>8224</v>
      </c>
      <c r="I907" t="s">
        <v>8246</v>
      </c>
      <c r="J907">
        <v>1295847926</v>
      </c>
      <c r="K907" s="10">
        <f t="shared" si="101"/>
        <v>40567.239884259259</v>
      </c>
      <c r="L907">
        <v>1290663926</v>
      </c>
      <c r="M907" s="10">
        <f t="shared" si="102"/>
        <v>40507.239884259259</v>
      </c>
      <c r="N907" t="b">
        <v>0</v>
      </c>
      <c r="O907">
        <v>6</v>
      </c>
      <c r="P907" t="b">
        <v>0</v>
      </c>
      <c r="Q907" t="s">
        <v>8278</v>
      </c>
      <c r="R907" s="5">
        <f t="shared" si="98"/>
        <v>0.03</v>
      </c>
      <c r="S907" s="6">
        <f t="shared" si="99"/>
        <v>32.666666666666664</v>
      </c>
      <c r="T907" t="str">
        <f t="shared" si="103"/>
        <v>music</v>
      </c>
      <c r="U907" t="str">
        <f t="shared" si="104"/>
        <v>jazz</v>
      </c>
    </row>
    <row r="908" spans="1:21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f t="shared" si="100"/>
        <v>15000</v>
      </c>
      <c r="F908">
        <v>0</v>
      </c>
      <c r="G908" t="s">
        <v>8221</v>
      </c>
      <c r="H908" t="s">
        <v>8224</v>
      </c>
      <c r="I908" t="s">
        <v>8246</v>
      </c>
      <c r="J908">
        <v>1394681590</v>
      </c>
      <c r="K908" s="10">
        <f t="shared" si="101"/>
        <v>41711.148032407407</v>
      </c>
      <c r="L908">
        <v>1392093190</v>
      </c>
      <c r="M908" s="10">
        <f t="shared" si="102"/>
        <v>41681.189699074072</v>
      </c>
      <c r="N908" t="b">
        <v>0</v>
      </c>
      <c r="O908">
        <v>0</v>
      </c>
      <c r="P908" t="b">
        <v>0</v>
      </c>
      <c r="Q908" t="s">
        <v>8278</v>
      </c>
      <c r="R908" s="5">
        <f t="shared" si="98"/>
        <v>0</v>
      </c>
      <c r="S908" s="6" t="e">
        <f t="shared" si="99"/>
        <v>#DIV/0!</v>
      </c>
      <c r="T908" t="str">
        <f t="shared" si="103"/>
        <v>music</v>
      </c>
      <c r="U908" t="str">
        <f t="shared" si="104"/>
        <v>jazz</v>
      </c>
    </row>
    <row r="909" spans="1:21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f t="shared" si="100"/>
        <v>2900</v>
      </c>
      <c r="F909">
        <v>0</v>
      </c>
      <c r="G909" t="s">
        <v>8221</v>
      </c>
      <c r="H909" t="s">
        <v>8224</v>
      </c>
      <c r="I909" t="s">
        <v>8246</v>
      </c>
      <c r="J909">
        <v>1315715823</v>
      </c>
      <c r="K909" s="10">
        <f t="shared" si="101"/>
        <v>40797.192395833335</v>
      </c>
      <c r="L909">
        <v>1313123823</v>
      </c>
      <c r="M909" s="10">
        <f t="shared" si="102"/>
        <v>40767.192395833335</v>
      </c>
      <c r="N909" t="b">
        <v>0</v>
      </c>
      <c r="O909">
        <v>0</v>
      </c>
      <c r="P909" t="b">
        <v>0</v>
      </c>
      <c r="Q909" t="s">
        <v>8278</v>
      </c>
      <c r="R909" s="5">
        <f t="shared" si="98"/>
        <v>0</v>
      </c>
      <c r="S909" s="6" t="e">
        <f t="shared" si="99"/>
        <v>#DIV/0!</v>
      </c>
      <c r="T909" t="str">
        <f t="shared" si="103"/>
        <v>music</v>
      </c>
      <c r="U909" t="str">
        <f t="shared" si="104"/>
        <v>jazz</v>
      </c>
    </row>
    <row r="910" spans="1:21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f t="shared" si="100"/>
        <v>2500</v>
      </c>
      <c r="F910">
        <v>0</v>
      </c>
      <c r="G910" t="s">
        <v>8221</v>
      </c>
      <c r="H910" t="s">
        <v>8224</v>
      </c>
      <c r="I910" t="s">
        <v>8246</v>
      </c>
      <c r="J910">
        <v>1280206740</v>
      </c>
      <c r="K910" s="10">
        <f t="shared" si="101"/>
        <v>40386.207638888889</v>
      </c>
      <c r="L910">
        <v>1276283655</v>
      </c>
      <c r="M910" s="10">
        <f t="shared" si="102"/>
        <v>40340.801562499997</v>
      </c>
      <c r="N910" t="b">
        <v>0</v>
      </c>
      <c r="O910">
        <v>0</v>
      </c>
      <c r="P910" t="b">
        <v>0</v>
      </c>
      <c r="Q910" t="s">
        <v>8278</v>
      </c>
      <c r="R910" s="5">
        <f t="shared" si="98"/>
        <v>0</v>
      </c>
      <c r="S910" s="6" t="e">
        <f t="shared" si="99"/>
        <v>#DIV/0!</v>
      </c>
      <c r="T910" t="str">
        <f t="shared" si="103"/>
        <v>music</v>
      </c>
      <c r="U910" t="str">
        <f t="shared" si="104"/>
        <v>jazz</v>
      </c>
    </row>
    <row r="911" spans="1:21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f t="shared" si="100"/>
        <v>16000</v>
      </c>
      <c r="F911">
        <v>520</v>
      </c>
      <c r="G911" t="s">
        <v>8221</v>
      </c>
      <c r="H911" t="s">
        <v>8224</v>
      </c>
      <c r="I911" t="s">
        <v>8246</v>
      </c>
      <c r="J911">
        <v>1343016000</v>
      </c>
      <c r="K911" s="10">
        <f t="shared" si="101"/>
        <v>41113.166666666664</v>
      </c>
      <c r="L911">
        <v>1340296440</v>
      </c>
      <c r="M911" s="10">
        <f t="shared" si="102"/>
        <v>41081.69027777778</v>
      </c>
      <c r="N911" t="b">
        <v>0</v>
      </c>
      <c r="O911">
        <v>8</v>
      </c>
      <c r="P911" t="b">
        <v>0</v>
      </c>
      <c r="Q911" t="s">
        <v>8278</v>
      </c>
      <c r="R911" s="5">
        <f t="shared" si="98"/>
        <v>3.3000000000000002E-2</v>
      </c>
      <c r="S911" s="6">
        <f t="shared" si="99"/>
        <v>65</v>
      </c>
      <c r="T911" t="str">
        <f t="shared" si="103"/>
        <v>music</v>
      </c>
      <c r="U911" t="str">
        <f t="shared" si="104"/>
        <v>jazz</v>
      </c>
    </row>
    <row r="912" spans="1:21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f t="shared" si="100"/>
        <v>665.5</v>
      </c>
      <c r="F912">
        <v>123</v>
      </c>
      <c r="G912" t="s">
        <v>8221</v>
      </c>
      <c r="H912" t="s">
        <v>8225</v>
      </c>
      <c r="I912" t="s">
        <v>8247</v>
      </c>
      <c r="J912">
        <v>1488546319</v>
      </c>
      <c r="K912" s="10">
        <f t="shared" si="101"/>
        <v>42797.545358796298</v>
      </c>
      <c r="L912">
        <v>1483362319</v>
      </c>
      <c r="M912" s="10">
        <f t="shared" si="102"/>
        <v>42737.545358796298</v>
      </c>
      <c r="N912" t="b">
        <v>0</v>
      </c>
      <c r="O912">
        <v>5</v>
      </c>
      <c r="P912" t="b">
        <v>0</v>
      </c>
      <c r="Q912" t="s">
        <v>8278</v>
      </c>
      <c r="R912" s="5">
        <f t="shared" si="98"/>
        <v>0.224</v>
      </c>
      <c r="S912" s="6">
        <f t="shared" si="99"/>
        <v>24.6</v>
      </c>
      <c r="T912" t="str">
        <f t="shared" si="103"/>
        <v>music</v>
      </c>
      <c r="U912" t="str">
        <f t="shared" si="104"/>
        <v>jazz</v>
      </c>
    </row>
    <row r="913" spans="1:21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f t="shared" si="100"/>
        <v>100000</v>
      </c>
      <c r="F913">
        <v>0</v>
      </c>
      <c r="G913" t="s">
        <v>8221</v>
      </c>
      <c r="H913" t="s">
        <v>8224</v>
      </c>
      <c r="I913" t="s">
        <v>8246</v>
      </c>
      <c r="J913">
        <v>1390522045</v>
      </c>
      <c r="K913" s="10">
        <f t="shared" si="101"/>
        <v>41663.005150462966</v>
      </c>
      <c r="L913">
        <v>1388707645</v>
      </c>
      <c r="M913" s="10">
        <f t="shared" si="102"/>
        <v>41642.005150462966</v>
      </c>
      <c r="N913" t="b">
        <v>0</v>
      </c>
      <c r="O913">
        <v>0</v>
      </c>
      <c r="P913" t="b">
        <v>0</v>
      </c>
      <c r="Q913" t="s">
        <v>8278</v>
      </c>
      <c r="R913" s="5">
        <f t="shared" si="98"/>
        <v>0</v>
      </c>
      <c r="S913" s="6" t="e">
        <f t="shared" si="99"/>
        <v>#DIV/0!</v>
      </c>
      <c r="T913" t="str">
        <f t="shared" si="103"/>
        <v>music</v>
      </c>
      <c r="U913" t="str">
        <f t="shared" si="104"/>
        <v>jazz</v>
      </c>
    </row>
    <row r="914" spans="1:21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f t="shared" si="100"/>
        <v>3500</v>
      </c>
      <c r="F914">
        <v>30</v>
      </c>
      <c r="G914" t="s">
        <v>8221</v>
      </c>
      <c r="H914" t="s">
        <v>8224</v>
      </c>
      <c r="I914" t="s">
        <v>8246</v>
      </c>
      <c r="J914">
        <v>1355197047</v>
      </c>
      <c r="K914" s="10">
        <f t="shared" si="101"/>
        <v>41254.151006944441</v>
      </c>
      <c r="L914">
        <v>1350009447</v>
      </c>
      <c r="M914" s="10">
        <f t="shared" si="102"/>
        <v>41194.109340277777</v>
      </c>
      <c r="N914" t="b">
        <v>0</v>
      </c>
      <c r="O914">
        <v>2</v>
      </c>
      <c r="P914" t="b">
        <v>0</v>
      </c>
      <c r="Q914" t="s">
        <v>8278</v>
      </c>
      <c r="R914" s="5">
        <f t="shared" si="98"/>
        <v>8.9999999999999993E-3</v>
      </c>
      <c r="S914" s="6">
        <f t="shared" si="99"/>
        <v>15</v>
      </c>
      <c r="T914" t="str">
        <f t="shared" si="103"/>
        <v>music</v>
      </c>
      <c r="U914" t="str">
        <f t="shared" si="104"/>
        <v>jazz</v>
      </c>
    </row>
    <row r="915" spans="1:21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f t="shared" si="100"/>
        <v>30000</v>
      </c>
      <c r="F915">
        <v>1982</v>
      </c>
      <c r="G915" t="s">
        <v>8221</v>
      </c>
      <c r="H915" t="s">
        <v>8224</v>
      </c>
      <c r="I915" t="s">
        <v>8246</v>
      </c>
      <c r="J915">
        <v>1336188019</v>
      </c>
      <c r="K915" s="10">
        <f t="shared" si="101"/>
        <v>41034.139108796298</v>
      </c>
      <c r="L915">
        <v>1333596019</v>
      </c>
      <c r="M915" s="10">
        <f t="shared" si="102"/>
        <v>41004.139108796298</v>
      </c>
      <c r="N915" t="b">
        <v>0</v>
      </c>
      <c r="O915">
        <v>24</v>
      </c>
      <c r="P915" t="b">
        <v>0</v>
      </c>
      <c r="Q915" t="s">
        <v>8278</v>
      </c>
      <c r="R915" s="5">
        <f t="shared" si="98"/>
        <v>6.6000000000000003E-2</v>
      </c>
      <c r="S915" s="6">
        <f t="shared" si="99"/>
        <v>82.583333333333329</v>
      </c>
      <c r="T915" t="str">
        <f t="shared" si="103"/>
        <v>music</v>
      </c>
      <c r="U915" t="str">
        <f t="shared" si="104"/>
        <v>jazz</v>
      </c>
    </row>
    <row r="916" spans="1:21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f t="shared" si="100"/>
        <v>1500</v>
      </c>
      <c r="F916">
        <v>0</v>
      </c>
      <c r="G916" t="s">
        <v>8221</v>
      </c>
      <c r="H916" t="s">
        <v>8224</v>
      </c>
      <c r="I916" t="s">
        <v>8246</v>
      </c>
      <c r="J916">
        <v>1345918747</v>
      </c>
      <c r="K916" s="10">
        <f t="shared" si="101"/>
        <v>41146.763275462967</v>
      </c>
      <c r="L916">
        <v>1343326747</v>
      </c>
      <c r="M916" s="10">
        <f t="shared" si="102"/>
        <v>41116.763275462967</v>
      </c>
      <c r="N916" t="b">
        <v>0</v>
      </c>
      <c r="O916">
        <v>0</v>
      </c>
      <c r="P916" t="b">
        <v>0</v>
      </c>
      <c r="Q916" t="s">
        <v>8278</v>
      </c>
      <c r="R916" s="5">
        <f t="shared" si="98"/>
        <v>0</v>
      </c>
      <c r="S916" s="6" t="e">
        <f t="shared" si="99"/>
        <v>#DIV/0!</v>
      </c>
      <c r="T916" t="str">
        <f t="shared" si="103"/>
        <v>music</v>
      </c>
      <c r="U916" t="str">
        <f t="shared" si="104"/>
        <v>jazz</v>
      </c>
    </row>
    <row r="917" spans="1:21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f t="shared" si="100"/>
        <v>6500</v>
      </c>
      <c r="F917">
        <v>375</v>
      </c>
      <c r="G917" t="s">
        <v>8221</v>
      </c>
      <c r="H917" t="s">
        <v>8224</v>
      </c>
      <c r="I917" t="s">
        <v>8246</v>
      </c>
      <c r="J917">
        <v>1330577940</v>
      </c>
      <c r="K917" s="10">
        <f t="shared" si="101"/>
        <v>40969.207638888889</v>
      </c>
      <c r="L917">
        <v>1327853914</v>
      </c>
      <c r="M917" s="10">
        <f t="shared" si="102"/>
        <v>40937.679560185185</v>
      </c>
      <c r="N917" t="b">
        <v>0</v>
      </c>
      <c r="O917">
        <v>9</v>
      </c>
      <c r="P917" t="b">
        <v>0</v>
      </c>
      <c r="Q917" t="s">
        <v>8278</v>
      </c>
      <c r="R917" s="5">
        <f t="shared" si="98"/>
        <v>5.8000000000000003E-2</v>
      </c>
      <c r="S917" s="6">
        <f t="shared" si="99"/>
        <v>41.666666666666664</v>
      </c>
      <c r="T917" t="str">
        <f t="shared" si="103"/>
        <v>music</v>
      </c>
      <c r="U917" t="str">
        <f t="shared" si="104"/>
        <v>jazz</v>
      </c>
    </row>
    <row r="918" spans="1:21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f t="shared" si="100"/>
        <v>3300</v>
      </c>
      <c r="F918">
        <v>0</v>
      </c>
      <c r="G918" t="s">
        <v>8221</v>
      </c>
      <c r="H918" t="s">
        <v>8224</v>
      </c>
      <c r="I918" t="s">
        <v>8246</v>
      </c>
      <c r="J918">
        <v>1287723600</v>
      </c>
      <c r="K918" s="10">
        <f t="shared" si="101"/>
        <v>40473.208333333336</v>
      </c>
      <c r="L918">
        <v>1284409734</v>
      </c>
      <c r="M918" s="10">
        <f t="shared" si="102"/>
        <v>40434.853402777779</v>
      </c>
      <c r="N918" t="b">
        <v>0</v>
      </c>
      <c r="O918">
        <v>0</v>
      </c>
      <c r="P918" t="b">
        <v>0</v>
      </c>
      <c r="Q918" t="s">
        <v>8278</v>
      </c>
      <c r="R918" s="5">
        <f t="shared" si="98"/>
        <v>0</v>
      </c>
      <c r="S918" s="6" t="e">
        <f t="shared" si="99"/>
        <v>#DIV/0!</v>
      </c>
      <c r="T918" t="str">
        <f t="shared" si="103"/>
        <v>music</v>
      </c>
      <c r="U918" t="str">
        <f t="shared" si="104"/>
        <v>jazz</v>
      </c>
    </row>
    <row r="919" spans="1:21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f t="shared" si="100"/>
        <v>5000</v>
      </c>
      <c r="F919">
        <v>30</v>
      </c>
      <c r="G919" t="s">
        <v>8221</v>
      </c>
      <c r="H919" t="s">
        <v>8224</v>
      </c>
      <c r="I919" t="s">
        <v>8246</v>
      </c>
      <c r="J919">
        <v>1405305000</v>
      </c>
      <c r="K919" s="10">
        <f t="shared" si="101"/>
        <v>41834.104166666664</v>
      </c>
      <c r="L919">
        <v>1402612730</v>
      </c>
      <c r="M919" s="10">
        <f t="shared" si="102"/>
        <v>41802.94363425926</v>
      </c>
      <c r="N919" t="b">
        <v>0</v>
      </c>
      <c r="O919">
        <v>1</v>
      </c>
      <c r="P919" t="b">
        <v>0</v>
      </c>
      <c r="Q919" t="s">
        <v>8278</v>
      </c>
      <c r="R919" s="5">
        <f t="shared" si="98"/>
        <v>6.0000000000000001E-3</v>
      </c>
      <c r="S919" s="6">
        <f t="shared" si="99"/>
        <v>30</v>
      </c>
      <c r="T919" t="str">
        <f t="shared" si="103"/>
        <v>music</v>
      </c>
      <c r="U919" t="str">
        <f t="shared" si="104"/>
        <v>jazz</v>
      </c>
    </row>
    <row r="920" spans="1:21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f t="shared" si="100"/>
        <v>4719</v>
      </c>
      <c r="F920">
        <v>196</v>
      </c>
      <c r="G920" t="s">
        <v>8221</v>
      </c>
      <c r="H920" t="s">
        <v>8225</v>
      </c>
      <c r="I920" t="s">
        <v>8247</v>
      </c>
      <c r="J920">
        <v>1417474761</v>
      </c>
      <c r="K920" s="10">
        <f t="shared" si="101"/>
        <v>41974.957881944443</v>
      </c>
      <c r="L920">
        <v>1414879161</v>
      </c>
      <c r="M920" s="10">
        <f t="shared" si="102"/>
        <v>41944.916215277779</v>
      </c>
      <c r="N920" t="b">
        <v>0</v>
      </c>
      <c r="O920">
        <v>10</v>
      </c>
      <c r="P920" t="b">
        <v>0</v>
      </c>
      <c r="Q920" t="s">
        <v>8278</v>
      </c>
      <c r="R920" s="5">
        <f t="shared" si="98"/>
        <v>0.05</v>
      </c>
      <c r="S920" s="6">
        <f t="shared" si="99"/>
        <v>19.600000000000001</v>
      </c>
      <c r="T920" t="str">
        <f t="shared" si="103"/>
        <v>music</v>
      </c>
      <c r="U920" t="str">
        <f t="shared" si="104"/>
        <v>jazz</v>
      </c>
    </row>
    <row r="921" spans="1:21" x14ac:dyDescent="0.35">
      <c r="A921">
        <v>919</v>
      </c>
      <c r="B921" s="3" t="s">
        <v>920</v>
      </c>
      <c r="C921" s="3" t="s">
        <v>5029</v>
      </c>
      <c r="D921">
        <v>20000</v>
      </c>
      <c r="E921">
        <f t="shared" si="100"/>
        <v>20000</v>
      </c>
      <c r="F921">
        <v>100</v>
      </c>
      <c r="G921" t="s">
        <v>8221</v>
      </c>
      <c r="H921" t="s">
        <v>8224</v>
      </c>
      <c r="I921" t="s">
        <v>8246</v>
      </c>
      <c r="J921">
        <v>1355930645</v>
      </c>
      <c r="K921" s="10">
        <f t="shared" si="101"/>
        <v>41262.641724537039</v>
      </c>
      <c r="L921">
        <v>1352906645</v>
      </c>
      <c r="M921" s="10">
        <f t="shared" si="102"/>
        <v>41227.641724537039</v>
      </c>
      <c r="N921" t="b">
        <v>0</v>
      </c>
      <c r="O921">
        <v>1</v>
      </c>
      <c r="P921" t="b">
        <v>0</v>
      </c>
      <c r="Q921" t="s">
        <v>8278</v>
      </c>
      <c r="R921" s="5">
        <f t="shared" si="98"/>
        <v>5.0000000000000001E-3</v>
      </c>
      <c r="S921" s="6">
        <f t="shared" si="99"/>
        <v>100</v>
      </c>
      <c r="T921" t="str">
        <f t="shared" si="103"/>
        <v>music</v>
      </c>
      <c r="U921" t="str">
        <f t="shared" si="104"/>
        <v>jazz</v>
      </c>
    </row>
    <row r="922" spans="1:21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f t="shared" si="100"/>
        <v>5500</v>
      </c>
      <c r="F922">
        <v>0</v>
      </c>
      <c r="G922" t="s">
        <v>8221</v>
      </c>
      <c r="H922" t="s">
        <v>8224</v>
      </c>
      <c r="I922" t="s">
        <v>8246</v>
      </c>
      <c r="J922">
        <v>1384448822</v>
      </c>
      <c r="K922" s="10">
        <f t="shared" si="101"/>
        <v>41592.713217592594</v>
      </c>
      <c r="L922">
        <v>1381853222</v>
      </c>
      <c r="M922" s="10">
        <f t="shared" si="102"/>
        <v>41562.67155092593</v>
      </c>
      <c r="N922" t="b">
        <v>0</v>
      </c>
      <c r="O922">
        <v>0</v>
      </c>
      <c r="P922" t="b">
        <v>0</v>
      </c>
      <c r="Q922" t="s">
        <v>8278</v>
      </c>
      <c r="R922" s="5">
        <f t="shared" si="98"/>
        <v>0</v>
      </c>
      <c r="S922" s="6" t="e">
        <f t="shared" si="99"/>
        <v>#DIV/0!</v>
      </c>
      <c r="T922" t="str">
        <f t="shared" si="103"/>
        <v>music</v>
      </c>
      <c r="U922" t="str">
        <f t="shared" si="104"/>
        <v>jazz</v>
      </c>
    </row>
    <row r="923" spans="1:21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f t="shared" si="100"/>
        <v>15000</v>
      </c>
      <c r="F923">
        <v>4635</v>
      </c>
      <c r="G923" t="s">
        <v>8221</v>
      </c>
      <c r="H923" t="s">
        <v>8224</v>
      </c>
      <c r="I923" t="s">
        <v>8246</v>
      </c>
      <c r="J923">
        <v>1323666376</v>
      </c>
      <c r="K923" s="10">
        <f t="shared" si="101"/>
        <v>40889.212685185186</v>
      </c>
      <c r="L923">
        <v>1320033976</v>
      </c>
      <c r="M923" s="10">
        <f t="shared" si="102"/>
        <v>40847.171018518515</v>
      </c>
      <c r="N923" t="b">
        <v>0</v>
      </c>
      <c r="O923">
        <v>20</v>
      </c>
      <c r="P923" t="b">
        <v>0</v>
      </c>
      <c r="Q923" t="s">
        <v>8278</v>
      </c>
      <c r="R923" s="5">
        <f t="shared" si="98"/>
        <v>0.309</v>
      </c>
      <c r="S923" s="6">
        <f t="shared" si="99"/>
        <v>231.75</v>
      </c>
      <c r="T923" t="str">
        <f t="shared" si="103"/>
        <v>music</v>
      </c>
      <c r="U923" t="str">
        <f t="shared" si="104"/>
        <v>jazz</v>
      </c>
    </row>
    <row r="924" spans="1:21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f t="shared" si="100"/>
        <v>27000</v>
      </c>
      <c r="F924">
        <v>5680</v>
      </c>
      <c r="G924" t="s">
        <v>8221</v>
      </c>
      <c r="H924" t="s">
        <v>8224</v>
      </c>
      <c r="I924" t="s">
        <v>8246</v>
      </c>
      <c r="J924">
        <v>1412167393</v>
      </c>
      <c r="K924" s="10">
        <f t="shared" si="101"/>
        <v>41913.530011574076</v>
      </c>
      <c r="L924">
        <v>1409143393</v>
      </c>
      <c r="M924" s="10">
        <f t="shared" si="102"/>
        <v>41878.530011574076</v>
      </c>
      <c r="N924" t="b">
        <v>0</v>
      </c>
      <c r="O924">
        <v>30</v>
      </c>
      <c r="P924" t="b">
        <v>0</v>
      </c>
      <c r="Q924" t="s">
        <v>8278</v>
      </c>
      <c r="R924" s="5">
        <f t="shared" si="98"/>
        <v>0.21</v>
      </c>
      <c r="S924" s="6">
        <f t="shared" si="99"/>
        <v>189.33333333333334</v>
      </c>
      <c r="T924" t="str">
        <f t="shared" si="103"/>
        <v>music</v>
      </c>
      <c r="U924" t="str">
        <f t="shared" si="104"/>
        <v>jazz</v>
      </c>
    </row>
    <row r="925" spans="1:21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f t="shared" si="100"/>
        <v>15000</v>
      </c>
      <c r="F925">
        <v>330</v>
      </c>
      <c r="G925" t="s">
        <v>8221</v>
      </c>
      <c r="H925" t="s">
        <v>8224</v>
      </c>
      <c r="I925" t="s">
        <v>8246</v>
      </c>
      <c r="J925">
        <v>1416614523</v>
      </c>
      <c r="K925" s="10">
        <f t="shared" si="101"/>
        <v>41965.001423611116</v>
      </c>
      <c r="L925">
        <v>1414018923</v>
      </c>
      <c r="M925" s="10">
        <f t="shared" si="102"/>
        <v>41934.959756944445</v>
      </c>
      <c r="N925" t="b">
        <v>0</v>
      </c>
      <c r="O925">
        <v>6</v>
      </c>
      <c r="P925" t="b">
        <v>0</v>
      </c>
      <c r="Q925" t="s">
        <v>8278</v>
      </c>
      <c r="R925" s="5">
        <f t="shared" si="98"/>
        <v>2.1999999999999999E-2</v>
      </c>
      <c r="S925" s="6">
        <f t="shared" si="99"/>
        <v>55</v>
      </c>
      <c r="T925" t="str">
        <f t="shared" si="103"/>
        <v>music</v>
      </c>
      <c r="U925" t="str">
        <f t="shared" si="104"/>
        <v>jazz</v>
      </c>
    </row>
    <row r="926" spans="1:21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f t="shared" si="100"/>
        <v>3000</v>
      </c>
      <c r="F926">
        <v>327</v>
      </c>
      <c r="G926" t="s">
        <v>8221</v>
      </c>
      <c r="H926" t="s">
        <v>8224</v>
      </c>
      <c r="I926" t="s">
        <v>8246</v>
      </c>
      <c r="J926">
        <v>1360795069</v>
      </c>
      <c r="K926" s="10">
        <f t="shared" si="101"/>
        <v>41318.942928240744</v>
      </c>
      <c r="L926">
        <v>1358203069</v>
      </c>
      <c r="M926" s="10">
        <f t="shared" si="102"/>
        <v>41288.942928240744</v>
      </c>
      <c r="N926" t="b">
        <v>0</v>
      </c>
      <c r="O926">
        <v>15</v>
      </c>
      <c r="P926" t="b">
        <v>0</v>
      </c>
      <c r="Q926" t="s">
        <v>8278</v>
      </c>
      <c r="R926" s="5">
        <f t="shared" si="98"/>
        <v>0.109</v>
      </c>
      <c r="S926" s="6">
        <f t="shared" si="99"/>
        <v>21.8</v>
      </c>
      <c r="T926" t="str">
        <f t="shared" si="103"/>
        <v>music</v>
      </c>
      <c r="U926" t="str">
        <f t="shared" si="104"/>
        <v>jazz</v>
      </c>
    </row>
    <row r="927" spans="1:21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f t="shared" si="100"/>
        <v>6000</v>
      </c>
      <c r="F927">
        <v>160</v>
      </c>
      <c r="G927" t="s">
        <v>8221</v>
      </c>
      <c r="H927" t="s">
        <v>8224</v>
      </c>
      <c r="I927" t="s">
        <v>8246</v>
      </c>
      <c r="J927">
        <v>1385590111</v>
      </c>
      <c r="K927" s="10">
        <f t="shared" si="101"/>
        <v>41605.922581018516</v>
      </c>
      <c r="L927">
        <v>1382994511</v>
      </c>
      <c r="M927" s="10">
        <f t="shared" si="102"/>
        <v>41575.880914351852</v>
      </c>
      <c r="N927" t="b">
        <v>0</v>
      </c>
      <c r="O927">
        <v>5</v>
      </c>
      <c r="P927" t="b">
        <v>0</v>
      </c>
      <c r="Q927" t="s">
        <v>8278</v>
      </c>
      <c r="R927" s="5">
        <f t="shared" si="98"/>
        <v>2.7E-2</v>
      </c>
      <c r="S927" s="6">
        <f t="shared" si="99"/>
        <v>32</v>
      </c>
      <c r="T927" t="str">
        <f t="shared" si="103"/>
        <v>music</v>
      </c>
      <c r="U927" t="str">
        <f t="shared" si="104"/>
        <v>jazz</v>
      </c>
    </row>
    <row r="928" spans="1:21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f t="shared" si="100"/>
        <v>7000</v>
      </c>
      <c r="F928">
        <v>0</v>
      </c>
      <c r="G928" t="s">
        <v>8221</v>
      </c>
      <c r="H928" t="s">
        <v>8224</v>
      </c>
      <c r="I928" t="s">
        <v>8246</v>
      </c>
      <c r="J928">
        <v>1278628800</v>
      </c>
      <c r="K928" s="10">
        <f t="shared" si="101"/>
        <v>40367.944444444445</v>
      </c>
      <c r="L928">
        <v>1276043330</v>
      </c>
      <c r="M928" s="10">
        <f t="shared" si="102"/>
        <v>40338.02002314815</v>
      </c>
      <c r="N928" t="b">
        <v>0</v>
      </c>
      <c r="O928">
        <v>0</v>
      </c>
      <c r="P928" t="b">
        <v>0</v>
      </c>
      <c r="Q928" t="s">
        <v>8278</v>
      </c>
      <c r="R928" s="5">
        <f t="shared" si="98"/>
        <v>0</v>
      </c>
      <c r="S928" s="6" t="e">
        <f t="shared" si="99"/>
        <v>#DIV/0!</v>
      </c>
      <c r="T928" t="str">
        <f t="shared" si="103"/>
        <v>music</v>
      </c>
      <c r="U928" t="str">
        <f t="shared" si="104"/>
        <v>jazz</v>
      </c>
    </row>
    <row r="929" spans="1:21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f t="shared" si="100"/>
        <v>20000</v>
      </c>
      <c r="F929">
        <v>0</v>
      </c>
      <c r="G929" t="s">
        <v>8221</v>
      </c>
      <c r="H929" t="s">
        <v>8224</v>
      </c>
      <c r="I929" t="s">
        <v>8246</v>
      </c>
      <c r="J929">
        <v>1337024695</v>
      </c>
      <c r="K929" s="10">
        <f t="shared" si="101"/>
        <v>41043.822858796295</v>
      </c>
      <c r="L929">
        <v>1334432695</v>
      </c>
      <c r="M929" s="10">
        <f t="shared" si="102"/>
        <v>41013.822858796295</v>
      </c>
      <c r="N929" t="b">
        <v>0</v>
      </c>
      <c r="O929">
        <v>0</v>
      </c>
      <c r="P929" t="b">
        <v>0</v>
      </c>
      <c r="Q929" t="s">
        <v>8278</v>
      </c>
      <c r="R929" s="5">
        <f t="shared" si="98"/>
        <v>0</v>
      </c>
      <c r="S929" s="6" t="e">
        <f t="shared" si="99"/>
        <v>#DIV/0!</v>
      </c>
      <c r="T929" t="str">
        <f t="shared" si="103"/>
        <v>music</v>
      </c>
      <c r="U929" t="str">
        <f t="shared" si="104"/>
        <v>jazz</v>
      </c>
    </row>
    <row r="930" spans="1:21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f t="shared" si="100"/>
        <v>14500</v>
      </c>
      <c r="F930">
        <v>1575</v>
      </c>
      <c r="G930" t="s">
        <v>8221</v>
      </c>
      <c r="H930" t="s">
        <v>8224</v>
      </c>
      <c r="I930" t="s">
        <v>8246</v>
      </c>
      <c r="J930">
        <v>1353196800</v>
      </c>
      <c r="K930" s="10">
        <f t="shared" si="101"/>
        <v>41231</v>
      </c>
      <c r="L930">
        <v>1348864913</v>
      </c>
      <c r="M930" s="10">
        <f t="shared" si="102"/>
        <v>41180.86241898148</v>
      </c>
      <c r="N930" t="b">
        <v>0</v>
      </c>
      <c r="O930">
        <v>28</v>
      </c>
      <c r="P930" t="b">
        <v>0</v>
      </c>
      <c r="Q930" t="s">
        <v>8278</v>
      </c>
      <c r="R930" s="5">
        <f t="shared" si="98"/>
        <v>0.109</v>
      </c>
      <c r="S930" s="6">
        <f t="shared" si="99"/>
        <v>56.25</v>
      </c>
      <c r="T930" t="str">
        <f t="shared" si="103"/>
        <v>music</v>
      </c>
      <c r="U930" t="str">
        <f t="shared" si="104"/>
        <v>jazz</v>
      </c>
    </row>
    <row r="931" spans="1:21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f t="shared" si="100"/>
        <v>500</v>
      </c>
      <c r="F931">
        <v>0</v>
      </c>
      <c r="G931" t="s">
        <v>8221</v>
      </c>
      <c r="H931" t="s">
        <v>8224</v>
      </c>
      <c r="I931" t="s">
        <v>8246</v>
      </c>
      <c r="J931">
        <v>1333946569</v>
      </c>
      <c r="K931" s="10">
        <f t="shared" si="101"/>
        <v>41008.196400462963</v>
      </c>
      <c r="L931">
        <v>1331358169</v>
      </c>
      <c r="M931" s="10">
        <f t="shared" si="102"/>
        <v>40978.238067129627</v>
      </c>
      <c r="N931" t="b">
        <v>0</v>
      </c>
      <c r="O931">
        <v>0</v>
      </c>
      <c r="P931" t="b">
        <v>0</v>
      </c>
      <c r="Q931" t="s">
        <v>8278</v>
      </c>
      <c r="R931" s="5">
        <f t="shared" si="98"/>
        <v>0</v>
      </c>
      <c r="S931" s="6" t="e">
        <f t="shared" si="99"/>
        <v>#DIV/0!</v>
      </c>
      <c r="T931" t="str">
        <f t="shared" si="103"/>
        <v>music</v>
      </c>
      <c r="U931" t="str">
        <f t="shared" si="104"/>
        <v>jazz</v>
      </c>
    </row>
    <row r="932" spans="1:21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f t="shared" si="100"/>
        <v>900</v>
      </c>
      <c r="F932">
        <v>345</v>
      </c>
      <c r="G932" t="s">
        <v>8221</v>
      </c>
      <c r="H932" t="s">
        <v>8224</v>
      </c>
      <c r="I932" t="s">
        <v>8246</v>
      </c>
      <c r="J932">
        <v>1277501520</v>
      </c>
      <c r="K932" s="10">
        <f t="shared" si="101"/>
        <v>40354.897222222222</v>
      </c>
      <c r="L932">
        <v>1273874306</v>
      </c>
      <c r="M932" s="10">
        <f t="shared" si="102"/>
        <v>40312.915578703702</v>
      </c>
      <c r="N932" t="b">
        <v>0</v>
      </c>
      <c r="O932">
        <v>5</v>
      </c>
      <c r="P932" t="b">
        <v>0</v>
      </c>
      <c r="Q932" t="s">
        <v>8278</v>
      </c>
      <c r="R932" s="5">
        <f t="shared" si="98"/>
        <v>0.38300000000000001</v>
      </c>
      <c r="S932" s="6">
        <f t="shared" si="99"/>
        <v>69</v>
      </c>
      <c r="T932" t="str">
        <f t="shared" si="103"/>
        <v>music</v>
      </c>
      <c r="U932" t="str">
        <f t="shared" si="104"/>
        <v>jazz</v>
      </c>
    </row>
    <row r="933" spans="1:21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f t="shared" si="100"/>
        <v>2420</v>
      </c>
      <c r="F933">
        <v>131</v>
      </c>
      <c r="G933" t="s">
        <v>8221</v>
      </c>
      <c r="H933" t="s">
        <v>8225</v>
      </c>
      <c r="I933" t="s">
        <v>8247</v>
      </c>
      <c r="J933">
        <v>1395007200</v>
      </c>
      <c r="K933" s="10">
        <f t="shared" si="101"/>
        <v>41714.916666666664</v>
      </c>
      <c r="L933">
        <v>1392021502</v>
      </c>
      <c r="M933" s="10">
        <f t="shared" si="102"/>
        <v>41680.359976851854</v>
      </c>
      <c r="N933" t="b">
        <v>0</v>
      </c>
      <c r="O933">
        <v>7</v>
      </c>
      <c r="P933" t="b">
        <v>0</v>
      </c>
      <c r="Q933" t="s">
        <v>8278</v>
      </c>
      <c r="R933" s="5">
        <f t="shared" si="98"/>
        <v>6.6000000000000003E-2</v>
      </c>
      <c r="S933" s="6">
        <f t="shared" si="99"/>
        <v>18.714285714285715</v>
      </c>
      <c r="T933" t="str">
        <f t="shared" si="103"/>
        <v>music</v>
      </c>
      <c r="U933" t="str">
        <f t="shared" si="104"/>
        <v>jazz</v>
      </c>
    </row>
    <row r="934" spans="1:21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f t="shared" si="100"/>
        <v>9500</v>
      </c>
      <c r="F934">
        <v>1381</v>
      </c>
      <c r="G934" t="s">
        <v>8221</v>
      </c>
      <c r="H934" t="s">
        <v>8224</v>
      </c>
      <c r="I934" t="s">
        <v>8246</v>
      </c>
      <c r="J934">
        <v>1363990545</v>
      </c>
      <c r="K934" s="10">
        <f t="shared" si="101"/>
        <v>41355.927604166667</v>
      </c>
      <c r="L934">
        <v>1360106145</v>
      </c>
      <c r="M934" s="10">
        <f t="shared" si="102"/>
        <v>41310.969270833331</v>
      </c>
      <c r="N934" t="b">
        <v>0</v>
      </c>
      <c r="O934">
        <v>30</v>
      </c>
      <c r="P934" t="b">
        <v>0</v>
      </c>
      <c r="Q934" t="s">
        <v>8278</v>
      </c>
      <c r="R934" s="5">
        <f t="shared" si="98"/>
        <v>0.14499999999999999</v>
      </c>
      <c r="S934" s="6">
        <f t="shared" si="99"/>
        <v>46.033333333333331</v>
      </c>
      <c r="T934" t="str">
        <f t="shared" si="103"/>
        <v>music</v>
      </c>
      <c r="U934" t="str">
        <f t="shared" si="104"/>
        <v>jazz</v>
      </c>
    </row>
    <row r="935" spans="1:21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f t="shared" si="100"/>
        <v>2000</v>
      </c>
      <c r="F935">
        <v>120</v>
      </c>
      <c r="G935" t="s">
        <v>8221</v>
      </c>
      <c r="H935" t="s">
        <v>8224</v>
      </c>
      <c r="I935" t="s">
        <v>8246</v>
      </c>
      <c r="J935">
        <v>1399867409</v>
      </c>
      <c r="K935" s="10">
        <f t="shared" si="101"/>
        <v>41771.169085648151</v>
      </c>
      <c r="L935">
        <v>1394683409</v>
      </c>
      <c r="M935" s="10">
        <f t="shared" si="102"/>
        <v>41711.169085648151</v>
      </c>
      <c r="N935" t="b">
        <v>0</v>
      </c>
      <c r="O935">
        <v>2</v>
      </c>
      <c r="P935" t="b">
        <v>0</v>
      </c>
      <c r="Q935" t="s">
        <v>8278</v>
      </c>
      <c r="R935" s="5">
        <f t="shared" si="98"/>
        <v>0.06</v>
      </c>
      <c r="S935" s="6">
        <f t="shared" si="99"/>
        <v>60</v>
      </c>
      <c r="T935" t="str">
        <f t="shared" si="103"/>
        <v>music</v>
      </c>
      <c r="U935" t="str">
        <f t="shared" si="104"/>
        <v>jazz</v>
      </c>
    </row>
    <row r="936" spans="1:21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f t="shared" si="100"/>
        <v>3750</v>
      </c>
      <c r="F936">
        <v>1520</v>
      </c>
      <c r="G936" t="s">
        <v>8221</v>
      </c>
      <c r="H936" t="s">
        <v>8229</v>
      </c>
      <c r="I936" t="s">
        <v>8251</v>
      </c>
      <c r="J936">
        <v>1399183200</v>
      </c>
      <c r="K936" s="10">
        <f t="shared" si="101"/>
        <v>41763.25</v>
      </c>
      <c r="L936">
        <v>1396633284</v>
      </c>
      <c r="M936" s="10">
        <f t="shared" si="102"/>
        <v>41733.737083333333</v>
      </c>
      <c r="N936" t="b">
        <v>0</v>
      </c>
      <c r="O936">
        <v>30</v>
      </c>
      <c r="P936" t="b">
        <v>0</v>
      </c>
      <c r="Q936" t="s">
        <v>8278</v>
      </c>
      <c r="R936" s="5">
        <f t="shared" si="98"/>
        <v>0.30399999999999999</v>
      </c>
      <c r="S936" s="6">
        <f t="shared" si="99"/>
        <v>50.666666666666664</v>
      </c>
      <c r="T936" t="str">
        <f t="shared" si="103"/>
        <v>music</v>
      </c>
      <c r="U936" t="str">
        <f t="shared" si="104"/>
        <v>jazz</v>
      </c>
    </row>
    <row r="937" spans="1:21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f t="shared" si="100"/>
        <v>3500</v>
      </c>
      <c r="F937">
        <v>50</v>
      </c>
      <c r="G937" t="s">
        <v>8221</v>
      </c>
      <c r="H937" t="s">
        <v>8224</v>
      </c>
      <c r="I937" t="s">
        <v>8246</v>
      </c>
      <c r="J937">
        <v>1454054429</v>
      </c>
      <c r="K937" s="10">
        <f t="shared" si="101"/>
        <v>42398.333668981482</v>
      </c>
      <c r="L937">
        <v>1451462429</v>
      </c>
      <c r="M937" s="10">
        <f t="shared" si="102"/>
        <v>42368.333668981482</v>
      </c>
      <c r="N937" t="b">
        <v>0</v>
      </c>
      <c r="O937">
        <v>2</v>
      </c>
      <c r="P937" t="b">
        <v>0</v>
      </c>
      <c r="Q937" t="s">
        <v>8278</v>
      </c>
      <c r="R937" s="5">
        <f t="shared" si="98"/>
        <v>1.4E-2</v>
      </c>
      <c r="S937" s="6">
        <f t="shared" si="99"/>
        <v>25</v>
      </c>
      <c r="T937" t="str">
        <f t="shared" si="103"/>
        <v>music</v>
      </c>
      <c r="U937" t="str">
        <f t="shared" si="104"/>
        <v>jazz</v>
      </c>
    </row>
    <row r="938" spans="1:21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f t="shared" si="100"/>
        <v>1400</v>
      </c>
      <c r="F938">
        <v>0</v>
      </c>
      <c r="G938" t="s">
        <v>8221</v>
      </c>
      <c r="H938" t="s">
        <v>8224</v>
      </c>
      <c r="I938" t="s">
        <v>8246</v>
      </c>
      <c r="J938">
        <v>1326916800</v>
      </c>
      <c r="K938" s="10">
        <f t="shared" si="101"/>
        <v>40926.833333333336</v>
      </c>
      <c r="L938">
        <v>1323131689</v>
      </c>
      <c r="M938" s="10">
        <f t="shared" si="102"/>
        <v>40883.024178240739</v>
      </c>
      <c r="N938" t="b">
        <v>0</v>
      </c>
      <c r="O938">
        <v>0</v>
      </c>
      <c r="P938" t="b">
        <v>0</v>
      </c>
      <c r="Q938" t="s">
        <v>8278</v>
      </c>
      <c r="R938" s="5">
        <f t="shared" si="98"/>
        <v>0</v>
      </c>
      <c r="S938" s="6" t="e">
        <f t="shared" si="99"/>
        <v>#DIV/0!</v>
      </c>
      <c r="T938" t="str">
        <f t="shared" si="103"/>
        <v>music</v>
      </c>
      <c r="U938" t="str">
        <f t="shared" si="104"/>
        <v>jazz</v>
      </c>
    </row>
    <row r="939" spans="1:21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f t="shared" si="100"/>
        <v>3500</v>
      </c>
      <c r="F939">
        <v>40</v>
      </c>
      <c r="G939" t="s">
        <v>8221</v>
      </c>
      <c r="H939" t="s">
        <v>8224</v>
      </c>
      <c r="I939" t="s">
        <v>8246</v>
      </c>
      <c r="J939">
        <v>1383509357</v>
      </c>
      <c r="K939" s="10">
        <f t="shared" si="101"/>
        <v>41581.839780092596</v>
      </c>
      <c r="L939">
        <v>1380913757</v>
      </c>
      <c r="M939" s="10">
        <f t="shared" si="102"/>
        <v>41551.798113425924</v>
      </c>
      <c r="N939" t="b">
        <v>0</v>
      </c>
      <c r="O939">
        <v>2</v>
      </c>
      <c r="P939" t="b">
        <v>0</v>
      </c>
      <c r="Q939" t="s">
        <v>8278</v>
      </c>
      <c r="R939" s="5">
        <f t="shared" si="98"/>
        <v>1.0999999999999999E-2</v>
      </c>
      <c r="S939" s="6">
        <f t="shared" si="99"/>
        <v>20</v>
      </c>
      <c r="T939" t="str">
        <f t="shared" si="103"/>
        <v>music</v>
      </c>
      <c r="U939" t="str">
        <f t="shared" si="104"/>
        <v>jazz</v>
      </c>
    </row>
    <row r="940" spans="1:21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f t="shared" si="100"/>
        <v>7000</v>
      </c>
      <c r="F940">
        <v>25</v>
      </c>
      <c r="G940" t="s">
        <v>8221</v>
      </c>
      <c r="H940" t="s">
        <v>8224</v>
      </c>
      <c r="I940" t="s">
        <v>8246</v>
      </c>
      <c r="J940">
        <v>1346585448</v>
      </c>
      <c r="K940" s="10">
        <f t="shared" si="101"/>
        <v>41154.479722222226</v>
      </c>
      <c r="L940">
        <v>1343993448</v>
      </c>
      <c r="M940" s="10">
        <f t="shared" si="102"/>
        <v>41124.479722222226</v>
      </c>
      <c r="N940" t="b">
        <v>0</v>
      </c>
      <c r="O940">
        <v>1</v>
      </c>
      <c r="P940" t="b">
        <v>0</v>
      </c>
      <c r="Q940" t="s">
        <v>8278</v>
      </c>
      <c r="R940" s="5">
        <f t="shared" si="98"/>
        <v>4.0000000000000001E-3</v>
      </c>
      <c r="S940" s="6">
        <f t="shared" si="99"/>
        <v>25</v>
      </c>
      <c r="T940" t="str">
        <f t="shared" si="103"/>
        <v>music</v>
      </c>
      <c r="U940" t="str">
        <f t="shared" si="104"/>
        <v>jazz</v>
      </c>
    </row>
    <row r="941" spans="1:21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f t="shared" si="100"/>
        <v>2750</v>
      </c>
      <c r="F941">
        <v>40</v>
      </c>
      <c r="G941" t="s">
        <v>8221</v>
      </c>
      <c r="H941" t="s">
        <v>8224</v>
      </c>
      <c r="I941" t="s">
        <v>8246</v>
      </c>
      <c r="J941">
        <v>1372622280</v>
      </c>
      <c r="K941" s="10">
        <f t="shared" si="101"/>
        <v>41455.831944444442</v>
      </c>
      <c r="L941">
        <v>1369246738</v>
      </c>
      <c r="M941" s="10">
        <f t="shared" si="102"/>
        <v>41416.763171296298</v>
      </c>
      <c r="N941" t="b">
        <v>0</v>
      </c>
      <c r="O941">
        <v>2</v>
      </c>
      <c r="P941" t="b">
        <v>0</v>
      </c>
      <c r="Q941" t="s">
        <v>8278</v>
      </c>
      <c r="R941" s="5">
        <f t="shared" si="98"/>
        <v>1.4999999999999999E-2</v>
      </c>
      <c r="S941" s="6">
        <f t="shared" si="99"/>
        <v>20</v>
      </c>
      <c r="T941" t="str">
        <f t="shared" si="103"/>
        <v>music</v>
      </c>
      <c r="U941" t="str">
        <f t="shared" si="104"/>
        <v>jazz</v>
      </c>
    </row>
    <row r="942" spans="1:21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f t="shared" si="100"/>
        <v>9000</v>
      </c>
      <c r="F942">
        <v>1544</v>
      </c>
      <c r="G942" t="s">
        <v>8221</v>
      </c>
      <c r="H942" t="s">
        <v>8224</v>
      </c>
      <c r="I942" t="s">
        <v>8246</v>
      </c>
      <c r="J942">
        <v>1439251926</v>
      </c>
      <c r="K942" s="10">
        <f t="shared" si="101"/>
        <v>42227.008402777778</v>
      </c>
      <c r="L942">
        <v>1435363926</v>
      </c>
      <c r="M942" s="10">
        <f t="shared" si="102"/>
        <v>42182.008402777778</v>
      </c>
      <c r="N942" t="b">
        <v>0</v>
      </c>
      <c r="O942">
        <v>14</v>
      </c>
      <c r="P942" t="b">
        <v>0</v>
      </c>
      <c r="Q942" t="s">
        <v>8273</v>
      </c>
      <c r="R942" s="5">
        <f t="shared" si="98"/>
        <v>0.17199999999999999</v>
      </c>
      <c r="S942" s="6">
        <f t="shared" si="99"/>
        <v>110.28571428571429</v>
      </c>
      <c r="T942" t="str">
        <f t="shared" si="103"/>
        <v>technology</v>
      </c>
      <c r="U942" t="str">
        <f t="shared" si="104"/>
        <v>wearables</v>
      </c>
    </row>
    <row r="943" spans="1:21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f t="shared" si="100"/>
        <v>50000</v>
      </c>
      <c r="F943">
        <v>1161</v>
      </c>
      <c r="G943" t="s">
        <v>8221</v>
      </c>
      <c r="H943" t="s">
        <v>8224</v>
      </c>
      <c r="I943" t="s">
        <v>8246</v>
      </c>
      <c r="J943">
        <v>1486693145</v>
      </c>
      <c r="K943" s="10">
        <f t="shared" si="101"/>
        <v>42776.096585648149</v>
      </c>
      <c r="L943">
        <v>1484101145</v>
      </c>
      <c r="M943" s="10">
        <f t="shared" si="102"/>
        <v>42746.096585648149</v>
      </c>
      <c r="N943" t="b">
        <v>0</v>
      </c>
      <c r="O943">
        <v>31</v>
      </c>
      <c r="P943" t="b">
        <v>0</v>
      </c>
      <c r="Q943" t="s">
        <v>8273</v>
      </c>
      <c r="R943" s="5">
        <f t="shared" si="98"/>
        <v>2.3E-2</v>
      </c>
      <c r="S943" s="6">
        <f t="shared" si="99"/>
        <v>37.451612903225808</v>
      </c>
      <c r="T943" t="str">
        <f t="shared" si="103"/>
        <v>technology</v>
      </c>
      <c r="U943" t="str">
        <f t="shared" si="104"/>
        <v>wearables</v>
      </c>
    </row>
    <row r="944" spans="1:21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f t="shared" si="100"/>
        <v>7500</v>
      </c>
      <c r="F944">
        <v>668</v>
      </c>
      <c r="G944" t="s">
        <v>8221</v>
      </c>
      <c r="H944" t="s">
        <v>8224</v>
      </c>
      <c r="I944" t="s">
        <v>8246</v>
      </c>
      <c r="J944">
        <v>1455826460</v>
      </c>
      <c r="K944" s="10">
        <f t="shared" si="101"/>
        <v>42418.843287037031</v>
      </c>
      <c r="L944">
        <v>1452716060</v>
      </c>
      <c r="M944" s="10">
        <f t="shared" si="102"/>
        <v>42382.843287037031</v>
      </c>
      <c r="N944" t="b">
        <v>0</v>
      </c>
      <c r="O944">
        <v>16</v>
      </c>
      <c r="P944" t="b">
        <v>0</v>
      </c>
      <c r="Q944" t="s">
        <v>8273</v>
      </c>
      <c r="R944" s="5">
        <f t="shared" si="98"/>
        <v>8.8999999999999996E-2</v>
      </c>
      <c r="S944" s="6">
        <f t="shared" si="99"/>
        <v>41.75</v>
      </c>
      <c r="T944" t="str">
        <f t="shared" si="103"/>
        <v>technology</v>
      </c>
      <c r="U944" t="str">
        <f t="shared" si="104"/>
        <v>wearables</v>
      </c>
    </row>
    <row r="945" spans="1:21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f t="shared" si="100"/>
        <v>3000</v>
      </c>
      <c r="F945">
        <v>289</v>
      </c>
      <c r="G945" t="s">
        <v>8221</v>
      </c>
      <c r="H945" t="s">
        <v>8224</v>
      </c>
      <c r="I945" t="s">
        <v>8246</v>
      </c>
      <c r="J945">
        <v>1480438905</v>
      </c>
      <c r="K945" s="10">
        <f t="shared" si="101"/>
        <v>42703.709548611107</v>
      </c>
      <c r="L945">
        <v>1477843305</v>
      </c>
      <c r="M945" s="10">
        <f t="shared" si="102"/>
        <v>42673.66788194445</v>
      </c>
      <c r="N945" t="b">
        <v>0</v>
      </c>
      <c r="O945">
        <v>12</v>
      </c>
      <c r="P945" t="b">
        <v>0</v>
      </c>
      <c r="Q945" t="s">
        <v>8273</v>
      </c>
      <c r="R945" s="5">
        <f t="shared" si="98"/>
        <v>9.6000000000000002E-2</v>
      </c>
      <c r="S945" s="6">
        <f t="shared" si="99"/>
        <v>24.083333333333332</v>
      </c>
      <c r="T945" t="str">
        <f t="shared" si="103"/>
        <v>technology</v>
      </c>
      <c r="U945" t="str">
        <f t="shared" si="104"/>
        <v>wearables</v>
      </c>
    </row>
    <row r="946" spans="1:21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f t="shared" si="100"/>
        <v>50000</v>
      </c>
      <c r="F946">
        <v>6663</v>
      </c>
      <c r="G946" t="s">
        <v>8221</v>
      </c>
      <c r="H946" t="s">
        <v>8224</v>
      </c>
      <c r="I946" t="s">
        <v>8246</v>
      </c>
      <c r="J946">
        <v>1460988000</v>
      </c>
      <c r="K946" s="10">
        <f t="shared" si="101"/>
        <v>42478.583333333328</v>
      </c>
      <c r="L946">
        <v>1458050450</v>
      </c>
      <c r="M946" s="10">
        <f t="shared" si="102"/>
        <v>42444.583912037036</v>
      </c>
      <c r="N946" t="b">
        <v>0</v>
      </c>
      <c r="O946">
        <v>96</v>
      </c>
      <c r="P946" t="b">
        <v>0</v>
      </c>
      <c r="Q946" t="s">
        <v>8273</v>
      </c>
      <c r="R946" s="5">
        <f t="shared" si="98"/>
        <v>0.13300000000000001</v>
      </c>
      <c r="S946" s="6">
        <f t="shared" si="99"/>
        <v>69.40625</v>
      </c>
      <c r="T946" t="str">
        <f t="shared" si="103"/>
        <v>technology</v>
      </c>
      <c r="U946" t="str">
        <f t="shared" si="104"/>
        <v>wearables</v>
      </c>
    </row>
    <row r="947" spans="1:21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f t="shared" si="100"/>
        <v>111000.00000000001</v>
      </c>
      <c r="F947">
        <v>2484</v>
      </c>
      <c r="G947" t="s">
        <v>8221</v>
      </c>
      <c r="H947" t="s">
        <v>8230</v>
      </c>
      <c r="I947" t="s">
        <v>8249</v>
      </c>
      <c r="J947">
        <v>1487462340</v>
      </c>
      <c r="K947" s="10">
        <f t="shared" si="101"/>
        <v>42784.999305555553</v>
      </c>
      <c r="L947">
        <v>1482958626</v>
      </c>
      <c r="M947" s="10">
        <f t="shared" si="102"/>
        <v>42732.872986111113</v>
      </c>
      <c r="N947" t="b">
        <v>0</v>
      </c>
      <c r="O947">
        <v>16</v>
      </c>
      <c r="P947" t="b">
        <v>0</v>
      </c>
      <c r="Q947" t="s">
        <v>8273</v>
      </c>
      <c r="R947" s="5">
        <f t="shared" si="98"/>
        <v>2.5000000000000001E-2</v>
      </c>
      <c r="S947" s="6">
        <f t="shared" si="99"/>
        <v>155.25</v>
      </c>
      <c r="T947" t="str">
        <f t="shared" si="103"/>
        <v>technology</v>
      </c>
      <c r="U947" t="str">
        <f t="shared" si="104"/>
        <v>wearables</v>
      </c>
    </row>
    <row r="948" spans="1:21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f t="shared" si="100"/>
        <v>15000</v>
      </c>
      <c r="F948">
        <v>286</v>
      </c>
      <c r="G948" t="s">
        <v>8221</v>
      </c>
      <c r="H948" t="s">
        <v>8224</v>
      </c>
      <c r="I948" t="s">
        <v>8246</v>
      </c>
      <c r="J948">
        <v>1473444048</v>
      </c>
      <c r="K948" s="10">
        <f t="shared" si="101"/>
        <v>42622.750555555554</v>
      </c>
      <c r="L948">
        <v>1470852048</v>
      </c>
      <c r="M948" s="10">
        <f t="shared" si="102"/>
        <v>42592.750555555554</v>
      </c>
      <c r="N948" t="b">
        <v>0</v>
      </c>
      <c r="O948">
        <v>5</v>
      </c>
      <c r="P948" t="b">
        <v>0</v>
      </c>
      <c r="Q948" t="s">
        <v>8273</v>
      </c>
      <c r="R948" s="5">
        <f t="shared" si="98"/>
        <v>1.9E-2</v>
      </c>
      <c r="S948" s="6">
        <f t="shared" si="99"/>
        <v>57.2</v>
      </c>
      <c r="T948" t="str">
        <f t="shared" si="103"/>
        <v>technology</v>
      </c>
      <c r="U948" t="str">
        <f t="shared" si="104"/>
        <v>wearables</v>
      </c>
    </row>
    <row r="949" spans="1:21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f t="shared" si="100"/>
        <v>850</v>
      </c>
      <c r="F949">
        <v>0</v>
      </c>
      <c r="G949" t="s">
        <v>8221</v>
      </c>
      <c r="H949" t="s">
        <v>8224</v>
      </c>
      <c r="I949" t="s">
        <v>8246</v>
      </c>
      <c r="J949">
        <v>1467312306</v>
      </c>
      <c r="K949" s="10">
        <f t="shared" si="101"/>
        <v>42551.781319444446</v>
      </c>
      <c r="L949">
        <v>1462128306</v>
      </c>
      <c r="M949" s="10">
        <f t="shared" si="102"/>
        <v>42491.781319444446</v>
      </c>
      <c r="N949" t="b">
        <v>0</v>
      </c>
      <c r="O949">
        <v>0</v>
      </c>
      <c r="P949" t="b">
        <v>0</v>
      </c>
      <c r="Q949" t="s">
        <v>8273</v>
      </c>
      <c r="R949" s="5">
        <f t="shared" si="98"/>
        <v>0</v>
      </c>
      <c r="S949" s="6" t="e">
        <f t="shared" si="99"/>
        <v>#DIV/0!</v>
      </c>
      <c r="T949" t="str">
        <f t="shared" si="103"/>
        <v>technology</v>
      </c>
      <c r="U949" t="str">
        <f t="shared" si="104"/>
        <v>wearables</v>
      </c>
    </row>
    <row r="950" spans="1:21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f t="shared" si="100"/>
        <v>4440</v>
      </c>
      <c r="F950">
        <v>480</v>
      </c>
      <c r="G950" t="s">
        <v>8221</v>
      </c>
      <c r="H950" t="s">
        <v>8233</v>
      </c>
      <c r="I950" t="s">
        <v>8249</v>
      </c>
      <c r="J950">
        <v>1457812364</v>
      </c>
      <c r="K950" s="10">
        <f t="shared" si="101"/>
        <v>42441.828287037039</v>
      </c>
      <c r="L950">
        <v>1455220364</v>
      </c>
      <c r="M950" s="10">
        <f t="shared" si="102"/>
        <v>42411.828287037039</v>
      </c>
      <c r="N950" t="b">
        <v>0</v>
      </c>
      <c r="O950">
        <v>8</v>
      </c>
      <c r="P950" t="b">
        <v>0</v>
      </c>
      <c r="Q950" t="s">
        <v>8273</v>
      </c>
      <c r="R950" s="5">
        <f t="shared" si="98"/>
        <v>0.12</v>
      </c>
      <c r="S950" s="6">
        <f t="shared" si="99"/>
        <v>60</v>
      </c>
      <c r="T950" t="str">
        <f t="shared" si="103"/>
        <v>technology</v>
      </c>
      <c r="U950" t="str">
        <f t="shared" si="104"/>
        <v>wearables</v>
      </c>
    </row>
    <row r="951" spans="1:21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f t="shared" si="100"/>
        <v>22200.000000000004</v>
      </c>
      <c r="F951">
        <v>273</v>
      </c>
      <c r="G951" t="s">
        <v>8221</v>
      </c>
      <c r="H951" t="s">
        <v>8236</v>
      </c>
      <c r="I951" t="s">
        <v>8249</v>
      </c>
      <c r="J951">
        <v>1456016576</v>
      </c>
      <c r="K951" s="10">
        <f t="shared" si="101"/>
        <v>42421.043703703705</v>
      </c>
      <c r="L951">
        <v>1450832576</v>
      </c>
      <c r="M951" s="10">
        <f t="shared" si="102"/>
        <v>42361.043703703705</v>
      </c>
      <c r="N951" t="b">
        <v>0</v>
      </c>
      <c r="O951">
        <v>7</v>
      </c>
      <c r="P951" t="b">
        <v>0</v>
      </c>
      <c r="Q951" t="s">
        <v>8273</v>
      </c>
      <c r="R951" s="5">
        <f t="shared" si="98"/>
        <v>1.4E-2</v>
      </c>
      <c r="S951" s="6">
        <f t="shared" si="99"/>
        <v>39</v>
      </c>
      <c r="T951" t="str">
        <f t="shared" si="103"/>
        <v>technology</v>
      </c>
      <c r="U951" t="str">
        <f t="shared" si="104"/>
        <v>wearables</v>
      </c>
    </row>
    <row r="952" spans="1:21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f t="shared" si="100"/>
        <v>3750</v>
      </c>
      <c r="F952">
        <v>1402</v>
      </c>
      <c r="G952" t="s">
        <v>8221</v>
      </c>
      <c r="H952" t="s">
        <v>8229</v>
      </c>
      <c r="I952" t="s">
        <v>8251</v>
      </c>
      <c r="J952">
        <v>1453053661</v>
      </c>
      <c r="K952" s="10">
        <f t="shared" si="101"/>
        <v>42386.750706018516</v>
      </c>
      <c r="L952">
        <v>1450461661</v>
      </c>
      <c r="M952" s="10">
        <f t="shared" si="102"/>
        <v>42356.750706018516</v>
      </c>
      <c r="N952" t="b">
        <v>0</v>
      </c>
      <c r="O952">
        <v>24</v>
      </c>
      <c r="P952" t="b">
        <v>0</v>
      </c>
      <c r="Q952" t="s">
        <v>8273</v>
      </c>
      <c r="R952" s="5">
        <f t="shared" si="98"/>
        <v>0.28000000000000003</v>
      </c>
      <c r="S952" s="6">
        <f t="shared" si="99"/>
        <v>58.416666666666664</v>
      </c>
      <c r="T952" t="str">
        <f t="shared" si="103"/>
        <v>technology</v>
      </c>
      <c r="U952" t="str">
        <f t="shared" si="104"/>
        <v>wearables</v>
      </c>
    </row>
    <row r="953" spans="1:21" x14ac:dyDescent="0.35">
      <c r="A953">
        <v>951</v>
      </c>
      <c r="B953" s="3" t="s">
        <v>952</v>
      </c>
      <c r="C953" s="3" t="s">
        <v>5061</v>
      </c>
      <c r="D953">
        <v>50000</v>
      </c>
      <c r="E953">
        <f t="shared" si="100"/>
        <v>50000</v>
      </c>
      <c r="F953">
        <v>19195</v>
      </c>
      <c r="G953" t="s">
        <v>8221</v>
      </c>
      <c r="H953" t="s">
        <v>8224</v>
      </c>
      <c r="I953" t="s">
        <v>8246</v>
      </c>
      <c r="J953">
        <v>1465054872</v>
      </c>
      <c r="K953" s="10">
        <f t="shared" si="101"/>
        <v>42525.653611111105</v>
      </c>
      <c r="L953">
        <v>1461166872</v>
      </c>
      <c r="M953" s="10">
        <f t="shared" si="102"/>
        <v>42480.653611111105</v>
      </c>
      <c r="N953" t="b">
        <v>0</v>
      </c>
      <c r="O953">
        <v>121</v>
      </c>
      <c r="P953" t="b">
        <v>0</v>
      </c>
      <c r="Q953" t="s">
        <v>8273</v>
      </c>
      <c r="R953" s="5">
        <f t="shared" si="98"/>
        <v>0.38400000000000001</v>
      </c>
      <c r="S953" s="6">
        <f t="shared" si="99"/>
        <v>158.63636363636363</v>
      </c>
      <c r="T953" t="str">
        <f t="shared" si="103"/>
        <v>technology</v>
      </c>
      <c r="U953" t="str">
        <f t="shared" si="104"/>
        <v>wearables</v>
      </c>
    </row>
    <row r="954" spans="1:21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f t="shared" si="100"/>
        <v>49000</v>
      </c>
      <c r="F954">
        <v>19572</v>
      </c>
      <c r="G954" t="s">
        <v>8221</v>
      </c>
      <c r="H954" t="s">
        <v>8224</v>
      </c>
      <c r="I954" t="s">
        <v>8246</v>
      </c>
      <c r="J954">
        <v>1479483812</v>
      </c>
      <c r="K954" s="10">
        <f t="shared" si="101"/>
        <v>42692.655231481483</v>
      </c>
      <c r="L954">
        <v>1476888212</v>
      </c>
      <c r="M954" s="10">
        <f t="shared" si="102"/>
        <v>42662.613564814819</v>
      </c>
      <c r="N954" t="b">
        <v>0</v>
      </c>
      <c r="O954">
        <v>196</v>
      </c>
      <c r="P954" t="b">
        <v>0</v>
      </c>
      <c r="Q954" t="s">
        <v>8273</v>
      </c>
      <c r="R954" s="5">
        <f t="shared" si="98"/>
        <v>0.39900000000000002</v>
      </c>
      <c r="S954" s="6">
        <f t="shared" si="99"/>
        <v>99.857142857142861</v>
      </c>
      <c r="T954" t="str">
        <f t="shared" si="103"/>
        <v>technology</v>
      </c>
      <c r="U954" t="str">
        <f t="shared" si="104"/>
        <v>wearables</v>
      </c>
    </row>
    <row r="955" spans="1:21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f t="shared" si="100"/>
        <v>15000</v>
      </c>
      <c r="F955">
        <v>126</v>
      </c>
      <c r="G955" t="s">
        <v>8221</v>
      </c>
      <c r="H955" t="s">
        <v>8224</v>
      </c>
      <c r="I955" t="s">
        <v>8246</v>
      </c>
      <c r="J955">
        <v>1422158199</v>
      </c>
      <c r="K955" s="10">
        <f t="shared" si="101"/>
        <v>42029.164340277777</v>
      </c>
      <c r="L955">
        <v>1419566199</v>
      </c>
      <c r="M955" s="10">
        <f t="shared" si="102"/>
        <v>41999.164340277777</v>
      </c>
      <c r="N955" t="b">
        <v>0</v>
      </c>
      <c r="O955">
        <v>5</v>
      </c>
      <c r="P955" t="b">
        <v>0</v>
      </c>
      <c r="Q955" t="s">
        <v>8273</v>
      </c>
      <c r="R955" s="5">
        <f t="shared" si="98"/>
        <v>8.0000000000000002E-3</v>
      </c>
      <c r="S955" s="6">
        <f t="shared" si="99"/>
        <v>25.2</v>
      </c>
      <c r="T955" t="str">
        <f t="shared" si="103"/>
        <v>technology</v>
      </c>
      <c r="U955" t="str">
        <f t="shared" si="104"/>
        <v>wearables</v>
      </c>
    </row>
    <row r="956" spans="1:21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f t="shared" si="100"/>
        <v>15000</v>
      </c>
      <c r="F956">
        <v>6511</v>
      </c>
      <c r="G956" t="s">
        <v>8221</v>
      </c>
      <c r="H956" t="s">
        <v>8224</v>
      </c>
      <c r="I956" t="s">
        <v>8246</v>
      </c>
      <c r="J956">
        <v>1440100839</v>
      </c>
      <c r="K956" s="10">
        <f t="shared" si="101"/>
        <v>42236.833784722221</v>
      </c>
      <c r="L956">
        <v>1436472039</v>
      </c>
      <c r="M956" s="10">
        <f t="shared" si="102"/>
        <v>42194.833784722221</v>
      </c>
      <c r="N956" t="b">
        <v>0</v>
      </c>
      <c r="O956">
        <v>73</v>
      </c>
      <c r="P956" t="b">
        <v>0</v>
      </c>
      <c r="Q956" t="s">
        <v>8273</v>
      </c>
      <c r="R956" s="5">
        <f t="shared" si="98"/>
        <v>0.434</v>
      </c>
      <c r="S956" s="6">
        <f t="shared" si="99"/>
        <v>89.191780821917803</v>
      </c>
      <c r="T956" t="str">
        <f t="shared" si="103"/>
        <v>technology</v>
      </c>
      <c r="U956" t="str">
        <f t="shared" si="104"/>
        <v>wearables</v>
      </c>
    </row>
    <row r="957" spans="1:21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f t="shared" si="100"/>
        <v>300000</v>
      </c>
      <c r="F957">
        <v>16984</v>
      </c>
      <c r="G957" t="s">
        <v>8221</v>
      </c>
      <c r="H957" t="s">
        <v>8224</v>
      </c>
      <c r="I957" t="s">
        <v>8246</v>
      </c>
      <c r="J957">
        <v>1473750300</v>
      </c>
      <c r="K957" s="10">
        <f t="shared" si="101"/>
        <v>42626.295138888891</v>
      </c>
      <c r="L957">
        <v>1470294300</v>
      </c>
      <c r="M957" s="10">
        <f t="shared" si="102"/>
        <v>42586.295138888891</v>
      </c>
      <c r="N957" t="b">
        <v>0</v>
      </c>
      <c r="O957">
        <v>93</v>
      </c>
      <c r="P957" t="b">
        <v>0</v>
      </c>
      <c r="Q957" t="s">
        <v>8273</v>
      </c>
      <c r="R957" s="5">
        <f t="shared" si="98"/>
        <v>5.7000000000000002E-2</v>
      </c>
      <c r="S957" s="6">
        <f t="shared" si="99"/>
        <v>182.6236559139785</v>
      </c>
      <c r="T957" t="str">
        <f t="shared" si="103"/>
        <v>technology</v>
      </c>
      <c r="U957" t="str">
        <f t="shared" si="104"/>
        <v>wearables</v>
      </c>
    </row>
    <row r="958" spans="1:21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f t="shared" si="100"/>
        <v>50000</v>
      </c>
      <c r="F958">
        <v>861</v>
      </c>
      <c r="G958" t="s">
        <v>8221</v>
      </c>
      <c r="H958" t="s">
        <v>8224</v>
      </c>
      <c r="I958" t="s">
        <v>8246</v>
      </c>
      <c r="J958">
        <v>1430081759</v>
      </c>
      <c r="K958" s="10">
        <f t="shared" si="101"/>
        <v>42120.872210648144</v>
      </c>
      <c r="L958">
        <v>1424901359</v>
      </c>
      <c r="M958" s="10">
        <f t="shared" si="102"/>
        <v>42060.913877314815</v>
      </c>
      <c r="N958" t="b">
        <v>0</v>
      </c>
      <c r="O958">
        <v>17</v>
      </c>
      <c r="P958" t="b">
        <v>0</v>
      </c>
      <c r="Q958" t="s">
        <v>8273</v>
      </c>
      <c r="R958" s="5">
        <f t="shared" si="98"/>
        <v>1.7000000000000001E-2</v>
      </c>
      <c r="S958" s="6">
        <f t="shared" si="99"/>
        <v>50.647058823529413</v>
      </c>
      <c r="T958" t="str">
        <f t="shared" si="103"/>
        <v>technology</v>
      </c>
      <c r="U958" t="str">
        <f t="shared" si="104"/>
        <v>wearables</v>
      </c>
    </row>
    <row r="959" spans="1:21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f t="shared" si="100"/>
        <v>12000</v>
      </c>
      <c r="F959">
        <v>233</v>
      </c>
      <c r="G959" t="s">
        <v>8221</v>
      </c>
      <c r="H959" t="s">
        <v>8224</v>
      </c>
      <c r="I959" t="s">
        <v>8246</v>
      </c>
      <c r="J959">
        <v>1479392133</v>
      </c>
      <c r="K959" s="10">
        <f t="shared" si="101"/>
        <v>42691.594131944439</v>
      </c>
      <c r="L959">
        <v>1476710133</v>
      </c>
      <c r="M959" s="10">
        <f t="shared" si="102"/>
        <v>42660.552465277782</v>
      </c>
      <c r="N959" t="b">
        <v>0</v>
      </c>
      <c r="O959">
        <v>7</v>
      </c>
      <c r="P959" t="b">
        <v>0</v>
      </c>
      <c r="Q959" t="s">
        <v>8273</v>
      </c>
      <c r="R959" s="5">
        <f t="shared" si="98"/>
        <v>1.9E-2</v>
      </c>
      <c r="S959" s="6">
        <f t="shared" si="99"/>
        <v>33.285714285714285</v>
      </c>
      <c r="T959" t="str">
        <f t="shared" si="103"/>
        <v>technology</v>
      </c>
      <c r="U959" t="str">
        <f t="shared" si="104"/>
        <v>wearables</v>
      </c>
    </row>
    <row r="960" spans="1:21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f t="shared" si="100"/>
        <v>7777</v>
      </c>
      <c r="F960">
        <v>881</v>
      </c>
      <c r="G960" t="s">
        <v>8221</v>
      </c>
      <c r="H960" t="s">
        <v>8224</v>
      </c>
      <c r="I960" t="s">
        <v>8246</v>
      </c>
      <c r="J960">
        <v>1428641940</v>
      </c>
      <c r="K960" s="10">
        <f t="shared" si="101"/>
        <v>42104.207638888889</v>
      </c>
      <c r="L960">
        <v>1426792563</v>
      </c>
      <c r="M960" s="10">
        <f t="shared" si="102"/>
        <v>42082.802812499998</v>
      </c>
      <c r="N960" t="b">
        <v>0</v>
      </c>
      <c r="O960">
        <v>17</v>
      </c>
      <c r="P960" t="b">
        <v>0</v>
      </c>
      <c r="Q960" t="s">
        <v>8273</v>
      </c>
      <c r="R960" s="5">
        <f t="shared" si="98"/>
        <v>0.113</v>
      </c>
      <c r="S960" s="6">
        <f t="shared" si="99"/>
        <v>51.823529411764703</v>
      </c>
      <c r="T960" t="str">
        <f t="shared" si="103"/>
        <v>technology</v>
      </c>
      <c r="U960" t="str">
        <f t="shared" si="104"/>
        <v>wearables</v>
      </c>
    </row>
    <row r="961" spans="1:21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f t="shared" si="100"/>
        <v>50000</v>
      </c>
      <c r="F961">
        <v>19430</v>
      </c>
      <c r="G961" t="s">
        <v>8221</v>
      </c>
      <c r="H961" t="s">
        <v>8224</v>
      </c>
      <c r="I961" t="s">
        <v>8246</v>
      </c>
      <c r="J961">
        <v>1421640665</v>
      </c>
      <c r="K961" s="10">
        <f t="shared" si="101"/>
        <v>42023.174363425926</v>
      </c>
      <c r="L961">
        <v>1419048665</v>
      </c>
      <c r="M961" s="10">
        <f t="shared" si="102"/>
        <v>41993.174363425926</v>
      </c>
      <c r="N961" t="b">
        <v>0</v>
      </c>
      <c r="O961">
        <v>171</v>
      </c>
      <c r="P961" t="b">
        <v>0</v>
      </c>
      <c r="Q961" t="s">
        <v>8273</v>
      </c>
      <c r="R961" s="5">
        <f t="shared" si="98"/>
        <v>0.38900000000000001</v>
      </c>
      <c r="S961" s="6">
        <f t="shared" si="99"/>
        <v>113.62573099415205</v>
      </c>
      <c r="T961" t="str">
        <f t="shared" si="103"/>
        <v>technology</v>
      </c>
      <c r="U961" t="str">
        <f t="shared" si="104"/>
        <v>wearables</v>
      </c>
    </row>
    <row r="962" spans="1:21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f t="shared" si="100"/>
        <v>55650</v>
      </c>
      <c r="F962">
        <v>25655</v>
      </c>
      <c r="G962" t="s">
        <v>8221</v>
      </c>
      <c r="H962" t="s">
        <v>8224</v>
      </c>
      <c r="I962" t="s">
        <v>8246</v>
      </c>
      <c r="J962">
        <v>1489500155</v>
      </c>
      <c r="K962" s="10">
        <f t="shared" si="101"/>
        <v>42808.585127314815</v>
      </c>
      <c r="L962">
        <v>1485874955</v>
      </c>
      <c r="M962" s="10">
        <f t="shared" si="102"/>
        <v>42766.626793981486</v>
      </c>
      <c r="N962" t="b">
        <v>0</v>
      </c>
      <c r="O962">
        <v>188</v>
      </c>
      <c r="P962" t="b">
        <v>0</v>
      </c>
      <c r="Q962" t="s">
        <v>8273</v>
      </c>
      <c r="R962" s="5">
        <f t="shared" ref="R962:R1025" si="105">ROUND((F962/D962),3)</f>
        <v>0.46100000000000002</v>
      </c>
      <c r="S962" s="6">
        <f t="shared" ref="S962:S1025" si="106">F962/O962</f>
        <v>136.46276595744681</v>
      </c>
      <c r="T962" t="str">
        <f t="shared" si="103"/>
        <v>technology</v>
      </c>
      <c r="U962" t="str">
        <f t="shared" si="104"/>
        <v>wearables</v>
      </c>
    </row>
    <row r="963" spans="1:21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f t="shared" ref="E963:E1026" si="107">IF(I963="USD",D963,(IF(I963="AUD",(D963*0.68),IF(I963="GBP",(D963*1.21),(IF(I963="EUR",(D963*1.11),(IF(I963="CAD",(D963*0.75),(IF(I963="NZD",(D963*0.64),IF(I963="HKD",(D963*0.13),IF(I963="DKK",(D963*0.15),IF(I963="NOK",(D963*0.11),IF(I963="SEK",(D963*0.1),(IF(I963="MXN",(D963*0.051),IF(I963="chf",(D963*1.02),IF(I963="SGD",(D963*0.72)))))))))))))))))))</f>
        <v>95000</v>
      </c>
      <c r="F963">
        <v>40079</v>
      </c>
      <c r="G963" t="s">
        <v>8221</v>
      </c>
      <c r="H963" t="s">
        <v>8224</v>
      </c>
      <c r="I963" t="s">
        <v>8246</v>
      </c>
      <c r="J963">
        <v>1487617200</v>
      </c>
      <c r="K963" s="10">
        <f t="shared" ref="K963:K1026" si="108">(((J963/60)/60)/24)+DATE(1970,1,1)</f>
        <v>42786.791666666672</v>
      </c>
      <c r="L963">
        <v>1483634335</v>
      </c>
      <c r="M963" s="10">
        <f t="shared" ref="M963:M1026" si="109">(((L963/60)/60)/24)+DATE(1970,1,1)</f>
        <v>42740.693692129629</v>
      </c>
      <c r="N963" t="b">
        <v>0</v>
      </c>
      <c r="O963">
        <v>110</v>
      </c>
      <c r="P963" t="b">
        <v>0</v>
      </c>
      <c r="Q963" t="s">
        <v>8273</v>
      </c>
      <c r="R963" s="5">
        <f t="shared" si="105"/>
        <v>0.42199999999999999</v>
      </c>
      <c r="S963" s="6">
        <f t="shared" si="106"/>
        <v>364.35454545454547</v>
      </c>
      <c r="T963" t="str">
        <f t="shared" ref="T963:T1026" si="110">LEFT(Q963,SEARCH("/",Q963,1)-1)</f>
        <v>technology</v>
      </c>
      <c r="U963" t="str">
        <f t="shared" ref="U963:U1026" si="111">RIGHT(Q963,(LEN(Q963)-(SEARCH("/",Q963,1))))</f>
        <v>wearables</v>
      </c>
    </row>
    <row r="964" spans="1:21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f t="shared" si="107"/>
        <v>2500</v>
      </c>
      <c r="F964">
        <v>712</v>
      </c>
      <c r="G964" t="s">
        <v>8221</v>
      </c>
      <c r="H964" t="s">
        <v>8224</v>
      </c>
      <c r="I964" t="s">
        <v>8246</v>
      </c>
      <c r="J964">
        <v>1455210353</v>
      </c>
      <c r="K964" s="10">
        <f t="shared" si="108"/>
        <v>42411.712418981479</v>
      </c>
      <c r="L964">
        <v>1451927153</v>
      </c>
      <c r="M964" s="10">
        <f t="shared" si="109"/>
        <v>42373.712418981479</v>
      </c>
      <c r="N964" t="b">
        <v>0</v>
      </c>
      <c r="O964">
        <v>37</v>
      </c>
      <c r="P964" t="b">
        <v>0</v>
      </c>
      <c r="Q964" t="s">
        <v>8273</v>
      </c>
      <c r="R964" s="5">
        <f t="shared" si="105"/>
        <v>0.28499999999999998</v>
      </c>
      <c r="S964" s="6">
        <f t="shared" si="106"/>
        <v>19.243243243243242</v>
      </c>
      <c r="T964" t="str">
        <f t="shared" si="110"/>
        <v>technology</v>
      </c>
      <c r="U964" t="str">
        <f t="shared" si="111"/>
        <v>wearables</v>
      </c>
    </row>
    <row r="965" spans="1:21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f t="shared" si="107"/>
        <v>35000</v>
      </c>
      <c r="F965">
        <v>377</v>
      </c>
      <c r="G965" t="s">
        <v>8221</v>
      </c>
      <c r="H965" t="s">
        <v>8224</v>
      </c>
      <c r="I965" t="s">
        <v>8246</v>
      </c>
      <c r="J965">
        <v>1476717319</v>
      </c>
      <c r="K965" s="10">
        <f t="shared" si="108"/>
        <v>42660.635636574079</v>
      </c>
      <c r="L965">
        <v>1473693319</v>
      </c>
      <c r="M965" s="10">
        <f t="shared" si="109"/>
        <v>42625.635636574079</v>
      </c>
      <c r="N965" t="b">
        <v>0</v>
      </c>
      <c r="O965">
        <v>9</v>
      </c>
      <c r="P965" t="b">
        <v>0</v>
      </c>
      <c r="Q965" t="s">
        <v>8273</v>
      </c>
      <c r="R965" s="5">
        <f t="shared" si="105"/>
        <v>1.0999999999999999E-2</v>
      </c>
      <c r="S965" s="6">
        <f t="shared" si="106"/>
        <v>41.888888888888886</v>
      </c>
      <c r="T965" t="str">
        <f t="shared" si="110"/>
        <v>technology</v>
      </c>
      <c r="U965" t="str">
        <f t="shared" si="111"/>
        <v>wearables</v>
      </c>
    </row>
    <row r="966" spans="1:21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f t="shared" si="107"/>
        <v>82500</v>
      </c>
      <c r="F966">
        <v>879</v>
      </c>
      <c r="G966" t="s">
        <v>8221</v>
      </c>
      <c r="H966" t="s">
        <v>8229</v>
      </c>
      <c r="I966" t="s">
        <v>8251</v>
      </c>
      <c r="J966">
        <v>1441119919</v>
      </c>
      <c r="K966" s="10">
        <f t="shared" si="108"/>
        <v>42248.628692129627</v>
      </c>
      <c r="L966">
        <v>1437663919</v>
      </c>
      <c r="M966" s="10">
        <f t="shared" si="109"/>
        <v>42208.628692129627</v>
      </c>
      <c r="N966" t="b">
        <v>0</v>
      </c>
      <c r="O966">
        <v>29</v>
      </c>
      <c r="P966" t="b">
        <v>0</v>
      </c>
      <c r="Q966" t="s">
        <v>8273</v>
      </c>
      <c r="R966" s="5">
        <f t="shared" si="105"/>
        <v>8.0000000000000002E-3</v>
      </c>
      <c r="S966" s="6">
        <f t="shared" si="106"/>
        <v>30.310344827586206</v>
      </c>
      <c r="T966" t="str">
        <f t="shared" si="110"/>
        <v>technology</v>
      </c>
      <c r="U966" t="str">
        <f t="shared" si="111"/>
        <v>wearables</v>
      </c>
    </row>
    <row r="967" spans="1:21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f t="shared" si="107"/>
        <v>25000</v>
      </c>
      <c r="F967">
        <v>298</v>
      </c>
      <c r="G967" t="s">
        <v>8221</v>
      </c>
      <c r="H967" t="s">
        <v>8224</v>
      </c>
      <c r="I967" t="s">
        <v>8246</v>
      </c>
      <c r="J967">
        <v>1477454340</v>
      </c>
      <c r="K967" s="10">
        <f t="shared" si="108"/>
        <v>42669.165972222225</v>
      </c>
      <c r="L967">
        <v>1474676646</v>
      </c>
      <c r="M967" s="10">
        <f t="shared" si="109"/>
        <v>42637.016736111109</v>
      </c>
      <c r="N967" t="b">
        <v>0</v>
      </c>
      <c r="O967">
        <v>6</v>
      </c>
      <c r="P967" t="b">
        <v>0</v>
      </c>
      <c r="Q967" t="s">
        <v>8273</v>
      </c>
      <c r="R967" s="5">
        <f t="shared" si="105"/>
        <v>1.2E-2</v>
      </c>
      <c r="S967" s="6">
        <f t="shared" si="106"/>
        <v>49.666666666666664</v>
      </c>
      <c r="T967" t="str">
        <f t="shared" si="110"/>
        <v>technology</v>
      </c>
      <c r="U967" t="str">
        <f t="shared" si="111"/>
        <v>wearables</v>
      </c>
    </row>
    <row r="968" spans="1:21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f t="shared" si="107"/>
        <v>12000</v>
      </c>
      <c r="F968">
        <v>1776</v>
      </c>
      <c r="G968" t="s">
        <v>8221</v>
      </c>
      <c r="H968" t="s">
        <v>8224</v>
      </c>
      <c r="I968" t="s">
        <v>8246</v>
      </c>
      <c r="J968">
        <v>1475766932</v>
      </c>
      <c r="K968" s="10">
        <f t="shared" si="108"/>
        <v>42649.635787037041</v>
      </c>
      <c r="L968">
        <v>1473174932</v>
      </c>
      <c r="M968" s="10">
        <f t="shared" si="109"/>
        <v>42619.635787037041</v>
      </c>
      <c r="N968" t="b">
        <v>0</v>
      </c>
      <c r="O968">
        <v>30</v>
      </c>
      <c r="P968" t="b">
        <v>0</v>
      </c>
      <c r="Q968" t="s">
        <v>8273</v>
      </c>
      <c r="R968" s="5">
        <f t="shared" si="105"/>
        <v>0.14799999999999999</v>
      </c>
      <c r="S968" s="6">
        <f t="shared" si="106"/>
        <v>59.2</v>
      </c>
      <c r="T968" t="str">
        <f t="shared" si="110"/>
        <v>technology</v>
      </c>
      <c r="U968" t="str">
        <f t="shared" si="111"/>
        <v>wearables</v>
      </c>
    </row>
    <row r="969" spans="1:21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f t="shared" si="107"/>
        <v>20000</v>
      </c>
      <c r="F969">
        <v>3562</v>
      </c>
      <c r="G969" t="s">
        <v>8221</v>
      </c>
      <c r="H969" t="s">
        <v>8224</v>
      </c>
      <c r="I969" t="s">
        <v>8246</v>
      </c>
      <c r="J969">
        <v>1461301574</v>
      </c>
      <c r="K969" s="10">
        <f t="shared" si="108"/>
        <v>42482.21266203704</v>
      </c>
      <c r="L969">
        <v>1456121174</v>
      </c>
      <c r="M969" s="10">
        <f t="shared" si="109"/>
        <v>42422.254328703704</v>
      </c>
      <c r="N969" t="b">
        <v>0</v>
      </c>
      <c r="O969">
        <v>81</v>
      </c>
      <c r="P969" t="b">
        <v>0</v>
      </c>
      <c r="Q969" t="s">
        <v>8273</v>
      </c>
      <c r="R969" s="5">
        <f t="shared" si="105"/>
        <v>0.17799999999999999</v>
      </c>
      <c r="S969" s="6">
        <f t="shared" si="106"/>
        <v>43.97530864197531</v>
      </c>
      <c r="T969" t="str">
        <f t="shared" si="110"/>
        <v>technology</v>
      </c>
      <c r="U969" t="str">
        <f t="shared" si="111"/>
        <v>wearables</v>
      </c>
    </row>
    <row r="970" spans="1:21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f t="shared" si="107"/>
        <v>8000</v>
      </c>
      <c r="F970">
        <v>106</v>
      </c>
      <c r="G970" t="s">
        <v>8221</v>
      </c>
      <c r="H970" t="s">
        <v>8224</v>
      </c>
      <c r="I970" t="s">
        <v>8246</v>
      </c>
      <c r="J970">
        <v>1408134034</v>
      </c>
      <c r="K970" s="10">
        <f t="shared" si="108"/>
        <v>41866.847615740742</v>
      </c>
      <c r="L970">
        <v>1405542034</v>
      </c>
      <c r="M970" s="10">
        <f t="shared" si="109"/>
        <v>41836.847615740742</v>
      </c>
      <c r="N970" t="b">
        <v>0</v>
      </c>
      <c r="O970">
        <v>4</v>
      </c>
      <c r="P970" t="b">
        <v>0</v>
      </c>
      <c r="Q970" t="s">
        <v>8273</v>
      </c>
      <c r="R970" s="5">
        <f t="shared" si="105"/>
        <v>1.2999999999999999E-2</v>
      </c>
      <c r="S970" s="6">
        <f t="shared" si="106"/>
        <v>26.5</v>
      </c>
      <c r="T970" t="str">
        <f t="shared" si="110"/>
        <v>technology</v>
      </c>
      <c r="U970" t="str">
        <f t="shared" si="111"/>
        <v>wearables</v>
      </c>
    </row>
    <row r="971" spans="1:21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f t="shared" si="107"/>
        <v>1530</v>
      </c>
      <c r="F971">
        <v>14000</v>
      </c>
      <c r="G971" t="s">
        <v>8221</v>
      </c>
      <c r="H971" t="s">
        <v>8238</v>
      </c>
      <c r="I971" t="s">
        <v>8256</v>
      </c>
      <c r="J971">
        <v>1486624607</v>
      </c>
      <c r="K971" s="10">
        <f t="shared" si="108"/>
        <v>42775.30332175926</v>
      </c>
      <c r="L971">
        <v>1483773407</v>
      </c>
      <c r="M971" s="10">
        <f t="shared" si="109"/>
        <v>42742.30332175926</v>
      </c>
      <c r="N971" t="b">
        <v>0</v>
      </c>
      <c r="O971">
        <v>11</v>
      </c>
      <c r="P971" t="b">
        <v>0</v>
      </c>
      <c r="Q971" t="s">
        <v>8273</v>
      </c>
      <c r="R971" s="5">
        <f t="shared" si="105"/>
        <v>0.46700000000000003</v>
      </c>
      <c r="S971" s="6">
        <f t="shared" si="106"/>
        <v>1272.7272727272727</v>
      </c>
      <c r="T971" t="str">
        <f t="shared" si="110"/>
        <v>technology</v>
      </c>
      <c r="U971" t="str">
        <f t="shared" si="111"/>
        <v>wearables</v>
      </c>
    </row>
    <row r="972" spans="1:21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f t="shared" si="107"/>
        <v>3750</v>
      </c>
      <c r="F972">
        <v>2296</v>
      </c>
      <c r="G972" t="s">
        <v>8221</v>
      </c>
      <c r="H972" t="s">
        <v>8229</v>
      </c>
      <c r="I972" t="s">
        <v>8251</v>
      </c>
      <c r="J972">
        <v>1485147540</v>
      </c>
      <c r="K972" s="10">
        <f t="shared" si="108"/>
        <v>42758.207638888889</v>
      </c>
      <c r="L972">
        <v>1481951853</v>
      </c>
      <c r="M972" s="10">
        <f t="shared" si="109"/>
        <v>42721.220520833333</v>
      </c>
      <c r="N972" t="b">
        <v>0</v>
      </c>
      <c r="O972">
        <v>14</v>
      </c>
      <c r="P972" t="b">
        <v>0</v>
      </c>
      <c r="Q972" t="s">
        <v>8273</v>
      </c>
      <c r="R972" s="5">
        <f t="shared" si="105"/>
        <v>0.45900000000000002</v>
      </c>
      <c r="S972" s="6">
        <f t="shared" si="106"/>
        <v>164</v>
      </c>
      <c r="T972" t="str">
        <f t="shared" si="110"/>
        <v>technology</v>
      </c>
      <c r="U972" t="str">
        <f t="shared" si="111"/>
        <v>wearables</v>
      </c>
    </row>
    <row r="973" spans="1:21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f t="shared" si="107"/>
        <v>100000</v>
      </c>
      <c r="F973">
        <v>226</v>
      </c>
      <c r="G973" t="s">
        <v>8221</v>
      </c>
      <c r="H973" t="s">
        <v>8224</v>
      </c>
      <c r="I973" t="s">
        <v>8246</v>
      </c>
      <c r="J973">
        <v>1433178060</v>
      </c>
      <c r="K973" s="10">
        <f t="shared" si="108"/>
        <v>42156.709027777775</v>
      </c>
      <c r="L973">
        <v>1429290060</v>
      </c>
      <c r="M973" s="10">
        <f t="shared" si="109"/>
        <v>42111.709027777775</v>
      </c>
      <c r="N973" t="b">
        <v>0</v>
      </c>
      <c r="O973">
        <v>5</v>
      </c>
      <c r="P973" t="b">
        <v>0</v>
      </c>
      <c r="Q973" t="s">
        <v>8273</v>
      </c>
      <c r="R973" s="5">
        <f t="shared" si="105"/>
        <v>2E-3</v>
      </c>
      <c r="S973" s="6">
        <f t="shared" si="106"/>
        <v>45.2</v>
      </c>
      <c r="T973" t="str">
        <f t="shared" si="110"/>
        <v>technology</v>
      </c>
      <c r="U973" t="str">
        <f t="shared" si="111"/>
        <v>wearables</v>
      </c>
    </row>
    <row r="974" spans="1:21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f t="shared" si="107"/>
        <v>20000</v>
      </c>
      <c r="F974">
        <v>6925</v>
      </c>
      <c r="G974" t="s">
        <v>8221</v>
      </c>
      <c r="H974" t="s">
        <v>8224</v>
      </c>
      <c r="I974" t="s">
        <v>8246</v>
      </c>
      <c r="J974">
        <v>1409813940</v>
      </c>
      <c r="K974" s="10">
        <f t="shared" si="108"/>
        <v>41886.290972222225</v>
      </c>
      <c r="L974">
        <v>1407271598</v>
      </c>
      <c r="M974" s="10">
        <f t="shared" si="109"/>
        <v>41856.865717592591</v>
      </c>
      <c r="N974" t="b">
        <v>0</v>
      </c>
      <c r="O974">
        <v>45</v>
      </c>
      <c r="P974" t="b">
        <v>0</v>
      </c>
      <c r="Q974" t="s">
        <v>8273</v>
      </c>
      <c r="R974" s="5">
        <f t="shared" si="105"/>
        <v>0.34599999999999997</v>
      </c>
      <c r="S974" s="6">
        <f t="shared" si="106"/>
        <v>153.88888888888889</v>
      </c>
      <c r="T974" t="str">
        <f t="shared" si="110"/>
        <v>technology</v>
      </c>
      <c r="U974" t="str">
        <f t="shared" si="111"/>
        <v>wearables</v>
      </c>
    </row>
    <row r="975" spans="1:21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f t="shared" si="107"/>
        <v>20000</v>
      </c>
      <c r="F975">
        <v>411</v>
      </c>
      <c r="G975" t="s">
        <v>8221</v>
      </c>
      <c r="H975" t="s">
        <v>8224</v>
      </c>
      <c r="I975" t="s">
        <v>8246</v>
      </c>
      <c r="J975">
        <v>1447032093</v>
      </c>
      <c r="K975" s="10">
        <f t="shared" si="108"/>
        <v>42317.056631944448</v>
      </c>
      <c r="L975">
        <v>1441844493</v>
      </c>
      <c r="M975" s="10">
        <f t="shared" si="109"/>
        <v>42257.014965277776</v>
      </c>
      <c r="N975" t="b">
        <v>0</v>
      </c>
      <c r="O975">
        <v>8</v>
      </c>
      <c r="P975" t="b">
        <v>0</v>
      </c>
      <c r="Q975" t="s">
        <v>8273</v>
      </c>
      <c r="R975" s="5">
        <f t="shared" si="105"/>
        <v>2.1000000000000001E-2</v>
      </c>
      <c r="S975" s="6">
        <f t="shared" si="106"/>
        <v>51.375</v>
      </c>
      <c r="T975" t="str">
        <f t="shared" si="110"/>
        <v>technology</v>
      </c>
      <c r="U975" t="str">
        <f t="shared" si="111"/>
        <v>wearables</v>
      </c>
    </row>
    <row r="976" spans="1:21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f t="shared" si="107"/>
        <v>50000</v>
      </c>
      <c r="F976">
        <v>280</v>
      </c>
      <c r="G976" t="s">
        <v>8221</v>
      </c>
      <c r="H976" t="s">
        <v>8224</v>
      </c>
      <c r="I976" t="s">
        <v>8246</v>
      </c>
      <c r="J976">
        <v>1458925156</v>
      </c>
      <c r="K976" s="10">
        <f t="shared" si="108"/>
        <v>42454.707824074074</v>
      </c>
      <c r="L976">
        <v>1456336756</v>
      </c>
      <c r="M976" s="10">
        <f t="shared" si="109"/>
        <v>42424.749490740738</v>
      </c>
      <c r="N976" t="b">
        <v>0</v>
      </c>
      <c r="O976">
        <v>3</v>
      </c>
      <c r="P976" t="b">
        <v>0</v>
      </c>
      <c r="Q976" t="s">
        <v>8273</v>
      </c>
      <c r="R976" s="5">
        <f t="shared" si="105"/>
        <v>6.0000000000000001E-3</v>
      </c>
      <c r="S976" s="6">
        <f t="shared" si="106"/>
        <v>93.333333333333329</v>
      </c>
      <c r="T976" t="str">
        <f t="shared" si="110"/>
        <v>technology</v>
      </c>
      <c r="U976" t="str">
        <f t="shared" si="111"/>
        <v>wearables</v>
      </c>
    </row>
    <row r="977" spans="1:21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f t="shared" si="107"/>
        <v>100000</v>
      </c>
      <c r="F977">
        <v>2607</v>
      </c>
      <c r="G977" t="s">
        <v>8221</v>
      </c>
      <c r="H977" t="s">
        <v>8224</v>
      </c>
      <c r="I977" t="s">
        <v>8246</v>
      </c>
      <c r="J977">
        <v>1467132185</v>
      </c>
      <c r="K977" s="10">
        <f t="shared" si="108"/>
        <v>42549.696585648147</v>
      </c>
      <c r="L977">
        <v>1461948185</v>
      </c>
      <c r="M977" s="10">
        <f t="shared" si="109"/>
        <v>42489.696585648147</v>
      </c>
      <c r="N977" t="b">
        <v>0</v>
      </c>
      <c r="O977">
        <v>24</v>
      </c>
      <c r="P977" t="b">
        <v>0</v>
      </c>
      <c r="Q977" t="s">
        <v>8273</v>
      </c>
      <c r="R977" s="5">
        <f t="shared" si="105"/>
        <v>2.5999999999999999E-2</v>
      </c>
      <c r="S977" s="6">
        <f t="shared" si="106"/>
        <v>108.625</v>
      </c>
      <c r="T977" t="str">
        <f t="shared" si="110"/>
        <v>technology</v>
      </c>
      <c r="U977" t="str">
        <f t="shared" si="111"/>
        <v>wearables</v>
      </c>
    </row>
    <row r="978" spans="1:21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f t="shared" si="107"/>
        <v>102000.00000000001</v>
      </c>
      <c r="F978">
        <v>2889</v>
      </c>
      <c r="G978" t="s">
        <v>8221</v>
      </c>
      <c r="H978" t="s">
        <v>8226</v>
      </c>
      <c r="I978" t="s">
        <v>8248</v>
      </c>
      <c r="J978">
        <v>1439515497</v>
      </c>
      <c r="K978" s="10">
        <f t="shared" si="108"/>
        <v>42230.058993055558</v>
      </c>
      <c r="L978">
        <v>1435627497</v>
      </c>
      <c r="M978" s="10">
        <f t="shared" si="109"/>
        <v>42185.058993055558</v>
      </c>
      <c r="N978" t="b">
        <v>0</v>
      </c>
      <c r="O978">
        <v>18</v>
      </c>
      <c r="P978" t="b">
        <v>0</v>
      </c>
      <c r="Q978" t="s">
        <v>8273</v>
      </c>
      <c r="R978" s="5">
        <f t="shared" si="105"/>
        <v>1.9E-2</v>
      </c>
      <c r="S978" s="6">
        <f t="shared" si="106"/>
        <v>160.5</v>
      </c>
      <c r="T978" t="str">
        <f t="shared" si="110"/>
        <v>technology</v>
      </c>
      <c r="U978" t="str">
        <f t="shared" si="111"/>
        <v>wearables</v>
      </c>
    </row>
    <row r="979" spans="1:21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f t="shared" si="107"/>
        <v>2997.0000000000005</v>
      </c>
      <c r="F979">
        <v>909</v>
      </c>
      <c r="G979" t="s">
        <v>8221</v>
      </c>
      <c r="H979" t="s">
        <v>8239</v>
      </c>
      <c r="I979" t="s">
        <v>8249</v>
      </c>
      <c r="J979">
        <v>1456094197</v>
      </c>
      <c r="K979" s="10">
        <f t="shared" si="108"/>
        <v>42421.942094907412</v>
      </c>
      <c r="L979">
        <v>1453502197</v>
      </c>
      <c r="M979" s="10">
        <f t="shared" si="109"/>
        <v>42391.942094907412</v>
      </c>
      <c r="N979" t="b">
        <v>0</v>
      </c>
      <c r="O979">
        <v>12</v>
      </c>
      <c r="P979" t="b">
        <v>0</v>
      </c>
      <c r="Q979" t="s">
        <v>8273</v>
      </c>
      <c r="R979" s="5">
        <f t="shared" si="105"/>
        <v>0.33700000000000002</v>
      </c>
      <c r="S979" s="6">
        <f t="shared" si="106"/>
        <v>75.75</v>
      </c>
      <c r="T979" t="str">
        <f t="shared" si="110"/>
        <v>technology</v>
      </c>
      <c r="U979" t="str">
        <f t="shared" si="111"/>
        <v>wearables</v>
      </c>
    </row>
    <row r="980" spans="1:21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f t="shared" si="107"/>
        <v>17288.900000000001</v>
      </c>
      <c r="F980">
        <v>97273</v>
      </c>
      <c r="G980" t="s">
        <v>8221</v>
      </c>
      <c r="H980" t="s">
        <v>8235</v>
      </c>
      <c r="I980" t="s">
        <v>8255</v>
      </c>
      <c r="J980">
        <v>1456385101</v>
      </c>
      <c r="K980" s="10">
        <f t="shared" si="108"/>
        <v>42425.309039351851</v>
      </c>
      <c r="L980">
        <v>1453793101</v>
      </c>
      <c r="M980" s="10">
        <f t="shared" si="109"/>
        <v>42395.309039351851</v>
      </c>
      <c r="N980" t="b">
        <v>0</v>
      </c>
      <c r="O980">
        <v>123</v>
      </c>
      <c r="P980" t="b">
        <v>0</v>
      </c>
      <c r="Q980" t="s">
        <v>8273</v>
      </c>
      <c r="R980" s="5">
        <f t="shared" si="105"/>
        <v>0.56299999999999994</v>
      </c>
      <c r="S980" s="6">
        <f t="shared" si="106"/>
        <v>790.83739837398377</v>
      </c>
      <c r="T980" t="str">
        <f t="shared" si="110"/>
        <v>technology</v>
      </c>
      <c r="U980" t="str">
        <f t="shared" si="111"/>
        <v>wearables</v>
      </c>
    </row>
    <row r="981" spans="1:21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f t="shared" si="107"/>
        <v>35000</v>
      </c>
      <c r="F981">
        <v>28986.16</v>
      </c>
      <c r="G981" t="s">
        <v>8221</v>
      </c>
      <c r="H981" t="s">
        <v>8224</v>
      </c>
      <c r="I981" t="s">
        <v>8246</v>
      </c>
      <c r="J981">
        <v>1466449140</v>
      </c>
      <c r="K981" s="10">
        <f t="shared" si="108"/>
        <v>42541.790972222225</v>
      </c>
      <c r="L981">
        <v>1463392828</v>
      </c>
      <c r="M981" s="10">
        <f t="shared" si="109"/>
        <v>42506.416990740734</v>
      </c>
      <c r="N981" t="b">
        <v>0</v>
      </c>
      <c r="O981">
        <v>96</v>
      </c>
      <c r="P981" t="b">
        <v>0</v>
      </c>
      <c r="Q981" t="s">
        <v>8273</v>
      </c>
      <c r="R981" s="5">
        <f t="shared" si="105"/>
        <v>0.82799999999999996</v>
      </c>
      <c r="S981" s="6">
        <f t="shared" si="106"/>
        <v>301.93916666666667</v>
      </c>
      <c r="T981" t="str">
        <f t="shared" si="110"/>
        <v>technology</v>
      </c>
      <c r="U981" t="str">
        <f t="shared" si="111"/>
        <v>wearables</v>
      </c>
    </row>
    <row r="982" spans="1:21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f t="shared" si="107"/>
        <v>10000</v>
      </c>
      <c r="F982">
        <v>1486</v>
      </c>
      <c r="G982" t="s">
        <v>8221</v>
      </c>
      <c r="H982" t="s">
        <v>8224</v>
      </c>
      <c r="I982" t="s">
        <v>8246</v>
      </c>
      <c r="J982">
        <v>1417387322</v>
      </c>
      <c r="K982" s="10">
        <f t="shared" si="108"/>
        <v>41973.945856481485</v>
      </c>
      <c r="L982">
        <v>1413495722</v>
      </c>
      <c r="M982" s="10">
        <f t="shared" si="109"/>
        <v>41928.904189814813</v>
      </c>
      <c r="N982" t="b">
        <v>0</v>
      </c>
      <c r="O982">
        <v>31</v>
      </c>
      <c r="P982" t="b">
        <v>0</v>
      </c>
      <c r="Q982" t="s">
        <v>8273</v>
      </c>
      <c r="R982" s="5">
        <f t="shared" si="105"/>
        <v>0.14899999999999999</v>
      </c>
      <c r="S982" s="6">
        <f t="shared" si="106"/>
        <v>47.935483870967744</v>
      </c>
      <c r="T982" t="str">
        <f t="shared" si="110"/>
        <v>technology</v>
      </c>
      <c r="U982" t="str">
        <f t="shared" si="111"/>
        <v>wearables</v>
      </c>
    </row>
    <row r="983" spans="1:21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f t="shared" si="107"/>
        <v>88888</v>
      </c>
      <c r="F983">
        <v>11</v>
      </c>
      <c r="G983" t="s">
        <v>8221</v>
      </c>
      <c r="H983" t="s">
        <v>8224</v>
      </c>
      <c r="I983" t="s">
        <v>8246</v>
      </c>
      <c r="J983">
        <v>1407624222</v>
      </c>
      <c r="K983" s="10">
        <f t="shared" si="108"/>
        <v>41860.947013888886</v>
      </c>
      <c r="L983">
        <v>1405032222</v>
      </c>
      <c r="M983" s="10">
        <f t="shared" si="109"/>
        <v>41830.947013888886</v>
      </c>
      <c r="N983" t="b">
        <v>0</v>
      </c>
      <c r="O983">
        <v>4</v>
      </c>
      <c r="P983" t="b">
        <v>0</v>
      </c>
      <c r="Q983" t="s">
        <v>8273</v>
      </c>
      <c r="R983" s="5">
        <f t="shared" si="105"/>
        <v>0</v>
      </c>
      <c r="S983" s="6">
        <f t="shared" si="106"/>
        <v>2.75</v>
      </c>
      <c r="T983" t="str">
        <f t="shared" si="110"/>
        <v>technology</v>
      </c>
      <c r="U983" t="str">
        <f t="shared" si="111"/>
        <v>wearables</v>
      </c>
    </row>
    <row r="984" spans="1:21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f t="shared" si="107"/>
        <v>17500</v>
      </c>
      <c r="F984">
        <v>3</v>
      </c>
      <c r="G984" t="s">
        <v>8221</v>
      </c>
      <c r="H984" t="s">
        <v>8224</v>
      </c>
      <c r="I984" t="s">
        <v>8246</v>
      </c>
      <c r="J984">
        <v>1475431486</v>
      </c>
      <c r="K984" s="10">
        <f t="shared" si="108"/>
        <v>42645.753310185188</v>
      </c>
      <c r="L984">
        <v>1472839486</v>
      </c>
      <c r="M984" s="10">
        <f t="shared" si="109"/>
        <v>42615.753310185188</v>
      </c>
      <c r="N984" t="b">
        <v>0</v>
      </c>
      <c r="O984">
        <v>3</v>
      </c>
      <c r="P984" t="b">
        <v>0</v>
      </c>
      <c r="Q984" t="s">
        <v>8273</v>
      </c>
      <c r="R984" s="5">
        <f t="shared" si="105"/>
        <v>0</v>
      </c>
      <c r="S984" s="6">
        <f t="shared" si="106"/>
        <v>1</v>
      </c>
      <c r="T984" t="str">
        <f t="shared" si="110"/>
        <v>technology</v>
      </c>
      <c r="U984" t="str">
        <f t="shared" si="111"/>
        <v>wearables</v>
      </c>
    </row>
    <row r="985" spans="1:21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f t="shared" si="107"/>
        <v>115683.09000000001</v>
      </c>
      <c r="F985">
        <v>30751</v>
      </c>
      <c r="G985" t="s">
        <v>8221</v>
      </c>
      <c r="H985" t="s">
        <v>8227</v>
      </c>
      <c r="I985" t="s">
        <v>8249</v>
      </c>
      <c r="J985">
        <v>1471985640</v>
      </c>
      <c r="K985" s="10">
        <f t="shared" si="108"/>
        <v>42605.870833333334</v>
      </c>
      <c r="L985">
        <v>1469289685</v>
      </c>
      <c r="M985" s="10">
        <f t="shared" si="109"/>
        <v>42574.667650462965</v>
      </c>
      <c r="N985" t="b">
        <v>0</v>
      </c>
      <c r="O985">
        <v>179</v>
      </c>
      <c r="P985" t="b">
        <v>0</v>
      </c>
      <c r="Q985" t="s">
        <v>8273</v>
      </c>
      <c r="R985" s="5">
        <f t="shared" si="105"/>
        <v>0.29499999999999998</v>
      </c>
      <c r="S985" s="6">
        <f t="shared" si="106"/>
        <v>171.79329608938548</v>
      </c>
      <c r="T985" t="str">
        <f t="shared" si="110"/>
        <v>technology</v>
      </c>
      <c r="U985" t="str">
        <f t="shared" si="111"/>
        <v>wearables</v>
      </c>
    </row>
    <row r="986" spans="1:21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f t="shared" si="107"/>
        <v>10000</v>
      </c>
      <c r="F986">
        <v>106</v>
      </c>
      <c r="G986" t="s">
        <v>8221</v>
      </c>
      <c r="H986" t="s">
        <v>8224</v>
      </c>
      <c r="I986" t="s">
        <v>8246</v>
      </c>
      <c r="J986">
        <v>1427507208</v>
      </c>
      <c r="K986" s="10">
        <f t="shared" si="108"/>
        <v>42091.074166666673</v>
      </c>
      <c r="L986">
        <v>1424918808</v>
      </c>
      <c r="M986" s="10">
        <f t="shared" si="109"/>
        <v>42061.11583333333</v>
      </c>
      <c r="N986" t="b">
        <v>0</v>
      </c>
      <c r="O986">
        <v>3</v>
      </c>
      <c r="P986" t="b">
        <v>0</v>
      </c>
      <c r="Q986" t="s">
        <v>8273</v>
      </c>
      <c r="R986" s="5">
        <f t="shared" si="105"/>
        <v>1.0999999999999999E-2</v>
      </c>
      <c r="S986" s="6">
        <f t="shared" si="106"/>
        <v>35.333333333333336</v>
      </c>
      <c r="T986" t="str">
        <f t="shared" si="110"/>
        <v>technology</v>
      </c>
      <c r="U986" t="str">
        <f t="shared" si="111"/>
        <v>wearables</v>
      </c>
    </row>
    <row r="987" spans="1:21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f t="shared" si="107"/>
        <v>33300</v>
      </c>
      <c r="F987">
        <v>1888</v>
      </c>
      <c r="G987" t="s">
        <v>8221</v>
      </c>
      <c r="H987" t="s">
        <v>8236</v>
      </c>
      <c r="I987" t="s">
        <v>8249</v>
      </c>
      <c r="J987">
        <v>1451602800</v>
      </c>
      <c r="K987" s="10">
        <f t="shared" si="108"/>
        <v>42369.958333333328</v>
      </c>
      <c r="L987">
        <v>1449011610</v>
      </c>
      <c r="M987" s="10">
        <f t="shared" si="109"/>
        <v>42339.967708333337</v>
      </c>
      <c r="N987" t="b">
        <v>0</v>
      </c>
      <c r="O987">
        <v>23</v>
      </c>
      <c r="P987" t="b">
        <v>0</v>
      </c>
      <c r="Q987" t="s">
        <v>8273</v>
      </c>
      <c r="R987" s="5">
        <f t="shared" si="105"/>
        <v>6.3E-2</v>
      </c>
      <c r="S987" s="6">
        <f t="shared" si="106"/>
        <v>82.086956521739125</v>
      </c>
      <c r="T987" t="str">
        <f t="shared" si="110"/>
        <v>technology</v>
      </c>
      <c r="U987" t="str">
        <f t="shared" si="111"/>
        <v>wearables</v>
      </c>
    </row>
    <row r="988" spans="1:21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f t="shared" si="107"/>
        <v>24200</v>
      </c>
      <c r="F988">
        <v>2550</v>
      </c>
      <c r="G988" t="s">
        <v>8221</v>
      </c>
      <c r="H988" t="s">
        <v>8225</v>
      </c>
      <c r="I988" t="s">
        <v>8247</v>
      </c>
      <c r="J988">
        <v>1452384000</v>
      </c>
      <c r="K988" s="10">
        <f t="shared" si="108"/>
        <v>42379</v>
      </c>
      <c r="L988">
        <v>1447698300</v>
      </c>
      <c r="M988" s="10">
        <f t="shared" si="109"/>
        <v>42324.767361111109</v>
      </c>
      <c r="N988" t="b">
        <v>0</v>
      </c>
      <c r="O988">
        <v>23</v>
      </c>
      <c r="P988" t="b">
        <v>0</v>
      </c>
      <c r="Q988" t="s">
        <v>8273</v>
      </c>
      <c r="R988" s="5">
        <f t="shared" si="105"/>
        <v>0.128</v>
      </c>
      <c r="S988" s="6">
        <f t="shared" si="106"/>
        <v>110.8695652173913</v>
      </c>
      <c r="T988" t="str">
        <f t="shared" si="110"/>
        <v>technology</v>
      </c>
      <c r="U988" t="str">
        <f t="shared" si="111"/>
        <v>wearables</v>
      </c>
    </row>
    <row r="989" spans="1:21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f t="shared" si="107"/>
        <v>55500.000000000007</v>
      </c>
      <c r="F989">
        <v>6610</v>
      </c>
      <c r="G989" t="s">
        <v>8221</v>
      </c>
      <c r="H989" t="s">
        <v>8233</v>
      </c>
      <c r="I989" t="s">
        <v>8249</v>
      </c>
      <c r="J989">
        <v>1403507050</v>
      </c>
      <c r="K989" s="10">
        <f t="shared" si="108"/>
        <v>41813.294560185182</v>
      </c>
      <c r="L989">
        <v>1400051050</v>
      </c>
      <c r="M989" s="10">
        <f t="shared" si="109"/>
        <v>41773.294560185182</v>
      </c>
      <c r="N989" t="b">
        <v>0</v>
      </c>
      <c r="O989">
        <v>41</v>
      </c>
      <c r="P989" t="b">
        <v>0</v>
      </c>
      <c r="Q989" t="s">
        <v>8273</v>
      </c>
      <c r="R989" s="5">
        <f t="shared" si="105"/>
        <v>0.13200000000000001</v>
      </c>
      <c r="S989" s="6">
        <f t="shared" si="106"/>
        <v>161.21951219512195</v>
      </c>
      <c r="T989" t="str">
        <f t="shared" si="110"/>
        <v>technology</v>
      </c>
      <c r="U989" t="str">
        <f t="shared" si="111"/>
        <v>wearables</v>
      </c>
    </row>
    <row r="990" spans="1:21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f t="shared" si="107"/>
        <v>5550.0000000000009</v>
      </c>
      <c r="F990">
        <v>0</v>
      </c>
      <c r="G990" t="s">
        <v>8221</v>
      </c>
      <c r="H990" t="s">
        <v>8237</v>
      </c>
      <c r="I990" t="s">
        <v>8249</v>
      </c>
      <c r="J990">
        <v>1475310825</v>
      </c>
      <c r="K990" s="10">
        <f t="shared" si="108"/>
        <v>42644.356770833328</v>
      </c>
      <c r="L990">
        <v>1472718825</v>
      </c>
      <c r="M990" s="10">
        <f t="shared" si="109"/>
        <v>42614.356770833328</v>
      </c>
      <c r="N990" t="b">
        <v>0</v>
      </c>
      <c r="O990">
        <v>0</v>
      </c>
      <c r="P990" t="b">
        <v>0</v>
      </c>
      <c r="Q990" t="s">
        <v>8273</v>
      </c>
      <c r="R990" s="5">
        <f t="shared" si="105"/>
        <v>0</v>
      </c>
      <c r="S990" s="6" t="e">
        <f t="shared" si="106"/>
        <v>#DIV/0!</v>
      </c>
      <c r="T990" t="str">
        <f t="shared" si="110"/>
        <v>technology</v>
      </c>
      <c r="U990" t="str">
        <f t="shared" si="111"/>
        <v>wearables</v>
      </c>
    </row>
    <row r="991" spans="1:21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f t="shared" si="107"/>
        <v>10000</v>
      </c>
      <c r="F991">
        <v>1677</v>
      </c>
      <c r="G991" t="s">
        <v>8221</v>
      </c>
      <c r="H991" t="s">
        <v>8224</v>
      </c>
      <c r="I991" t="s">
        <v>8246</v>
      </c>
      <c r="J991">
        <v>1475101495</v>
      </c>
      <c r="K991" s="10">
        <f t="shared" si="108"/>
        <v>42641.933969907404</v>
      </c>
      <c r="L991">
        <v>1472509495</v>
      </c>
      <c r="M991" s="10">
        <f t="shared" si="109"/>
        <v>42611.933969907404</v>
      </c>
      <c r="N991" t="b">
        <v>0</v>
      </c>
      <c r="O991">
        <v>32</v>
      </c>
      <c r="P991" t="b">
        <v>0</v>
      </c>
      <c r="Q991" t="s">
        <v>8273</v>
      </c>
      <c r="R991" s="5">
        <f t="shared" si="105"/>
        <v>0.16800000000000001</v>
      </c>
      <c r="S991" s="6">
        <f t="shared" si="106"/>
        <v>52.40625</v>
      </c>
      <c r="T991" t="str">
        <f t="shared" si="110"/>
        <v>technology</v>
      </c>
      <c r="U991" t="str">
        <f t="shared" si="111"/>
        <v>wearables</v>
      </c>
    </row>
    <row r="992" spans="1:21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f t="shared" si="107"/>
        <v>25000</v>
      </c>
      <c r="F992">
        <v>26</v>
      </c>
      <c r="G992" t="s">
        <v>8221</v>
      </c>
      <c r="H992" t="s">
        <v>8224</v>
      </c>
      <c r="I992" t="s">
        <v>8246</v>
      </c>
      <c r="J992">
        <v>1409770164</v>
      </c>
      <c r="K992" s="10">
        <f t="shared" si="108"/>
        <v>41885.784305555557</v>
      </c>
      <c r="L992">
        <v>1407178164</v>
      </c>
      <c r="M992" s="10">
        <f t="shared" si="109"/>
        <v>41855.784305555557</v>
      </c>
      <c r="N992" t="b">
        <v>0</v>
      </c>
      <c r="O992">
        <v>2</v>
      </c>
      <c r="P992" t="b">
        <v>0</v>
      </c>
      <c r="Q992" t="s">
        <v>8273</v>
      </c>
      <c r="R992" s="5">
        <f t="shared" si="105"/>
        <v>1E-3</v>
      </c>
      <c r="S992" s="6">
        <f t="shared" si="106"/>
        <v>13</v>
      </c>
      <c r="T992" t="str">
        <f t="shared" si="110"/>
        <v>technology</v>
      </c>
      <c r="U992" t="str">
        <f t="shared" si="111"/>
        <v>wearables</v>
      </c>
    </row>
    <row r="993" spans="1:21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f t="shared" si="107"/>
        <v>6050</v>
      </c>
      <c r="F993">
        <v>212</v>
      </c>
      <c r="G993" t="s">
        <v>8221</v>
      </c>
      <c r="H993" t="s">
        <v>8225</v>
      </c>
      <c r="I993" t="s">
        <v>8247</v>
      </c>
      <c r="J993">
        <v>1468349460</v>
      </c>
      <c r="K993" s="10">
        <f t="shared" si="108"/>
        <v>42563.785416666666</v>
      </c>
      <c r="L993">
        <v>1466186988</v>
      </c>
      <c r="M993" s="10">
        <f t="shared" si="109"/>
        <v>42538.75680555556</v>
      </c>
      <c r="N993" t="b">
        <v>0</v>
      </c>
      <c r="O993">
        <v>7</v>
      </c>
      <c r="P993" t="b">
        <v>0</v>
      </c>
      <c r="Q993" t="s">
        <v>8273</v>
      </c>
      <c r="R993" s="5">
        <f t="shared" si="105"/>
        <v>4.2000000000000003E-2</v>
      </c>
      <c r="S993" s="6">
        <f t="shared" si="106"/>
        <v>30.285714285714285</v>
      </c>
      <c r="T993" t="str">
        <f t="shared" si="110"/>
        <v>technology</v>
      </c>
      <c r="U993" t="str">
        <f t="shared" si="111"/>
        <v>wearables</v>
      </c>
    </row>
    <row r="994" spans="1:21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f t="shared" si="107"/>
        <v>100000</v>
      </c>
      <c r="F994">
        <v>467</v>
      </c>
      <c r="G994" t="s">
        <v>8221</v>
      </c>
      <c r="H994" t="s">
        <v>8224</v>
      </c>
      <c r="I994" t="s">
        <v>8246</v>
      </c>
      <c r="J994">
        <v>1462655519</v>
      </c>
      <c r="K994" s="10">
        <f t="shared" si="108"/>
        <v>42497.883321759262</v>
      </c>
      <c r="L994">
        <v>1457475119</v>
      </c>
      <c r="M994" s="10">
        <f t="shared" si="109"/>
        <v>42437.924988425926</v>
      </c>
      <c r="N994" t="b">
        <v>0</v>
      </c>
      <c r="O994">
        <v>4</v>
      </c>
      <c r="P994" t="b">
        <v>0</v>
      </c>
      <c r="Q994" t="s">
        <v>8273</v>
      </c>
      <c r="R994" s="5">
        <f t="shared" si="105"/>
        <v>5.0000000000000001E-3</v>
      </c>
      <c r="S994" s="6">
        <f t="shared" si="106"/>
        <v>116.75</v>
      </c>
      <c r="T994" t="str">
        <f t="shared" si="110"/>
        <v>technology</v>
      </c>
      <c r="U994" t="str">
        <f t="shared" si="111"/>
        <v>wearables</v>
      </c>
    </row>
    <row r="995" spans="1:21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f t="shared" si="107"/>
        <v>70000</v>
      </c>
      <c r="F995">
        <v>17561</v>
      </c>
      <c r="G995" t="s">
        <v>8221</v>
      </c>
      <c r="H995" t="s">
        <v>8224</v>
      </c>
      <c r="I995" t="s">
        <v>8246</v>
      </c>
      <c r="J995">
        <v>1478926800</v>
      </c>
      <c r="K995" s="10">
        <f t="shared" si="108"/>
        <v>42686.208333333328</v>
      </c>
      <c r="L995">
        <v>1476054568</v>
      </c>
      <c r="M995" s="10">
        <f t="shared" si="109"/>
        <v>42652.964907407411</v>
      </c>
      <c r="N995" t="b">
        <v>0</v>
      </c>
      <c r="O995">
        <v>196</v>
      </c>
      <c r="P995" t="b">
        <v>0</v>
      </c>
      <c r="Q995" t="s">
        <v>8273</v>
      </c>
      <c r="R995" s="5">
        <f t="shared" si="105"/>
        <v>0.251</v>
      </c>
      <c r="S995" s="6">
        <f t="shared" si="106"/>
        <v>89.59693877551021</v>
      </c>
      <c r="T995" t="str">
        <f t="shared" si="110"/>
        <v>technology</v>
      </c>
      <c r="U995" t="str">
        <f t="shared" si="111"/>
        <v>wearables</v>
      </c>
    </row>
    <row r="996" spans="1:21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f t="shared" si="107"/>
        <v>200000</v>
      </c>
      <c r="F996">
        <v>4669</v>
      </c>
      <c r="G996" t="s">
        <v>8221</v>
      </c>
      <c r="H996" t="s">
        <v>8224</v>
      </c>
      <c r="I996" t="s">
        <v>8246</v>
      </c>
      <c r="J996">
        <v>1417388340</v>
      </c>
      <c r="K996" s="10">
        <f t="shared" si="108"/>
        <v>41973.957638888889</v>
      </c>
      <c r="L996">
        <v>1412835530</v>
      </c>
      <c r="M996" s="10">
        <f t="shared" si="109"/>
        <v>41921.263078703705</v>
      </c>
      <c r="N996" t="b">
        <v>0</v>
      </c>
      <c r="O996">
        <v>11</v>
      </c>
      <c r="P996" t="b">
        <v>0</v>
      </c>
      <c r="Q996" t="s">
        <v>8273</v>
      </c>
      <c r="R996" s="5">
        <f t="shared" si="105"/>
        <v>2.3E-2</v>
      </c>
      <c r="S996" s="6">
        <f t="shared" si="106"/>
        <v>424.45454545454544</v>
      </c>
      <c r="T996" t="str">
        <f t="shared" si="110"/>
        <v>technology</v>
      </c>
      <c r="U996" t="str">
        <f t="shared" si="111"/>
        <v>wearables</v>
      </c>
    </row>
    <row r="997" spans="1:21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f t="shared" si="107"/>
        <v>10000</v>
      </c>
      <c r="F997">
        <v>726</v>
      </c>
      <c r="G997" t="s">
        <v>8221</v>
      </c>
      <c r="H997" t="s">
        <v>8224</v>
      </c>
      <c r="I997" t="s">
        <v>8246</v>
      </c>
      <c r="J997">
        <v>1417276800</v>
      </c>
      <c r="K997" s="10">
        <f t="shared" si="108"/>
        <v>41972.666666666672</v>
      </c>
      <c r="L997">
        <v>1415140480</v>
      </c>
      <c r="M997" s="10">
        <f t="shared" si="109"/>
        <v>41947.940740740742</v>
      </c>
      <c r="N997" t="b">
        <v>0</v>
      </c>
      <c r="O997">
        <v>9</v>
      </c>
      <c r="P997" t="b">
        <v>0</v>
      </c>
      <c r="Q997" t="s">
        <v>8273</v>
      </c>
      <c r="R997" s="5">
        <f t="shared" si="105"/>
        <v>7.2999999999999995E-2</v>
      </c>
      <c r="S997" s="6">
        <f t="shared" si="106"/>
        <v>80.666666666666671</v>
      </c>
      <c r="T997" t="str">
        <f t="shared" si="110"/>
        <v>technology</v>
      </c>
      <c r="U997" t="str">
        <f t="shared" si="111"/>
        <v>wearables</v>
      </c>
    </row>
    <row r="998" spans="1:21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f t="shared" si="107"/>
        <v>4000</v>
      </c>
      <c r="F998">
        <v>65</v>
      </c>
      <c r="G998" t="s">
        <v>8221</v>
      </c>
      <c r="H998" t="s">
        <v>8224</v>
      </c>
      <c r="I998" t="s">
        <v>8246</v>
      </c>
      <c r="J998">
        <v>1406474820</v>
      </c>
      <c r="K998" s="10">
        <f t="shared" si="108"/>
        <v>41847.643750000003</v>
      </c>
      <c r="L998">
        <v>1403902060</v>
      </c>
      <c r="M998" s="10">
        <f t="shared" si="109"/>
        <v>41817.866435185184</v>
      </c>
      <c r="N998" t="b">
        <v>0</v>
      </c>
      <c r="O998">
        <v>5</v>
      </c>
      <c r="P998" t="b">
        <v>0</v>
      </c>
      <c r="Q998" t="s">
        <v>8273</v>
      </c>
      <c r="R998" s="5">
        <f t="shared" si="105"/>
        <v>1.6E-2</v>
      </c>
      <c r="S998" s="6">
        <f t="shared" si="106"/>
        <v>13</v>
      </c>
      <c r="T998" t="str">
        <f t="shared" si="110"/>
        <v>technology</v>
      </c>
      <c r="U998" t="str">
        <f t="shared" si="111"/>
        <v>wearables</v>
      </c>
    </row>
    <row r="999" spans="1:21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f t="shared" si="107"/>
        <v>5000</v>
      </c>
      <c r="F999">
        <v>65</v>
      </c>
      <c r="G999" t="s">
        <v>8221</v>
      </c>
      <c r="H999" t="s">
        <v>8224</v>
      </c>
      <c r="I999" t="s">
        <v>8246</v>
      </c>
      <c r="J999">
        <v>1417145297</v>
      </c>
      <c r="K999" s="10">
        <f t="shared" si="108"/>
        <v>41971.144641203704</v>
      </c>
      <c r="L999">
        <v>1414549697</v>
      </c>
      <c r="M999" s="10">
        <f t="shared" si="109"/>
        <v>41941.10297453704</v>
      </c>
      <c r="N999" t="b">
        <v>0</v>
      </c>
      <c r="O999">
        <v>8</v>
      </c>
      <c r="P999" t="b">
        <v>0</v>
      </c>
      <c r="Q999" t="s">
        <v>8273</v>
      </c>
      <c r="R999" s="5">
        <f t="shared" si="105"/>
        <v>1.2999999999999999E-2</v>
      </c>
      <c r="S999" s="6">
        <f t="shared" si="106"/>
        <v>8.125</v>
      </c>
      <c r="T999" t="str">
        <f t="shared" si="110"/>
        <v>technology</v>
      </c>
      <c r="U999" t="str">
        <f t="shared" si="111"/>
        <v>wearables</v>
      </c>
    </row>
    <row r="1000" spans="1:21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f t="shared" si="107"/>
        <v>45000</v>
      </c>
      <c r="F1000">
        <v>35135</v>
      </c>
      <c r="G1000" t="s">
        <v>8221</v>
      </c>
      <c r="H1000" t="s">
        <v>8229</v>
      </c>
      <c r="I1000" t="s">
        <v>8251</v>
      </c>
      <c r="J1000">
        <v>1447909401</v>
      </c>
      <c r="K1000" s="10">
        <f t="shared" si="108"/>
        <v>42327.210659722223</v>
      </c>
      <c r="L1000">
        <v>1444017801</v>
      </c>
      <c r="M1000" s="10">
        <f t="shared" si="109"/>
        <v>42282.168993055559</v>
      </c>
      <c r="N1000" t="b">
        <v>0</v>
      </c>
      <c r="O1000">
        <v>229</v>
      </c>
      <c r="P1000" t="b">
        <v>0</v>
      </c>
      <c r="Q1000" t="s">
        <v>8273</v>
      </c>
      <c r="R1000" s="5">
        <f t="shared" si="105"/>
        <v>0.58599999999999997</v>
      </c>
      <c r="S1000" s="6">
        <f t="shared" si="106"/>
        <v>153.42794759825327</v>
      </c>
      <c r="T1000" t="str">
        <f t="shared" si="110"/>
        <v>technology</v>
      </c>
      <c r="U1000" t="str">
        <f t="shared" si="111"/>
        <v>wearables</v>
      </c>
    </row>
    <row r="1001" spans="1:21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f t="shared" si="107"/>
        <v>112500</v>
      </c>
      <c r="F1001">
        <v>11683</v>
      </c>
      <c r="G1001" t="s">
        <v>8221</v>
      </c>
      <c r="H1001" t="s">
        <v>8229</v>
      </c>
      <c r="I1001" t="s">
        <v>8251</v>
      </c>
      <c r="J1001">
        <v>1415865720</v>
      </c>
      <c r="K1001" s="10">
        <f t="shared" si="108"/>
        <v>41956.334722222222</v>
      </c>
      <c r="L1001">
        <v>1413270690</v>
      </c>
      <c r="M1001" s="10">
        <f t="shared" si="109"/>
        <v>41926.29965277778</v>
      </c>
      <c r="N1001" t="b">
        <v>0</v>
      </c>
      <c r="O1001">
        <v>40</v>
      </c>
      <c r="P1001" t="b">
        <v>0</v>
      </c>
      <c r="Q1001" t="s">
        <v>8273</v>
      </c>
      <c r="R1001" s="5">
        <f t="shared" si="105"/>
        <v>7.8E-2</v>
      </c>
      <c r="S1001" s="6">
        <f t="shared" si="106"/>
        <v>292.07499999999999</v>
      </c>
      <c r="T1001" t="str">
        <f t="shared" si="110"/>
        <v>technology</v>
      </c>
      <c r="U1001" t="str">
        <f t="shared" si="111"/>
        <v>wearables</v>
      </c>
    </row>
    <row r="1002" spans="1:21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f t="shared" si="107"/>
        <v>894700</v>
      </c>
      <c r="F1002">
        <v>19824</v>
      </c>
      <c r="G1002" t="s">
        <v>8220</v>
      </c>
      <c r="H1002" t="s">
        <v>8224</v>
      </c>
      <c r="I1002" t="s">
        <v>8246</v>
      </c>
      <c r="J1002">
        <v>1489537560</v>
      </c>
      <c r="K1002" s="10">
        <f t="shared" si="108"/>
        <v>42809.018055555556</v>
      </c>
      <c r="L1002">
        <v>1484357160</v>
      </c>
      <c r="M1002" s="10">
        <f t="shared" si="109"/>
        <v>42749.059722222228</v>
      </c>
      <c r="N1002" t="b">
        <v>0</v>
      </c>
      <c r="O1002">
        <v>6</v>
      </c>
      <c r="P1002" t="b">
        <v>0</v>
      </c>
      <c r="Q1002" t="s">
        <v>8273</v>
      </c>
      <c r="R1002" s="5">
        <f t="shared" si="105"/>
        <v>2.1999999999999999E-2</v>
      </c>
      <c r="S1002" s="6">
        <f t="shared" si="106"/>
        <v>3304</v>
      </c>
      <c r="T1002" t="str">
        <f t="shared" si="110"/>
        <v>technology</v>
      </c>
      <c r="U1002" t="str">
        <f t="shared" si="111"/>
        <v>wearables</v>
      </c>
    </row>
    <row r="1003" spans="1:21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f t="shared" si="107"/>
        <v>6050</v>
      </c>
      <c r="F1003">
        <v>5200</v>
      </c>
      <c r="G1003" t="s">
        <v>8220</v>
      </c>
      <c r="H1003" t="s">
        <v>8225</v>
      </c>
      <c r="I1003" t="s">
        <v>8247</v>
      </c>
      <c r="J1003">
        <v>1485796613</v>
      </c>
      <c r="K1003" s="10">
        <f t="shared" si="108"/>
        <v>42765.720057870371</v>
      </c>
      <c r="L1003">
        <v>1481908613</v>
      </c>
      <c r="M1003" s="10">
        <f t="shared" si="109"/>
        <v>42720.720057870371</v>
      </c>
      <c r="N1003" t="b">
        <v>0</v>
      </c>
      <c r="O1003">
        <v>4</v>
      </c>
      <c r="P1003" t="b">
        <v>0</v>
      </c>
      <c r="Q1003" t="s">
        <v>8273</v>
      </c>
      <c r="R1003" s="5">
        <f t="shared" si="105"/>
        <v>1.04</v>
      </c>
      <c r="S1003" s="6">
        <f t="shared" si="106"/>
        <v>1300</v>
      </c>
      <c r="T1003" t="str">
        <f t="shared" si="110"/>
        <v>technology</v>
      </c>
      <c r="U1003" t="str">
        <f t="shared" si="111"/>
        <v>wearables</v>
      </c>
    </row>
    <row r="1004" spans="1:21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f t="shared" si="107"/>
        <v>9999</v>
      </c>
      <c r="F1004">
        <v>2960</v>
      </c>
      <c r="G1004" t="s">
        <v>8220</v>
      </c>
      <c r="H1004" t="s">
        <v>8224</v>
      </c>
      <c r="I1004" t="s">
        <v>8246</v>
      </c>
      <c r="J1004">
        <v>1450331940</v>
      </c>
      <c r="K1004" s="10">
        <f t="shared" si="108"/>
        <v>42355.249305555553</v>
      </c>
      <c r="L1004">
        <v>1447777514</v>
      </c>
      <c r="M1004" s="10">
        <f t="shared" si="109"/>
        <v>42325.684189814812</v>
      </c>
      <c r="N1004" t="b">
        <v>0</v>
      </c>
      <c r="O1004">
        <v>22</v>
      </c>
      <c r="P1004" t="b">
        <v>0</v>
      </c>
      <c r="Q1004" t="s">
        <v>8273</v>
      </c>
      <c r="R1004" s="5">
        <f t="shared" si="105"/>
        <v>0.29599999999999999</v>
      </c>
      <c r="S1004" s="6">
        <f t="shared" si="106"/>
        <v>134.54545454545453</v>
      </c>
      <c r="T1004" t="str">
        <f t="shared" si="110"/>
        <v>technology</v>
      </c>
      <c r="U1004" t="str">
        <f t="shared" si="111"/>
        <v>wearables</v>
      </c>
    </row>
    <row r="1005" spans="1:21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f t="shared" si="107"/>
        <v>22200.000000000004</v>
      </c>
      <c r="F1005">
        <v>3211</v>
      </c>
      <c r="G1005" t="s">
        <v>8220</v>
      </c>
      <c r="H1005" t="s">
        <v>8230</v>
      </c>
      <c r="I1005" t="s">
        <v>8249</v>
      </c>
      <c r="J1005">
        <v>1489680061</v>
      </c>
      <c r="K1005" s="10">
        <f t="shared" si="108"/>
        <v>42810.667372685188</v>
      </c>
      <c r="L1005">
        <v>1487091661</v>
      </c>
      <c r="M1005" s="10">
        <f t="shared" si="109"/>
        <v>42780.709039351852</v>
      </c>
      <c r="N1005" t="b">
        <v>0</v>
      </c>
      <c r="O1005">
        <v>15</v>
      </c>
      <c r="P1005" t="b">
        <v>0</v>
      </c>
      <c r="Q1005" t="s">
        <v>8273</v>
      </c>
      <c r="R1005" s="5">
        <f t="shared" si="105"/>
        <v>0.161</v>
      </c>
      <c r="S1005" s="6">
        <f t="shared" si="106"/>
        <v>214.06666666666666</v>
      </c>
      <c r="T1005" t="str">
        <f t="shared" si="110"/>
        <v>technology</v>
      </c>
      <c r="U1005" t="str">
        <f t="shared" si="111"/>
        <v>wearables</v>
      </c>
    </row>
    <row r="1006" spans="1:21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f t="shared" si="107"/>
        <v>25000</v>
      </c>
      <c r="F1006">
        <v>20552</v>
      </c>
      <c r="G1006" t="s">
        <v>8220</v>
      </c>
      <c r="H1006" t="s">
        <v>8224</v>
      </c>
      <c r="I1006" t="s">
        <v>8246</v>
      </c>
      <c r="J1006">
        <v>1455814827</v>
      </c>
      <c r="K1006" s="10">
        <f t="shared" si="108"/>
        <v>42418.708645833336</v>
      </c>
      <c r="L1006">
        <v>1453222827</v>
      </c>
      <c r="M1006" s="10">
        <f t="shared" si="109"/>
        <v>42388.708645833336</v>
      </c>
      <c r="N1006" t="b">
        <v>0</v>
      </c>
      <c r="O1006">
        <v>95</v>
      </c>
      <c r="P1006" t="b">
        <v>0</v>
      </c>
      <c r="Q1006" t="s">
        <v>8273</v>
      </c>
      <c r="R1006" s="5">
        <f t="shared" si="105"/>
        <v>0.82199999999999995</v>
      </c>
      <c r="S1006" s="6">
        <f t="shared" si="106"/>
        <v>216.33684210526314</v>
      </c>
      <c r="T1006" t="str">
        <f t="shared" si="110"/>
        <v>technology</v>
      </c>
      <c r="U1006" t="str">
        <f t="shared" si="111"/>
        <v>wearables</v>
      </c>
    </row>
    <row r="1007" spans="1:21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f t="shared" si="107"/>
        <v>200000</v>
      </c>
      <c r="F1007">
        <v>150102</v>
      </c>
      <c r="G1007" t="s">
        <v>8220</v>
      </c>
      <c r="H1007" t="s">
        <v>8224</v>
      </c>
      <c r="I1007" t="s">
        <v>8246</v>
      </c>
      <c r="J1007">
        <v>1446217183</v>
      </c>
      <c r="K1007" s="10">
        <f t="shared" si="108"/>
        <v>42307.624803240738</v>
      </c>
      <c r="L1007">
        <v>1443538783</v>
      </c>
      <c r="M1007" s="10">
        <f t="shared" si="109"/>
        <v>42276.624803240738</v>
      </c>
      <c r="N1007" t="b">
        <v>0</v>
      </c>
      <c r="O1007">
        <v>161</v>
      </c>
      <c r="P1007" t="b">
        <v>0</v>
      </c>
      <c r="Q1007" t="s">
        <v>8273</v>
      </c>
      <c r="R1007" s="5">
        <f t="shared" si="105"/>
        <v>0.751</v>
      </c>
      <c r="S1007" s="6">
        <f t="shared" si="106"/>
        <v>932.31055900621118</v>
      </c>
      <c r="T1007" t="str">
        <f t="shared" si="110"/>
        <v>technology</v>
      </c>
      <c r="U1007" t="str">
        <f t="shared" si="111"/>
        <v>wearables</v>
      </c>
    </row>
    <row r="1008" spans="1:21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f t="shared" si="107"/>
        <v>4000</v>
      </c>
      <c r="F1008">
        <v>234</v>
      </c>
      <c r="G1008" t="s">
        <v>8220</v>
      </c>
      <c r="H1008" t="s">
        <v>8224</v>
      </c>
      <c r="I1008" t="s">
        <v>8246</v>
      </c>
      <c r="J1008">
        <v>1418368260</v>
      </c>
      <c r="K1008" s="10">
        <f t="shared" si="108"/>
        <v>41985.299305555556</v>
      </c>
      <c r="L1008">
        <v>1417654672</v>
      </c>
      <c r="M1008" s="10">
        <f t="shared" si="109"/>
        <v>41977.040185185186</v>
      </c>
      <c r="N1008" t="b">
        <v>0</v>
      </c>
      <c r="O1008">
        <v>8</v>
      </c>
      <c r="P1008" t="b">
        <v>0</v>
      </c>
      <c r="Q1008" t="s">
        <v>8273</v>
      </c>
      <c r="R1008" s="5">
        <f t="shared" si="105"/>
        <v>5.8999999999999997E-2</v>
      </c>
      <c r="S1008" s="6">
        <f t="shared" si="106"/>
        <v>29.25</v>
      </c>
      <c r="T1008" t="str">
        <f t="shared" si="110"/>
        <v>technology</v>
      </c>
      <c r="U1008" t="str">
        <f t="shared" si="111"/>
        <v>wearables</v>
      </c>
    </row>
    <row r="1009" spans="1:21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f t="shared" si="107"/>
        <v>30000</v>
      </c>
      <c r="F1009">
        <v>13296</v>
      </c>
      <c r="G1009" t="s">
        <v>8220</v>
      </c>
      <c r="H1009" t="s">
        <v>8224</v>
      </c>
      <c r="I1009" t="s">
        <v>8246</v>
      </c>
      <c r="J1009">
        <v>1481727623</v>
      </c>
      <c r="K1009" s="10">
        <f t="shared" si="108"/>
        <v>42718.6252662037</v>
      </c>
      <c r="L1009">
        <v>1478095223</v>
      </c>
      <c r="M1009" s="10">
        <f t="shared" si="109"/>
        <v>42676.583599537036</v>
      </c>
      <c r="N1009" t="b">
        <v>0</v>
      </c>
      <c r="O1009">
        <v>76</v>
      </c>
      <c r="P1009" t="b">
        <v>0</v>
      </c>
      <c r="Q1009" t="s">
        <v>8273</v>
      </c>
      <c r="R1009" s="5">
        <f t="shared" si="105"/>
        <v>0.443</v>
      </c>
      <c r="S1009" s="6">
        <f t="shared" si="106"/>
        <v>174.94736842105263</v>
      </c>
      <c r="T1009" t="str">
        <f t="shared" si="110"/>
        <v>technology</v>
      </c>
      <c r="U1009" t="str">
        <f t="shared" si="111"/>
        <v>wearables</v>
      </c>
    </row>
    <row r="1010" spans="1:21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f t="shared" si="107"/>
        <v>4768.5</v>
      </c>
      <c r="F1010">
        <v>250</v>
      </c>
      <c r="G1010" t="s">
        <v>8220</v>
      </c>
      <c r="H1010" t="s">
        <v>8238</v>
      </c>
      <c r="I1010" t="s">
        <v>8256</v>
      </c>
      <c r="J1010">
        <v>1482953115</v>
      </c>
      <c r="K1010" s="10">
        <f t="shared" si="108"/>
        <v>42732.809201388889</v>
      </c>
      <c r="L1010">
        <v>1480361115</v>
      </c>
      <c r="M1010" s="10">
        <f t="shared" si="109"/>
        <v>42702.809201388889</v>
      </c>
      <c r="N1010" t="b">
        <v>0</v>
      </c>
      <c r="O1010">
        <v>1</v>
      </c>
      <c r="P1010" t="b">
        <v>0</v>
      </c>
      <c r="Q1010" t="s">
        <v>8273</v>
      </c>
      <c r="R1010" s="5">
        <f t="shared" si="105"/>
        <v>3.0000000000000001E-3</v>
      </c>
      <c r="S1010" s="6">
        <f t="shared" si="106"/>
        <v>250</v>
      </c>
      <c r="T1010" t="str">
        <f t="shared" si="110"/>
        <v>technology</v>
      </c>
      <c r="U1010" t="str">
        <f t="shared" si="111"/>
        <v>wearables</v>
      </c>
    </row>
    <row r="1011" spans="1:21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f t="shared" si="107"/>
        <v>50000</v>
      </c>
      <c r="F1011">
        <v>6565</v>
      </c>
      <c r="G1011" t="s">
        <v>8220</v>
      </c>
      <c r="H1011" t="s">
        <v>8224</v>
      </c>
      <c r="I1011" t="s">
        <v>8246</v>
      </c>
      <c r="J1011">
        <v>1466346646</v>
      </c>
      <c r="K1011" s="10">
        <f t="shared" si="108"/>
        <v>42540.604699074072</v>
      </c>
      <c r="L1011">
        <v>1463754646</v>
      </c>
      <c r="M1011" s="10">
        <f t="shared" si="109"/>
        <v>42510.604699074072</v>
      </c>
      <c r="N1011" t="b">
        <v>0</v>
      </c>
      <c r="O1011">
        <v>101</v>
      </c>
      <c r="P1011" t="b">
        <v>0</v>
      </c>
      <c r="Q1011" t="s">
        <v>8273</v>
      </c>
      <c r="R1011" s="5">
        <f t="shared" si="105"/>
        <v>0.13100000000000001</v>
      </c>
      <c r="S1011" s="6">
        <f t="shared" si="106"/>
        <v>65</v>
      </c>
      <c r="T1011" t="str">
        <f t="shared" si="110"/>
        <v>technology</v>
      </c>
      <c r="U1011" t="str">
        <f t="shared" si="111"/>
        <v>wearables</v>
      </c>
    </row>
    <row r="1012" spans="1:21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f t="shared" si="107"/>
        <v>115250</v>
      </c>
      <c r="F1012">
        <v>220</v>
      </c>
      <c r="G1012" t="s">
        <v>8220</v>
      </c>
      <c r="H1012" t="s">
        <v>8224</v>
      </c>
      <c r="I1012" t="s">
        <v>8246</v>
      </c>
      <c r="J1012">
        <v>1473044340</v>
      </c>
      <c r="K1012" s="10">
        <f t="shared" si="108"/>
        <v>42618.124305555553</v>
      </c>
      <c r="L1012">
        <v>1468180462</v>
      </c>
      <c r="M1012" s="10">
        <f t="shared" si="109"/>
        <v>42561.829421296294</v>
      </c>
      <c r="N1012" t="b">
        <v>0</v>
      </c>
      <c r="O1012">
        <v>4</v>
      </c>
      <c r="P1012" t="b">
        <v>0</v>
      </c>
      <c r="Q1012" t="s">
        <v>8273</v>
      </c>
      <c r="R1012" s="5">
        <f t="shared" si="105"/>
        <v>2E-3</v>
      </c>
      <c r="S1012" s="6">
        <f t="shared" si="106"/>
        <v>55</v>
      </c>
      <c r="T1012" t="str">
        <f t="shared" si="110"/>
        <v>technology</v>
      </c>
      <c r="U1012" t="str">
        <f t="shared" si="111"/>
        <v>wearables</v>
      </c>
    </row>
    <row r="1013" spans="1:21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f t="shared" si="107"/>
        <v>20000</v>
      </c>
      <c r="F1013">
        <v>75</v>
      </c>
      <c r="G1013" t="s">
        <v>8220</v>
      </c>
      <c r="H1013" t="s">
        <v>8224</v>
      </c>
      <c r="I1013" t="s">
        <v>8246</v>
      </c>
      <c r="J1013">
        <v>1418938395</v>
      </c>
      <c r="K1013" s="10">
        <f t="shared" si="108"/>
        <v>41991.898090277777</v>
      </c>
      <c r="L1013">
        <v>1415050395</v>
      </c>
      <c r="M1013" s="10">
        <f t="shared" si="109"/>
        <v>41946.898090277777</v>
      </c>
      <c r="N1013" t="b">
        <v>0</v>
      </c>
      <c r="O1013">
        <v>1</v>
      </c>
      <c r="P1013" t="b">
        <v>0</v>
      </c>
      <c r="Q1013" t="s">
        <v>8273</v>
      </c>
      <c r="R1013" s="5">
        <f t="shared" si="105"/>
        <v>4.0000000000000001E-3</v>
      </c>
      <c r="S1013" s="6">
        <f t="shared" si="106"/>
        <v>75</v>
      </c>
      <c r="T1013" t="str">
        <f t="shared" si="110"/>
        <v>technology</v>
      </c>
      <c r="U1013" t="str">
        <f t="shared" si="111"/>
        <v>wearables</v>
      </c>
    </row>
    <row r="1014" spans="1:21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f t="shared" si="107"/>
        <v>5000</v>
      </c>
      <c r="F1014">
        <v>1076751.05</v>
      </c>
      <c r="G1014" t="s">
        <v>8220</v>
      </c>
      <c r="H1014" t="s">
        <v>8224</v>
      </c>
      <c r="I1014" t="s">
        <v>8246</v>
      </c>
      <c r="J1014">
        <v>1485254052</v>
      </c>
      <c r="K1014" s="10">
        <f t="shared" si="108"/>
        <v>42759.440416666665</v>
      </c>
      <c r="L1014">
        <v>1481366052</v>
      </c>
      <c r="M1014" s="10">
        <f t="shared" si="109"/>
        <v>42714.440416666665</v>
      </c>
      <c r="N1014" t="b">
        <v>0</v>
      </c>
      <c r="O1014">
        <v>775</v>
      </c>
      <c r="P1014" t="b">
        <v>0</v>
      </c>
      <c r="Q1014" t="s">
        <v>8273</v>
      </c>
      <c r="R1014" s="5">
        <f t="shared" si="105"/>
        <v>215.35</v>
      </c>
      <c r="S1014" s="6">
        <f t="shared" si="106"/>
        <v>1389.3561935483872</v>
      </c>
      <c r="T1014" t="str">
        <f t="shared" si="110"/>
        <v>technology</v>
      </c>
      <c r="U1014" t="str">
        <f t="shared" si="111"/>
        <v>wearables</v>
      </c>
    </row>
    <row r="1015" spans="1:21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f t="shared" si="107"/>
        <v>25000</v>
      </c>
      <c r="F1015">
        <v>8632</v>
      </c>
      <c r="G1015" t="s">
        <v>8220</v>
      </c>
      <c r="H1015" t="s">
        <v>8224</v>
      </c>
      <c r="I1015" t="s">
        <v>8246</v>
      </c>
      <c r="J1015">
        <v>1451419200</v>
      </c>
      <c r="K1015" s="10">
        <f t="shared" si="108"/>
        <v>42367.833333333328</v>
      </c>
      <c r="L1015">
        <v>1449000056</v>
      </c>
      <c r="M1015" s="10">
        <f t="shared" si="109"/>
        <v>42339.833981481483</v>
      </c>
      <c r="N1015" t="b">
        <v>0</v>
      </c>
      <c r="O1015">
        <v>90</v>
      </c>
      <c r="P1015" t="b">
        <v>0</v>
      </c>
      <c r="Q1015" t="s">
        <v>8273</v>
      </c>
      <c r="R1015" s="5">
        <f t="shared" si="105"/>
        <v>0.34499999999999997</v>
      </c>
      <c r="S1015" s="6">
        <f t="shared" si="106"/>
        <v>95.911111111111111</v>
      </c>
      <c r="T1015" t="str">
        <f t="shared" si="110"/>
        <v>technology</v>
      </c>
      <c r="U1015" t="str">
        <f t="shared" si="111"/>
        <v>wearables</v>
      </c>
    </row>
    <row r="1016" spans="1:21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f t="shared" si="107"/>
        <v>10000</v>
      </c>
      <c r="F1016">
        <v>3060</v>
      </c>
      <c r="G1016" t="s">
        <v>8220</v>
      </c>
      <c r="H1016" t="s">
        <v>8224</v>
      </c>
      <c r="I1016" t="s">
        <v>8246</v>
      </c>
      <c r="J1016">
        <v>1420070615</v>
      </c>
      <c r="K1016" s="10">
        <f t="shared" si="108"/>
        <v>42005.002488425926</v>
      </c>
      <c r="L1016">
        <v>1415750615</v>
      </c>
      <c r="M1016" s="10">
        <f t="shared" si="109"/>
        <v>41955.002488425926</v>
      </c>
      <c r="N1016" t="b">
        <v>0</v>
      </c>
      <c r="O1016">
        <v>16</v>
      </c>
      <c r="P1016" t="b">
        <v>0</v>
      </c>
      <c r="Q1016" t="s">
        <v>8273</v>
      </c>
      <c r="R1016" s="5">
        <f t="shared" si="105"/>
        <v>0.30599999999999999</v>
      </c>
      <c r="S1016" s="6">
        <f t="shared" si="106"/>
        <v>191.25</v>
      </c>
      <c r="T1016" t="str">
        <f t="shared" si="110"/>
        <v>technology</v>
      </c>
      <c r="U1016" t="str">
        <f t="shared" si="111"/>
        <v>wearables</v>
      </c>
    </row>
    <row r="1017" spans="1:21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f t="shared" si="107"/>
        <v>9180</v>
      </c>
      <c r="F1017">
        <v>240</v>
      </c>
      <c r="G1017" t="s">
        <v>8220</v>
      </c>
      <c r="H1017" t="s">
        <v>8240</v>
      </c>
      <c r="I1017" t="s">
        <v>8257</v>
      </c>
      <c r="J1017">
        <v>1448489095</v>
      </c>
      <c r="K1017" s="10">
        <f t="shared" si="108"/>
        <v>42333.920081018514</v>
      </c>
      <c r="L1017">
        <v>1445893495</v>
      </c>
      <c r="M1017" s="10">
        <f t="shared" si="109"/>
        <v>42303.878414351857</v>
      </c>
      <c r="N1017" t="b">
        <v>0</v>
      </c>
      <c r="O1017">
        <v>6</v>
      </c>
      <c r="P1017" t="b">
        <v>0</v>
      </c>
      <c r="Q1017" t="s">
        <v>8273</v>
      </c>
      <c r="R1017" s="5">
        <f t="shared" si="105"/>
        <v>2.7E-2</v>
      </c>
      <c r="S1017" s="6">
        <f t="shared" si="106"/>
        <v>40</v>
      </c>
      <c r="T1017" t="str">
        <f t="shared" si="110"/>
        <v>technology</v>
      </c>
      <c r="U1017" t="str">
        <f t="shared" si="111"/>
        <v>wearables</v>
      </c>
    </row>
    <row r="1018" spans="1:21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f t="shared" si="107"/>
        <v>100000</v>
      </c>
      <c r="F1018">
        <v>2842</v>
      </c>
      <c r="G1018" t="s">
        <v>8220</v>
      </c>
      <c r="H1018" t="s">
        <v>8224</v>
      </c>
      <c r="I1018" t="s">
        <v>8246</v>
      </c>
      <c r="J1018">
        <v>1459992856</v>
      </c>
      <c r="K1018" s="10">
        <f t="shared" si="108"/>
        <v>42467.065462962957</v>
      </c>
      <c r="L1018">
        <v>1456108456</v>
      </c>
      <c r="M1018" s="10">
        <f t="shared" si="109"/>
        <v>42422.107129629629</v>
      </c>
      <c r="N1018" t="b">
        <v>0</v>
      </c>
      <c r="O1018">
        <v>38</v>
      </c>
      <c r="P1018" t="b">
        <v>0</v>
      </c>
      <c r="Q1018" t="s">
        <v>8273</v>
      </c>
      <c r="R1018" s="5">
        <f t="shared" si="105"/>
        <v>2.8000000000000001E-2</v>
      </c>
      <c r="S1018" s="6">
        <f t="shared" si="106"/>
        <v>74.78947368421052</v>
      </c>
      <c r="T1018" t="str">
        <f t="shared" si="110"/>
        <v>technology</v>
      </c>
      <c r="U1018" t="str">
        <f t="shared" si="111"/>
        <v>wearables</v>
      </c>
    </row>
    <row r="1019" spans="1:21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f t="shared" si="107"/>
        <v>250000</v>
      </c>
      <c r="F1019">
        <v>57197</v>
      </c>
      <c r="G1019" t="s">
        <v>8220</v>
      </c>
      <c r="H1019" t="s">
        <v>8224</v>
      </c>
      <c r="I1019" t="s">
        <v>8246</v>
      </c>
      <c r="J1019">
        <v>1448125935</v>
      </c>
      <c r="K1019" s="10">
        <f t="shared" si="108"/>
        <v>42329.716840277775</v>
      </c>
      <c r="L1019">
        <v>1444666335</v>
      </c>
      <c r="M1019" s="10">
        <f t="shared" si="109"/>
        <v>42289.675173611111</v>
      </c>
      <c r="N1019" t="b">
        <v>0</v>
      </c>
      <c r="O1019">
        <v>355</v>
      </c>
      <c r="P1019" t="b">
        <v>0</v>
      </c>
      <c r="Q1019" t="s">
        <v>8273</v>
      </c>
      <c r="R1019" s="5">
        <f t="shared" si="105"/>
        <v>0.22900000000000001</v>
      </c>
      <c r="S1019" s="6">
        <f t="shared" si="106"/>
        <v>161.11830985915492</v>
      </c>
      <c r="T1019" t="str">
        <f t="shared" si="110"/>
        <v>technology</v>
      </c>
      <c r="U1019" t="str">
        <f t="shared" si="111"/>
        <v>wearables</v>
      </c>
    </row>
    <row r="1020" spans="1:21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f t="shared" si="107"/>
        <v>20000</v>
      </c>
      <c r="F1020">
        <v>621</v>
      </c>
      <c r="G1020" t="s">
        <v>8220</v>
      </c>
      <c r="H1020" t="s">
        <v>8224</v>
      </c>
      <c r="I1020" t="s">
        <v>8246</v>
      </c>
      <c r="J1020">
        <v>1468496933</v>
      </c>
      <c r="K1020" s="10">
        <f t="shared" si="108"/>
        <v>42565.492280092592</v>
      </c>
      <c r="L1020">
        <v>1465904933</v>
      </c>
      <c r="M1020" s="10">
        <f t="shared" si="109"/>
        <v>42535.492280092592</v>
      </c>
      <c r="N1020" t="b">
        <v>0</v>
      </c>
      <c r="O1020">
        <v>7</v>
      </c>
      <c r="P1020" t="b">
        <v>0</v>
      </c>
      <c r="Q1020" t="s">
        <v>8273</v>
      </c>
      <c r="R1020" s="5">
        <f t="shared" si="105"/>
        <v>3.1E-2</v>
      </c>
      <c r="S1020" s="6">
        <f t="shared" si="106"/>
        <v>88.714285714285708</v>
      </c>
      <c r="T1020" t="str">
        <f t="shared" si="110"/>
        <v>technology</v>
      </c>
      <c r="U1020" t="str">
        <f t="shared" si="111"/>
        <v>wearables</v>
      </c>
    </row>
    <row r="1021" spans="1:21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f t="shared" si="107"/>
        <v>45000</v>
      </c>
      <c r="F1021">
        <v>21300</v>
      </c>
      <c r="G1021" t="s">
        <v>8220</v>
      </c>
      <c r="H1021" t="s">
        <v>8224</v>
      </c>
      <c r="I1021" t="s">
        <v>8246</v>
      </c>
      <c r="J1021">
        <v>1423092149</v>
      </c>
      <c r="K1021" s="10">
        <f t="shared" si="108"/>
        <v>42039.973946759259</v>
      </c>
      <c r="L1021">
        <v>1420500149</v>
      </c>
      <c r="M1021" s="10">
        <f t="shared" si="109"/>
        <v>42009.973946759259</v>
      </c>
      <c r="N1021" t="b">
        <v>0</v>
      </c>
      <c r="O1021">
        <v>400</v>
      </c>
      <c r="P1021" t="b">
        <v>0</v>
      </c>
      <c r="Q1021" t="s">
        <v>8273</v>
      </c>
      <c r="R1021" s="5">
        <f t="shared" si="105"/>
        <v>0.47299999999999998</v>
      </c>
      <c r="S1021" s="6">
        <f t="shared" si="106"/>
        <v>53.25</v>
      </c>
      <c r="T1021" t="str">
        <f t="shared" si="110"/>
        <v>technology</v>
      </c>
      <c r="U1021" t="str">
        <f t="shared" si="111"/>
        <v>wearables</v>
      </c>
    </row>
    <row r="1022" spans="1:21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f t="shared" si="107"/>
        <v>1162.5</v>
      </c>
      <c r="F1022">
        <v>3186</v>
      </c>
      <c r="G1022" t="s">
        <v>8219</v>
      </c>
      <c r="H1022" t="s">
        <v>8229</v>
      </c>
      <c r="I1022" t="s">
        <v>8251</v>
      </c>
      <c r="J1022">
        <v>1433206020</v>
      </c>
      <c r="K1022" s="10">
        <f t="shared" si="108"/>
        <v>42157.032638888893</v>
      </c>
      <c r="L1022">
        <v>1430617209</v>
      </c>
      <c r="M1022" s="10">
        <f t="shared" si="109"/>
        <v>42127.069548611107</v>
      </c>
      <c r="N1022" t="b">
        <v>0</v>
      </c>
      <c r="O1022">
        <v>30</v>
      </c>
      <c r="P1022" t="b">
        <v>1</v>
      </c>
      <c r="Q1022" t="s">
        <v>8280</v>
      </c>
      <c r="R1022" s="5">
        <f t="shared" si="105"/>
        <v>2.0550000000000002</v>
      </c>
      <c r="S1022" s="14">
        <f t="shared" si="106"/>
        <v>106.2</v>
      </c>
      <c r="T1022" t="str">
        <f t="shared" si="110"/>
        <v>music</v>
      </c>
      <c r="U1022" t="str">
        <f t="shared" si="111"/>
        <v>electronic music</v>
      </c>
    </row>
    <row r="1023" spans="1:21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f t="shared" si="107"/>
        <v>3000</v>
      </c>
      <c r="F1023">
        <v>10554.11</v>
      </c>
      <c r="G1023" t="s">
        <v>8219</v>
      </c>
      <c r="H1023" t="s">
        <v>8224</v>
      </c>
      <c r="I1023" t="s">
        <v>8246</v>
      </c>
      <c r="J1023">
        <v>1445054400</v>
      </c>
      <c r="K1023" s="10">
        <f t="shared" si="108"/>
        <v>42294.166666666672</v>
      </c>
      <c r="L1023">
        <v>1443074571</v>
      </c>
      <c r="M1023" s="10">
        <f t="shared" si="109"/>
        <v>42271.251979166671</v>
      </c>
      <c r="N1023" t="b">
        <v>1</v>
      </c>
      <c r="O1023">
        <v>478</v>
      </c>
      <c r="P1023" t="b">
        <v>1</v>
      </c>
      <c r="Q1023" t="s">
        <v>8280</v>
      </c>
      <c r="R1023" s="5">
        <f t="shared" si="105"/>
        <v>3.5179999999999998</v>
      </c>
      <c r="S1023" s="14">
        <f t="shared" si="106"/>
        <v>22.079728033472804</v>
      </c>
      <c r="T1023" t="str">
        <f t="shared" si="110"/>
        <v>music</v>
      </c>
      <c r="U1023" t="str">
        <f t="shared" si="111"/>
        <v>electronic music</v>
      </c>
    </row>
    <row r="1024" spans="1:21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f t="shared" si="107"/>
        <v>2000</v>
      </c>
      <c r="F1024">
        <v>2298</v>
      </c>
      <c r="G1024" t="s">
        <v>8219</v>
      </c>
      <c r="H1024" t="s">
        <v>8224</v>
      </c>
      <c r="I1024" t="s">
        <v>8246</v>
      </c>
      <c r="J1024">
        <v>1431876677</v>
      </c>
      <c r="K1024" s="10">
        <f t="shared" si="108"/>
        <v>42141.646724537044</v>
      </c>
      <c r="L1024">
        <v>1429284677</v>
      </c>
      <c r="M1024" s="10">
        <f t="shared" si="109"/>
        <v>42111.646724537044</v>
      </c>
      <c r="N1024" t="b">
        <v>1</v>
      </c>
      <c r="O1024">
        <v>74</v>
      </c>
      <c r="P1024" t="b">
        <v>1</v>
      </c>
      <c r="Q1024" t="s">
        <v>8280</v>
      </c>
      <c r="R1024" s="5">
        <f t="shared" si="105"/>
        <v>1.149</v>
      </c>
      <c r="S1024" s="14">
        <f t="shared" si="106"/>
        <v>31.054054054054053</v>
      </c>
      <c r="T1024" t="str">
        <f t="shared" si="110"/>
        <v>music</v>
      </c>
      <c r="U1024" t="str">
        <f t="shared" si="111"/>
        <v>electronic music</v>
      </c>
    </row>
    <row r="1025" spans="1:21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f t="shared" si="107"/>
        <v>2420</v>
      </c>
      <c r="F1025">
        <v>4743</v>
      </c>
      <c r="G1025" t="s">
        <v>8219</v>
      </c>
      <c r="H1025" t="s">
        <v>8225</v>
      </c>
      <c r="I1025" t="s">
        <v>8247</v>
      </c>
      <c r="J1025">
        <v>1434837861</v>
      </c>
      <c r="K1025" s="10">
        <f t="shared" si="108"/>
        <v>42175.919687500005</v>
      </c>
      <c r="L1025">
        <v>1432245861</v>
      </c>
      <c r="M1025" s="10">
        <f t="shared" si="109"/>
        <v>42145.919687500005</v>
      </c>
      <c r="N1025" t="b">
        <v>0</v>
      </c>
      <c r="O1025">
        <v>131</v>
      </c>
      <c r="P1025" t="b">
        <v>1</v>
      </c>
      <c r="Q1025" t="s">
        <v>8280</v>
      </c>
      <c r="R1025" s="5">
        <f t="shared" si="105"/>
        <v>2.3719999999999999</v>
      </c>
      <c r="S1025" s="14">
        <f t="shared" si="106"/>
        <v>36.206106870229007</v>
      </c>
      <c r="T1025" t="str">
        <f t="shared" si="110"/>
        <v>music</v>
      </c>
      <c r="U1025" t="str">
        <f t="shared" si="111"/>
        <v>electronic music</v>
      </c>
    </row>
    <row r="1026" spans="1:21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f t="shared" si="107"/>
        <v>2000</v>
      </c>
      <c r="F1026">
        <v>23727.55</v>
      </c>
      <c r="G1026" t="s">
        <v>8219</v>
      </c>
      <c r="H1026" t="s">
        <v>8235</v>
      </c>
      <c r="I1026" t="s">
        <v>8255</v>
      </c>
      <c r="J1026">
        <v>1454248563</v>
      </c>
      <c r="K1026" s="10">
        <f t="shared" si="108"/>
        <v>42400.580590277779</v>
      </c>
      <c r="L1026">
        <v>1451656563</v>
      </c>
      <c r="M1026" s="10">
        <f t="shared" si="109"/>
        <v>42370.580590277779</v>
      </c>
      <c r="N1026" t="b">
        <v>1</v>
      </c>
      <c r="O1026">
        <v>61</v>
      </c>
      <c r="P1026" t="b">
        <v>1</v>
      </c>
      <c r="Q1026" t="s">
        <v>8280</v>
      </c>
      <c r="R1026" s="5">
        <f t="shared" ref="R1026:R1089" si="112">ROUND((F1026/D1026),3)</f>
        <v>1.1859999999999999</v>
      </c>
      <c r="S1026" s="14">
        <f t="shared" ref="S1026:S1089" si="113">F1026/O1026</f>
        <v>388.9762295081967</v>
      </c>
      <c r="T1026" t="str">
        <f t="shared" si="110"/>
        <v>music</v>
      </c>
      <c r="U1026" t="str">
        <f t="shared" si="111"/>
        <v>electronic music</v>
      </c>
    </row>
    <row r="1027" spans="1:21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f t="shared" ref="E1027:E1090" si="114">IF(I1027="USD",D1027,(IF(I1027="AUD",(D1027*0.68),IF(I1027="GBP",(D1027*1.21),(IF(I1027="EUR",(D1027*1.11),(IF(I1027="CAD",(D1027*0.75),(IF(I1027="NZD",(D1027*0.64),IF(I1027="HKD",(D1027*0.13),IF(I1027="DKK",(D1027*0.15),IF(I1027="NOK",(D1027*0.11),IF(I1027="SEK",(D1027*0.1),(IF(I1027="MXN",(D1027*0.051),IF(I1027="chf",(D1027*1.02),IF(I1027="SGD",(D1027*0.72)))))))))))))))))))</f>
        <v>70000</v>
      </c>
      <c r="F1027">
        <v>76949.820000000007</v>
      </c>
      <c r="G1027" t="s">
        <v>8219</v>
      </c>
      <c r="H1027" t="s">
        <v>8224</v>
      </c>
      <c r="I1027" t="s">
        <v>8246</v>
      </c>
      <c r="J1027">
        <v>1426532437</v>
      </c>
      <c r="K1027" s="10">
        <f t="shared" ref="K1027:K1090" si="115">(((J1027/60)/60)/24)+DATE(1970,1,1)</f>
        <v>42079.792094907403</v>
      </c>
      <c r="L1027">
        <v>1423944037</v>
      </c>
      <c r="M1027" s="10">
        <f t="shared" ref="M1027:M1090" si="116">(((L1027/60)/60)/24)+DATE(1970,1,1)</f>
        <v>42049.833761574075</v>
      </c>
      <c r="N1027" t="b">
        <v>1</v>
      </c>
      <c r="O1027">
        <v>1071</v>
      </c>
      <c r="P1027" t="b">
        <v>1</v>
      </c>
      <c r="Q1027" t="s">
        <v>8280</v>
      </c>
      <c r="R1027" s="5">
        <f t="shared" si="112"/>
        <v>1.099</v>
      </c>
      <c r="S1027" s="14">
        <f t="shared" si="113"/>
        <v>71.848571428571432</v>
      </c>
      <c r="T1027" t="str">
        <f t="shared" ref="T1027:T1090" si="117">LEFT(Q1027,SEARCH("/",Q1027,1)-1)</f>
        <v>music</v>
      </c>
      <c r="U1027" t="str">
        <f t="shared" ref="U1027:U1090" si="118">RIGHT(Q1027,(LEN(Q1027)-(SEARCH("/",Q1027,1))))</f>
        <v>electronic music</v>
      </c>
    </row>
    <row r="1028" spans="1:21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f t="shared" si="114"/>
        <v>8470</v>
      </c>
      <c r="F1028">
        <v>7000.58</v>
      </c>
      <c r="G1028" t="s">
        <v>8219</v>
      </c>
      <c r="H1028" t="s">
        <v>8225</v>
      </c>
      <c r="I1028" t="s">
        <v>8247</v>
      </c>
      <c r="J1028">
        <v>1459414016</v>
      </c>
      <c r="K1028" s="10">
        <f t="shared" si="115"/>
        <v>42460.365925925929</v>
      </c>
      <c r="L1028">
        <v>1456480016</v>
      </c>
      <c r="M1028" s="10">
        <f t="shared" si="116"/>
        <v>42426.407592592594</v>
      </c>
      <c r="N1028" t="b">
        <v>1</v>
      </c>
      <c r="O1028">
        <v>122</v>
      </c>
      <c r="P1028" t="b">
        <v>1</v>
      </c>
      <c r="Q1028" t="s">
        <v>8280</v>
      </c>
      <c r="R1028" s="5">
        <f t="shared" si="112"/>
        <v>1</v>
      </c>
      <c r="S1028" s="14">
        <f t="shared" si="113"/>
        <v>57.381803278688523</v>
      </c>
      <c r="T1028" t="str">
        <f t="shared" si="117"/>
        <v>music</v>
      </c>
      <c r="U1028" t="str">
        <f t="shared" si="118"/>
        <v>electronic music</v>
      </c>
    </row>
    <row r="1029" spans="1:21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f t="shared" si="114"/>
        <v>7501</v>
      </c>
      <c r="F1029">
        <v>7733</v>
      </c>
      <c r="G1029" t="s">
        <v>8219</v>
      </c>
      <c r="H1029" t="s">
        <v>8224</v>
      </c>
      <c r="I1029" t="s">
        <v>8246</v>
      </c>
      <c r="J1029">
        <v>1414025347</v>
      </c>
      <c r="K1029" s="10">
        <f t="shared" si="115"/>
        <v>41935.034108796295</v>
      </c>
      <c r="L1029">
        <v>1411433347</v>
      </c>
      <c r="M1029" s="10">
        <f t="shared" si="116"/>
        <v>41905.034108796295</v>
      </c>
      <c r="N1029" t="b">
        <v>1</v>
      </c>
      <c r="O1029">
        <v>111</v>
      </c>
      <c r="P1029" t="b">
        <v>1</v>
      </c>
      <c r="Q1029" t="s">
        <v>8280</v>
      </c>
      <c r="R1029" s="5">
        <f t="shared" si="112"/>
        <v>1.0309999999999999</v>
      </c>
      <c r="S1029" s="14">
        <f t="shared" si="113"/>
        <v>69.666666666666671</v>
      </c>
      <c r="T1029" t="str">
        <f t="shared" si="117"/>
        <v>music</v>
      </c>
      <c r="U1029" t="str">
        <f t="shared" si="118"/>
        <v>electronic music</v>
      </c>
    </row>
    <row r="1030" spans="1:21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f t="shared" si="114"/>
        <v>12100</v>
      </c>
      <c r="F1030">
        <v>11727</v>
      </c>
      <c r="G1030" t="s">
        <v>8219</v>
      </c>
      <c r="H1030" t="s">
        <v>8225</v>
      </c>
      <c r="I1030" t="s">
        <v>8247</v>
      </c>
      <c r="J1030">
        <v>1488830400</v>
      </c>
      <c r="K1030" s="10">
        <f t="shared" si="115"/>
        <v>42800.833333333328</v>
      </c>
      <c r="L1030">
        <v>1484924605</v>
      </c>
      <c r="M1030" s="10">
        <f t="shared" si="116"/>
        <v>42755.627372685187</v>
      </c>
      <c r="N1030" t="b">
        <v>1</v>
      </c>
      <c r="O1030">
        <v>255</v>
      </c>
      <c r="P1030" t="b">
        <v>1</v>
      </c>
      <c r="Q1030" t="s">
        <v>8280</v>
      </c>
      <c r="R1030" s="5">
        <f t="shared" si="112"/>
        <v>1.173</v>
      </c>
      <c r="S1030" s="14">
        <f t="shared" si="113"/>
        <v>45.988235294117644</v>
      </c>
      <c r="T1030" t="str">
        <f t="shared" si="117"/>
        <v>music</v>
      </c>
      <c r="U1030" t="str">
        <f t="shared" si="118"/>
        <v>electronic music</v>
      </c>
    </row>
    <row r="1031" spans="1:21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f t="shared" si="114"/>
        <v>1000</v>
      </c>
      <c r="F1031">
        <v>11176</v>
      </c>
      <c r="G1031" t="s">
        <v>8219</v>
      </c>
      <c r="H1031" t="s">
        <v>8235</v>
      </c>
      <c r="I1031" t="s">
        <v>8255</v>
      </c>
      <c r="J1031">
        <v>1428184740</v>
      </c>
      <c r="K1031" s="10">
        <f t="shared" si="115"/>
        <v>42098.915972222225</v>
      </c>
      <c r="L1031">
        <v>1423501507</v>
      </c>
      <c r="M1031" s="10">
        <f t="shared" si="116"/>
        <v>42044.711886574078</v>
      </c>
      <c r="N1031" t="b">
        <v>0</v>
      </c>
      <c r="O1031">
        <v>141</v>
      </c>
      <c r="P1031" t="b">
        <v>1</v>
      </c>
      <c r="Q1031" t="s">
        <v>8280</v>
      </c>
      <c r="R1031" s="5">
        <f t="shared" si="112"/>
        <v>1.1180000000000001</v>
      </c>
      <c r="S1031" s="14">
        <f t="shared" si="113"/>
        <v>79.262411347517727</v>
      </c>
      <c r="T1031" t="str">
        <f t="shared" si="117"/>
        <v>music</v>
      </c>
      <c r="U1031" t="str">
        <f t="shared" si="118"/>
        <v>electronic music</v>
      </c>
    </row>
    <row r="1032" spans="1:21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f t="shared" si="114"/>
        <v>2000</v>
      </c>
      <c r="F1032">
        <v>6842</v>
      </c>
      <c r="G1032" t="s">
        <v>8219</v>
      </c>
      <c r="H1032" t="s">
        <v>8224</v>
      </c>
      <c r="I1032" t="s">
        <v>8246</v>
      </c>
      <c r="J1032">
        <v>1473680149</v>
      </c>
      <c r="K1032" s="10">
        <f t="shared" si="115"/>
        <v>42625.483206018514</v>
      </c>
      <c r="L1032">
        <v>1472470549</v>
      </c>
      <c r="M1032" s="10">
        <f t="shared" si="116"/>
        <v>42611.483206018514</v>
      </c>
      <c r="N1032" t="b">
        <v>0</v>
      </c>
      <c r="O1032">
        <v>159</v>
      </c>
      <c r="P1032" t="b">
        <v>1</v>
      </c>
      <c r="Q1032" t="s">
        <v>8280</v>
      </c>
      <c r="R1032" s="5">
        <f t="shared" si="112"/>
        <v>3.4209999999999998</v>
      </c>
      <c r="S1032" s="14">
        <f t="shared" si="113"/>
        <v>43.031446540880502</v>
      </c>
      <c r="T1032" t="str">
        <f t="shared" si="117"/>
        <v>music</v>
      </c>
      <c r="U1032" t="str">
        <f t="shared" si="118"/>
        <v>electronic music</v>
      </c>
    </row>
    <row r="1033" spans="1:21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f t="shared" si="114"/>
        <v>10000</v>
      </c>
      <c r="F1033">
        <v>10740</v>
      </c>
      <c r="G1033" t="s">
        <v>8219</v>
      </c>
      <c r="H1033" t="s">
        <v>8224</v>
      </c>
      <c r="I1033" t="s">
        <v>8246</v>
      </c>
      <c r="J1033">
        <v>1450290010</v>
      </c>
      <c r="K1033" s="10">
        <f t="shared" si="115"/>
        <v>42354.764004629629</v>
      </c>
      <c r="L1033">
        <v>1447698010</v>
      </c>
      <c r="M1033" s="10">
        <f t="shared" si="116"/>
        <v>42324.764004629629</v>
      </c>
      <c r="N1033" t="b">
        <v>0</v>
      </c>
      <c r="O1033">
        <v>99</v>
      </c>
      <c r="P1033" t="b">
        <v>1</v>
      </c>
      <c r="Q1033" t="s">
        <v>8280</v>
      </c>
      <c r="R1033" s="5">
        <f t="shared" si="112"/>
        <v>1.0740000000000001</v>
      </c>
      <c r="S1033" s="14">
        <f t="shared" si="113"/>
        <v>108.48484848484848</v>
      </c>
      <c r="T1033" t="str">
        <f t="shared" si="117"/>
        <v>music</v>
      </c>
      <c r="U1033" t="str">
        <f t="shared" si="118"/>
        <v>electronic music</v>
      </c>
    </row>
    <row r="1034" spans="1:21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f t="shared" si="114"/>
        <v>5400</v>
      </c>
      <c r="F1034">
        <v>5858.84</v>
      </c>
      <c r="G1034" t="s">
        <v>8219</v>
      </c>
      <c r="H1034" t="s">
        <v>8224</v>
      </c>
      <c r="I1034" t="s">
        <v>8246</v>
      </c>
      <c r="J1034">
        <v>1466697625</v>
      </c>
      <c r="K1034" s="10">
        <f t="shared" si="115"/>
        <v>42544.666956018518</v>
      </c>
      <c r="L1034">
        <v>1464105625</v>
      </c>
      <c r="M1034" s="10">
        <f t="shared" si="116"/>
        <v>42514.666956018518</v>
      </c>
      <c r="N1034" t="b">
        <v>0</v>
      </c>
      <c r="O1034">
        <v>96</v>
      </c>
      <c r="P1034" t="b">
        <v>1</v>
      </c>
      <c r="Q1034" t="s">
        <v>8280</v>
      </c>
      <c r="R1034" s="5">
        <f t="shared" si="112"/>
        <v>1.085</v>
      </c>
      <c r="S1034" s="14">
        <f t="shared" si="113"/>
        <v>61.029583333333335</v>
      </c>
      <c r="T1034" t="str">
        <f t="shared" si="117"/>
        <v>music</v>
      </c>
      <c r="U1034" t="str">
        <f t="shared" si="118"/>
        <v>electronic music</v>
      </c>
    </row>
    <row r="1035" spans="1:21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f t="shared" si="114"/>
        <v>1606.8799999999999</v>
      </c>
      <c r="F1035">
        <v>1366</v>
      </c>
      <c r="G1035" t="s">
        <v>8219</v>
      </c>
      <c r="H1035" t="s">
        <v>8225</v>
      </c>
      <c r="I1035" t="s">
        <v>8247</v>
      </c>
      <c r="J1035">
        <v>1481564080</v>
      </c>
      <c r="K1035" s="10">
        <f t="shared" si="115"/>
        <v>42716.732407407413</v>
      </c>
      <c r="L1035">
        <v>1479144880</v>
      </c>
      <c r="M1035" s="10">
        <f t="shared" si="116"/>
        <v>42688.732407407413</v>
      </c>
      <c r="N1035" t="b">
        <v>0</v>
      </c>
      <c r="O1035">
        <v>27</v>
      </c>
      <c r="P1035" t="b">
        <v>1</v>
      </c>
      <c r="Q1035" t="s">
        <v>8280</v>
      </c>
      <c r="R1035" s="5">
        <f t="shared" si="112"/>
        <v>1.0289999999999999</v>
      </c>
      <c r="S1035" s="14">
        <f t="shared" si="113"/>
        <v>50.592592592592595</v>
      </c>
      <c r="T1035" t="str">
        <f t="shared" si="117"/>
        <v>music</v>
      </c>
      <c r="U1035" t="str">
        <f t="shared" si="118"/>
        <v>electronic music</v>
      </c>
    </row>
    <row r="1036" spans="1:21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f t="shared" si="114"/>
        <v>5000</v>
      </c>
      <c r="F1036">
        <v>6500.09</v>
      </c>
      <c r="G1036" t="s">
        <v>8219</v>
      </c>
      <c r="H1036" t="s">
        <v>8224</v>
      </c>
      <c r="I1036" t="s">
        <v>8246</v>
      </c>
      <c r="J1036">
        <v>1470369540</v>
      </c>
      <c r="K1036" s="10">
        <f t="shared" si="115"/>
        <v>42587.165972222225</v>
      </c>
      <c r="L1036">
        <v>1467604804</v>
      </c>
      <c r="M1036" s="10">
        <f t="shared" si="116"/>
        <v>42555.166712962964</v>
      </c>
      <c r="N1036" t="b">
        <v>0</v>
      </c>
      <c r="O1036">
        <v>166</v>
      </c>
      <c r="P1036" t="b">
        <v>1</v>
      </c>
      <c r="Q1036" t="s">
        <v>8280</v>
      </c>
      <c r="R1036" s="5">
        <f t="shared" si="112"/>
        <v>1.3</v>
      </c>
      <c r="S1036" s="14">
        <f t="shared" si="113"/>
        <v>39.157168674698795</v>
      </c>
      <c r="T1036" t="str">
        <f t="shared" si="117"/>
        <v>music</v>
      </c>
      <c r="U1036" t="str">
        <f t="shared" si="118"/>
        <v>electronic music</v>
      </c>
    </row>
    <row r="1037" spans="1:21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f t="shared" si="114"/>
        <v>4600</v>
      </c>
      <c r="F1037">
        <v>4952</v>
      </c>
      <c r="G1037" t="s">
        <v>8219</v>
      </c>
      <c r="H1037" t="s">
        <v>8224</v>
      </c>
      <c r="I1037" t="s">
        <v>8246</v>
      </c>
      <c r="J1037">
        <v>1423668220</v>
      </c>
      <c r="K1037" s="10">
        <f t="shared" si="115"/>
        <v>42046.641435185185</v>
      </c>
      <c r="L1037">
        <v>1421076220</v>
      </c>
      <c r="M1037" s="10">
        <f t="shared" si="116"/>
        <v>42016.641435185185</v>
      </c>
      <c r="N1037" t="b">
        <v>0</v>
      </c>
      <c r="O1037">
        <v>76</v>
      </c>
      <c r="P1037" t="b">
        <v>1</v>
      </c>
      <c r="Q1037" t="s">
        <v>8280</v>
      </c>
      <c r="R1037" s="5">
        <f t="shared" si="112"/>
        <v>1.077</v>
      </c>
      <c r="S1037" s="14">
        <f t="shared" si="113"/>
        <v>65.15789473684211</v>
      </c>
      <c r="T1037" t="str">
        <f t="shared" si="117"/>
        <v>music</v>
      </c>
      <c r="U1037" t="str">
        <f t="shared" si="118"/>
        <v>electronic music</v>
      </c>
    </row>
    <row r="1038" spans="1:21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f t="shared" si="114"/>
        <v>4500</v>
      </c>
      <c r="F1038">
        <v>5056.22</v>
      </c>
      <c r="G1038" t="s">
        <v>8219</v>
      </c>
      <c r="H1038" t="s">
        <v>8224</v>
      </c>
      <c r="I1038" t="s">
        <v>8246</v>
      </c>
      <c r="J1038">
        <v>1357545600</v>
      </c>
      <c r="K1038" s="10">
        <f t="shared" si="115"/>
        <v>41281.333333333336</v>
      </c>
      <c r="L1038">
        <v>1354790790</v>
      </c>
      <c r="M1038" s="10">
        <f t="shared" si="116"/>
        <v>41249.448958333334</v>
      </c>
      <c r="N1038" t="b">
        <v>0</v>
      </c>
      <c r="O1038">
        <v>211</v>
      </c>
      <c r="P1038" t="b">
        <v>1</v>
      </c>
      <c r="Q1038" t="s">
        <v>8280</v>
      </c>
      <c r="R1038" s="5">
        <f t="shared" si="112"/>
        <v>1.1240000000000001</v>
      </c>
      <c r="S1038" s="14">
        <f t="shared" si="113"/>
        <v>23.963127962085309</v>
      </c>
      <c r="T1038" t="str">
        <f t="shared" si="117"/>
        <v>music</v>
      </c>
      <c r="U1038" t="str">
        <f t="shared" si="118"/>
        <v>electronic music</v>
      </c>
    </row>
    <row r="1039" spans="1:21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f t="shared" si="114"/>
        <v>1000</v>
      </c>
      <c r="F1039">
        <v>1021</v>
      </c>
      <c r="G1039" t="s">
        <v>8219</v>
      </c>
      <c r="H1039" t="s">
        <v>8224</v>
      </c>
      <c r="I1039" t="s">
        <v>8246</v>
      </c>
      <c r="J1039">
        <v>1431925200</v>
      </c>
      <c r="K1039" s="10">
        <f t="shared" si="115"/>
        <v>42142.208333333328</v>
      </c>
      <c r="L1039">
        <v>1429991062</v>
      </c>
      <c r="M1039" s="10">
        <f t="shared" si="116"/>
        <v>42119.822476851856</v>
      </c>
      <c r="N1039" t="b">
        <v>0</v>
      </c>
      <c r="O1039">
        <v>21</v>
      </c>
      <c r="P1039" t="b">
        <v>1</v>
      </c>
      <c r="Q1039" t="s">
        <v>8280</v>
      </c>
      <c r="R1039" s="5">
        <f t="shared" si="112"/>
        <v>1.0209999999999999</v>
      </c>
      <c r="S1039" s="14">
        <f t="shared" si="113"/>
        <v>48.61904761904762</v>
      </c>
      <c r="T1039" t="str">
        <f t="shared" si="117"/>
        <v>music</v>
      </c>
      <c r="U1039" t="str">
        <f t="shared" si="118"/>
        <v>electronic music</v>
      </c>
    </row>
    <row r="1040" spans="1:21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f t="shared" si="114"/>
        <v>1500</v>
      </c>
      <c r="F1040">
        <v>2180</v>
      </c>
      <c r="G1040" t="s">
        <v>8219</v>
      </c>
      <c r="H1040" t="s">
        <v>8224</v>
      </c>
      <c r="I1040" t="s">
        <v>8246</v>
      </c>
      <c r="J1040">
        <v>1458362023</v>
      </c>
      <c r="K1040" s="10">
        <f t="shared" si="115"/>
        <v>42448.190081018518</v>
      </c>
      <c r="L1040">
        <v>1455773623</v>
      </c>
      <c r="M1040" s="10">
        <f t="shared" si="116"/>
        <v>42418.231747685189</v>
      </c>
      <c r="N1040" t="b">
        <v>0</v>
      </c>
      <c r="O1040">
        <v>61</v>
      </c>
      <c r="P1040" t="b">
        <v>1</v>
      </c>
      <c r="Q1040" t="s">
        <v>8280</v>
      </c>
      <c r="R1040" s="5">
        <f t="shared" si="112"/>
        <v>1.4530000000000001</v>
      </c>
      <c r="S1040" s="14">
        <f t="shared" si="113"/>
        <v>35.73770491803279</v>
      </c>
      <c r="T1040" t="str">
        <f t="shared" si="117"/>
        <v>music</v>
      </c>
      <c r="U1040" t="str">
        <f t="shared" si="118"/>
        <v>electronic music</v>
      </c>
    </row>
    <row r="1041" spans="1:21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f t="shared" si="114"/>
        <v>500</v>
      </c>
      <c r="F1041">
        <v>641</v>
      </c>
      <c r="G1041" t="s">
        <v>8219</v>
      </c>
      <c r="H1041" t="s">
        <v>8224</v>
      </c>
      <c r="I1041" t="s">
        <v>8246</v>
      </c>
      <c r="J1041">
        <v>1481615940</v>
      </c>
      <c r="K1041" s="10">
        <f t="shared" si="115"/>
        <v>42717.332638888889</v>
      </c>
      <c r="L1041">
        <v>1479436646</v>
      </c>
      <c r="M1041" s="10">
        <f t="shared" si="116"/>
        <v>42692.109328703707</v>
      </c>
      <c r="N1041" t="b">
        <v>0</v>
      </c>
      <c r="O1041">
        <v>30</v>
      </c>
      <c r="P1041" t="b">
        <v>1</v>
      </c>
      <c r="Q1041" t="s">
        <v>8280</v>
      </c>
      <c r="R1041" s="5">
        <f t="shared" si="112"/>
        <v>1.282</v>
      </c>
      <c r="S1041" s="14">
        <f t="shared" si="113"/>
        <v>21.366666666666667</v>
      </c>
      <c r="T1041" t="str">
        <f t="shared" si="117"/>
        <v>music</v>
      </c>
      <c r="U1041" t="str">
        <f t="shared" si="118"/>
        <v>electronic music</v>
      </c>
    </row>
    <row r="1042" spans="1:21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f t="shared" si="114"/>
        <v>85000</v>
      </c>
      <c r="F1042">
        <v>250</v>
      </c>
      <c r="G1042" t="s">
        <v>8220</v>
      </c>
      <c r="H1042" t="s">
        <v>8224</v>
      </c>
      <c r="I1042" t="s">
        <v>8246</v>
      </c>
      <c r="J1042">
        <v>1472317209</v>
      </c>
      <c r="K1042" s="10">
        <f t="shared" si="115"/>
        <v>42609.708437499998</v>
      </c>
      <c r="L1042">
        <v>1469725209</v>
      </c>
      <c r="M1042" s="10">
        <f t="shared" si="116"/>
        <v>42579.708437499998</v>
      </c>
      <c r="N1042" t="b">
        <v>0</v>
      </c>
      <c r="O1042">
        <v>1</v>
      </c>
      <c r="P1042" t="b">
        <v>0</v>
      </c>
      <c r="Q1042" t="s">
        <v>8281</v>
      </c>
      <c r="R1042" s="5">
        <f t="shared" si="112"/>
        <v>3.0000000000000001E-3</v>
      </c>
      <c r="S1042" s="6">
        <f t="shared" si="113"/>
        <v>250</v>
      </c>
      <c r="T1042" t="str">
        <f t="shared" si="117"/>
        <v>journalism</v>
      </c>
      <c r="U1042" t="str">
        <f t="shared" si="118"/>
        <v>audio</v>
      </c>
    </row>
    <row r="1043" spans="1:21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f t="shared" si="114"/>
        <v>50</v>
      </c>
      <c r="F1043">
        <v>0</v>
      </c>
      <c r="G1043" t="s">
        <v>8220</v>
      </c>
      <c r="H1043" t="s">
        <v>8224</v>
      </c>
      <c r="I1043" t="s">
        <v>8246</v>
      </c>
      <c r="J1043">
        <v>1406769992</v>
      </c>
      <c r="K1043" s="10">
        <f t="shared" si="115"/>
        <v>41851.060092592597</v>
      </c>
      <c r="L1043">
        <v>1405041992</v>
      </c>
      <c r="M1043" s="10">
        <f t="shared" si="116"/>
        <v>41831.060092592597</v>
      </c>
      <c r="N1043" t="b">
        <v>0</v>
      </c>
      <c r="O1043">
        <v>0</v>
      </c>
      <c r="P1043" t="b">
        <v>0</v>
      </c>
      <c r="Q1043" t="s">
        <v>8281</v>
      </c>
      <c r="R1043" s="5">
        <f t="shared" si="112"/>
        <v>0</v>
      </c>
      <c r="S1043" s="6" t="e">
        <f t="shared" si="113"/>
        <v>#DIV/0!</v>
      </c>
      <c r="T1043" t="str">
        <f t="shared" si="117"/>
        <v>journalism</v>
      </c>
      <c r="U1043" t="str">
        <f t="shared" si="118"/>
        <v>audio</v>
      </c>
    </row>
    <row r="1044" spans="1:21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f t="shared" si="114"/>
        <v>650</v>
      </c>
      <c r="F1044">
        <v>10</v>
      </c>
      <c r="G1044" t="s">
        <v>8220</v>
      </c>
      <c r="H1044" t="s">
        <v>8224</v>
      </c>
      <c r="I1044" t="s">
        <v>8246</v>
      </c>
      <c r="J1044">
        <v>1410516000</v>
      </c>
      <c r="K1044" s="10">
        <f t="shared" si="115"/>
        <v>41894.416666666664</v>
      </c>
      <c r="L1044">
        <v>1406824948</v>
      </c>
      <c r="M1044" s="10">
        <f t="shared" si="116"/>
        <v>41851.696157407408</v>
      </c>
      <c r="N1044" t="b">
        <v>0</v>
      </c>
      <c r="O1044">
        <v>1</v>
      </c>
      <c r="P1044" t="b">
        <v>0</v>
      </c>
      <c r="Q1044" t="s">
        <v>8281</v>
      </c>
      <c r="R1044" s="5">
        <f t="shared" si="112"/>
        <v>1.4999999999999999E-2</v>
      </c>
      <c r="S1044" s="6">
        <f t="shared" si="113"/>
        <v>10</v>
      </c>
      <c r="T1044" t="str">
        <f t="shared" si="117"/>
        <v>journalism</v>
      </c>
      <c r="U1044" t="str">
        <f t="shared" si="118"/>
        <v>audio</v>
      </c>
    </row>
    <row r="1045" spans="1:21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f t="shared" si="114"/>
        <v>100000</v>
      </c>
      <c r="F1045">
        <v>8537</v>
      </c>
      <c r="G1045" t="s">
        <v>8220</v>
      </c>
      <c r="H1045" t="s">
        <v>8224</v>
      </c>
      <c r="I1045" t="s">
        <v>8246</v>
      </c>
      <c r="J1045">
        <v>1432101855</v>
      </c>
      <c r="K1045" s="10">
        <f t="shared" si="115"/>
        <v>42144.252951388888</v>
      </c>
      <c r="L1045">
        <v>1429509855</v>
      </c>
      <c r="M1045" s="10">
        <f t="shared" si="116"/>
        <v>42114.252951388888</v>
      </c>
      <c r="N1045" t="b">
        <v>0</v>
      </c>
      <c r="O1045">
        <v>292</v>
      </c>
      <c r="P1045" t="b">
        <v>0</v>
      </c>
      <c r="Q1045" t="s">
        <v>8281</v>
      </c>
      <c r="R1045" s="5">
        <f t="shared" si="112"/>
        <v>8.5000000000000006E-2</v>
      </c>
      <c r="S1045" s="6">
        <f t="shared" si="113"/>
        <v>29.236301369863014</v>
      </c>
      <c r="T1045" t="str">
        <f t="shared" si="117"/>
        <v>journalism</v>
      </c>
      <c r="U1045" t="str">
        <f t="shared" si="118"/>
        <v>audio</v>
      </c>
    </row>
    <row r="1046" spans="1:21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f t="shared" si="114"/>
        <v>7000</v>
      </c>
      <c r="F1046">
        <v>6</v>
      </c>
      <c r="G1046" t="s">
        <v>8220</v>
      </c>
      <c r="H1046" t="s">
        <v>8224</v>
      </c>
      <c r="I1046" t="s">
        <v>8246</v>
      </c>
      <c r="J1046">
        <v>1425587220</v>
      </c>
      <c r="K1046" s="10">
        <f t="shared" si="115"/>
        <v>42068.852083333331</v>
      </c>
      <c r="L1046">
        <v>1420668801</v>
      </c>
      <c r="M1046" s="10">
        <f t="shared" si="116"/>
        <v>42011.925937499997</v>
      </c>
      <c r="N1046" t="b">
        <v>0</v>
      </c>
      <c r="O1046">
        <v>2</v>
      </c>
      <c r="P1046" t="b">
        <v>0</v>
      </c>
      <c r="Q1046" t="s">
        <v>8281</v>
      </c>
      <c r="R1046" s="5">
        <f t="shared" si="112"/>
        <v>1E-3</v>
      </c>
      <c r="S1046" s="6">
        <f t="shared" si="113"/>
        <v>3</v>
      </c>
      <c r="T1046" t="str">
        <f t="shared" si="117"/>
        <v>journalism</v>
      </c>
      <c r="U1046" t="str">
        <f t="shared" si="118"/>
        <v>audio</v>
      </c>
    </row>
    <row r="1047" spans="1:21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f t="shared" si="114"/>
        <v>10000</v>
      </c>
      <c r="F1047">
        <v>266</v>
      </c>
      <c r="G1047" t="s">
        <v>8220</v>
      </c>
      <c r="H1047" t="s">
        <v>8224</v>
      </c>
      <c r="I1047" t="s">
        <v>8246</v>
      </c>
      <c r="J1047">
        <v>1408827550</v>
      </c>
      <c r="K1047" s="10">
        <f t="shared" si="115"/>
        <v>41874.874421296299</v>
      </c>
      <c r="L1047">
        <v>1406235550</v>
      </c>
      <c r="M1047" s="10">
        <f t="shared" si="116"/>
        <v>41844.874421296299</v>
      </c>
      <c r="N1047" t="b">
        <v>0</v>
      </c>
      <c r="O1047">
        <v>8</v>
      </c>
      <c r="P1047" t="b">
        <v>0</v>
      </c>
      <c r="Q1047" t="s">
        <v>8281</v>
      </c>
      <c r="R1047" s="5">
        <f t="shared" si="112"/>
        <v>2.7E-2</v>
      </c>
      <c r="S1047" s="6">
        <f t="shared" si="113"/>
        <v>33.25</v>
      </c>
      <c r="T1047" t="str">
        <f t="shared" si="117"/>
        <v>journalism</v>
      </c>
      <c r="U1047" t="str">
        <f t="shared" si="118"/>
        <v>audio</v>
      </c>
    </row>
    <row r="1048" spans="1:21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f t="shared" si="114"/>
        <v>3330.0000000000005</v>
      </c>
      <c r="F1048">
        <v>0</v>
      </c>
      <c r="G1048" t="s">
        <v>8220</v>
      </c>
      <c r="H1048" t="s">
        <v>8236</v>
      </c>
      <c r="I1048" t="s">
        <v>8249</v>
      </c>
      <c r="J1048">
        <v>1451161560</v>
      </c>
      <c r="K1048" s="10">
        <f t="shared" si="115"/>
        <v>42364.851388888885</v>
      </c>
      <c r="L1048">
        <v>1447273560</v>
      </c>
      <c r="M1048" s="10">
        <f t="shared" si="116"/>
        <v>42319.851388888885</v>
      </c>
      <c r="N1048" t="b">
        <v>0</v>
      </c>
      <c r="O1048">
        <v>0</v>
      </c>
      <c r="P1048" t="b">
        <v>0</v>
      </c>
      <c r="Q1048" t="s">
        <v>8281</v>
      </c>
      <c r="R1048" s="5">
        <f t="shared" si="112"/>
        <v>0</v>
      </c>
      <c r="S1048" s="6" t="e">
        <f t="shared" si="113"/>
        <v>#DIV/0!</v>
      </c>
      <c r="T1048" t="str">
        <f t="shared" si="117"/>
        <v>journalism</v>
      </c>
      <c r="U1048" t="str">
        <f t="shared" si="118"/>
        <v>audio</v>
      </c>
    </row>
    <row r="1049" spans="1:21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f t="shared" si="114"/>
        <v>2000</v>
      </c>
      <c r="F1049">
        <v>1</v>
      </c>
      <c r="G1049" t="s">
        <v>8220</v>
      </c>
      <c r="H1049" t="s">
        <v>8224</v>
      </c>
      <c r="I1049" t="s">
        <v>8246</v>
      </c>
      <c r="J1049">
        <v>1415219915</v>
      </c>
      <c r="K1049" s="10">
        <f t="shared" si="115"/>
        <v>41948.860127314816</v>
      </c>
      <c r="L1049">
        <v>1412624315</v>
      </c>
      <c r="M1049" s="10">
        <f t="shared" si="116"/>
        <v>41918.818460648145</v>
      </c>
      <c r="N1049" t="b">
        <v>0</v>
      </c>
      <c r="O1049">
        <v>1</v>
      </c>
      <c r="P1049" t="b">
        <v>0</v>
      </c>
      <c r="Q1049" t="s">
        <v>8281</v>
      </c>
      <c r="R1049" s="5">
        <f t="shared" si="112"/>
        <v>1E-3</v>
      </c>
      <c r="S1049" s="6">
        <f t="shared" si="113"/>
        <v>1</v>
      </c>
      <c r="T1049" t="str">
        <f t="shared" si="117"/>
        <v>journalism</v>
      </c>
      <c r="U1049" t="str">
        <f t="shared" si="118"/>
        <v>audio</v>
      </c>
    </row>
    <row r="1050" spans="1:21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f t="shared" si="114"/>
        <v>15000</v>
      </c>
      <c r="F1050">
        <v>212</v>
      </c>
      <c r="G1050" t="s">
        <v>8220</v>
      </c>
      <c r="H1050" t="s">
        <v>8224</v>
      </c>
      <c r="I1050" t="s">
        <v>8246</v>
      </c>
      <c r="J1050">
        <v>1474766189</v>
      </c>
      <c r="K1050" s="10">
        <f t="shared" si="115"/>
        <v>42638.053113425922</v>
      </c>
      <c r="L1050">
        <v>1471310189</v>
      </c>
      <c r="M1050" s="10">
        <f t="shared" si="116"/>
        <v>42598.053113425922</v>
      </c>
      <c r="N1050" t="b">
        <v>0</v>
      </c>
      <c r="O1050">
        <v>4</v>
      </c>
      <c r="P1050" t="b">
        <v>0</v>
      </c>
      <c r="Q1050" t="s">
        <v>8281</v>
      </c>
      <c r="R1050" s="5">
        <f t="shared" si="112"/>
        <v>1.4E-2</v>
      </c>
      <c r="S1050" s="6">
        <f t="shared" si="113"/>
        <v>53</v>
      </c>
      <c r="T1050" t="str">
        <f t="shared" si="117"/>
        <v>journalism</v>
      </c>
      <c r="U1050" t="str">
        <f t="shared" si="118"/>
        <v>audio</v>
      </c>
    </row>
    <row r="1051" spans="1:21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f t="shared" si="114"/>
        <v>12000</v>
      </c>
      <c r="F1051">
        <v>0</v>
      </c>
      <c r="G1051" t="s">
        <v>8220</v>
      </c>
      <c r="H1051" t="s">
        <v>8224</v>
      </c>
      <c r="I1051" t="s">
        <v>8246</v>
      </c>
      <c r="J1051">
        <v>1455272445</v>
      </c>
      <c r="K1051" s="10">
        <f t="shared" si="115"/>
        <v>42412.431076388893</v>
      </c>
      <c r="L1051">
        <v>1452680445</v>
      </c>
      <c r="M1051" s="10">
        <f t="shared" si="116"/>
        <v>42382.431076388893</v>
      </c>
      <c r="N1051" t="b">
        <v>0</v>
      </c>
      <c r="O1051">
        <v>0</v>
      </c>
      <c r="P1051" t="b">
        <v>0</v>
      </c>
      <c r="Q1051" t="s">
        <v>8281</v>
      </c>
      <c r="R1051" s="5">
        <f t="shared" si="112"/>
        <v>0</v>
      </c>
      <c r="S1051" s="6" t="e">
        <f t="shared" si="113"/>
        <v>#DIV/0!</v>
      </c>
      <c r="T1051" t="str">
        <f t="shared" si="117"/>
        <v>journalism</v>
      </c>
      <c r="U1051" t="str">
        <f t="shared" si="118"/>
        <v>audio</v>
      </c>
    </row>
    <row r="1052" spans="1:21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f t="shared" si="114"/>
        <v>2500</v>
      </c>
      <c r="F1052">
        <v>0</v>
      </c>
      <c r="G1052" t="s">
        <v>8220</v>
      </c>
      <c r="H1052" t="s">
        <v>8224</v>
      </c>
      <c r="I1052" t="s">
        <v>8246</v>
      </c>
      <c r="J1052">
        <v>1442257677</v>
      </c>
      <c r="K1052" s="10">
        <f t="shared" si="115"/>
        <v>42261.7971875</v>
      </c>
      <c r="L1052">
        <v>1439665677</v>
      </c>
      <c r="M1052" s="10">
        <f t="shared" si="116"/>
        <v>42231.7971875</v>
      </c>
      <c r="N1052" t="b">
        <v>0</v>
      </c>
      <c r="O1052">
        <v>0</v>
      </c>
      <c r="P1052" t="b">
        <v>0</v>
      </c>
      <c r="Q1052" t="s">
        <v>8281</v>
      </c>
      <c r="R1052" s="5">
        <f t="shared" si="112"/>
        <v>0</v>
      </c>
      <c r="S1052" s="6" t="e">
        <f t="shared" si="113"/>
        <v>#DIV/0!</v>
      </c>
      <c r="T1052" t="str">
        <f t="shared" si="117"/>
        <v>journalism</v>
      </c>
      <c r="U1052" t="str">
        <f t="shared" si="118"/>
        <v>audio</v>
      </c>
    </row>
    <row r="1053" spans="1:21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f t="shared" si="114"/>
        <v>500</v>
      </c>
      <c r="F1053">
        <v>0</v>
      </c>
      <c r="G1053" t="s">
        <v>8220</v>
      </c>
      <c r="H1053" t="s">
        <v>8224</v>
      </c>
      <c r="I1053" t="s">
        <v>8246</v>
      </c>
      <c r="J1053">
        <v>1409098825</v>
      </c>
      <c r="K1053" s="10">
        <f t="shared" si="115"/>
        <v>41878.014178240745</v>
      </c>
      <c r="L1053">
        <v>1406679625</v>
      </c>
      <c r="M1053" s="10">
        <f t="shared" si="116"/>
        <v>41850.014178240745</v>
      </c>
      <c r="N1053" t="b">
        <v>0</v>
      </c>
      <c r="O1053">
        <v>0</v>
      </c>
      <c r="P1053" t="b">
        <v>0</v>
      </c>
      <c r="Q1053" t="s">
        <v>8281</v>
      </c>
      <c r="R1053" s="5">
        <f t="shared" si="112"/>
        <v>0</v>
      </c>
      <c r="S1053" s="6" t="e">
        <f t="shared" si="113"/>
        <v>#DIV/0!</v>
      </c>
      <c r="T1053" t="str">
        <f t="shared" si="117"/>
        <v>journalism</v>
      </c>
      <c r="U1053" t="str">
        <f t="shared" si="118"/>
        <v>audio</v>
      </c>
    </row>
    <row r="1054" spans="1:21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f t="shared" si="114"/>
        <v>4336</v>
      </c>
      <c r="F1054">
        <v>0</v>
      </c>
      <c r="G1054" t="s">
        <v>8220</v>
      </c>
      <c r="H1054" t="s">
        <v>8224</v>
      </c>
      <c r="I1054" t="s">
        <v>8246</v>
      </c>
      <c r="J1054">
        <v>1465243740</v>
      </c>
      <c r="K1054" s="10">
        <f t="shared" si="115"/>
        <v>42527.839583333334</v>
      </c>
      <c r="L1054">
        <v>1461438495</v>
      </c>
      <c r="M1054" s="10">
        <f t="shared" si="116"/>
        <v>42483.797395833331</v>
      </c>
      <c r="N1054" t="b">
        <v>0</v>
      </c>
      <c r="O1054">
        <v>0</v>
      </c>
      <c r="P1054" t="b">
        <v>0</v>
      </c>
      <c r="Q1054" t="s">
        <v>8281</v>
      </c>
      <c r="R1054" s="5">
        <f t="shared" si="112"/>
        <v>0</v>
      </c>
      <c r="S1054" s="6" t="e">
        <f t="shared" si="113"/>
        <v>#DIV/0!</v>
      </c>
      <c r="T1054" t="str">
        <f t="shared" si="117"/>
        <v>journalism</v>
      </c>
      <c r="U1054" t="str">
        <f t="shared" si="118"/>
        <v>audio</v>
      </c>
    </row>
    <row r="1055" spans="1:21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f t="shared" si="114"/>
        <v>1500</v>
      </c>
      <c r="F1055">
        <v>15</v>
      </c>
      <c r="G1055" t="s">
        <v>8220</v>
      </c>
      <c r="H1055" t="s">
        <v>8224</v>
      </c>
      <c r="I1055" t="s">
        <v>8246</v>
      </c>
      <c r="J1055">
        <v>1488773332</v>
      </c>
      <c r="K1055" s="10">
        <f t="shared" si="115"/>
        <v>42800.172824074078</v>
      </c>
      <c r="L1055">
        <v>1486613332</v>
      </c>
      <c r="M1055" s="10">
        <f t="shared" si="116"/>
        <v>42775.172824074078</v>
      </c>
      <c r="N1055" t="b">
        <v>0</v>
      </c>
      <c r="O1055">
        <v>1</v>
      </c>
      <c r="P1055" t="b">
        <v>0</v>
      </c>
      <c r="Q1055" t="s">
        <v>8281</v>
      </c>
      <c r="R1055" s="5">
        <f t="shared" si="112"/>
        <v>0.01</v>
      </c>
      <c r="S1055" s="6">
        <f t="shared" si="113"/>
        <v>15</v>
      </c>
      <c r="T1055" t="str">
        <f t="shared" si="117"/>
        <v>journalism</v>
      </c>
      <c r="U1055" t="str">
        <f t="shared" si="118"/>
        <v>audio</v>
      </c>
    </row>
    <row r="1056" spans="1:21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f t="shared" si="114"/>
        <v>2500</v>
      </c>
      <c r="F1056">
        <v>0</v>
      </c>
      <c r="G1056" t="s">
        <v>8220</v>
      </c>
      <c r="H1056" t="s">
        <v>8224</v>
      </c>
      <c r="I1056" t="s">
        <v>8246</v>
      </c>
      <c r="J1056">
        <v>1407708000</v>
      </c>
      <c r="K1056" s="10">
        <f t="shared" si="115"/>
        <v>41861.916666666664</v>
      </c>
      <c r="L1056">
        <v>1405110399</v>
      </c>
      <c r="M1056" s="10">
        <f t="shared" si="116"/>
        <v>41831.851840277777</v>
      </c>
      <c r="N1056" t="b">
        <v>0</v>
      </c>
      <c r="O1056">
        <v>0</v>
      </c>
      <c r="P1056" t="b">
        <v>0</v>
      </c>
      <c r="Q1056" t="s">
        <v>8281</v>
      </c>
      <c r="R1056" s="5">
        <f t="shared" si="112"/>
        <v>0</v>
      </c>
      <c r="S1056" s="6" t="e">
        <f t="shared" si="113"/>
        <v>#DIV/0!</v>
      </c>
      <c r="T1056" t="str">
        <f t="shared" si="117"/>
        <v>journalism</v>
      </c>
      <c r="U1056" t="str">
        <f t="shared" si="118"/>
        <v>audio</v>
      </c>
    </row>
    <row r="1057" spans="1:21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f t="shared" si="114"/>
        <v>3500</v>
      </c>
      <c r="F1057">
        <v>0</v>
      </c>
      <c r="G1057" t="s">
        <v>8220</v>
      </c>
      <c r="H1057" t="s">
        <v>8224</v>
      </c>
      <c r="I1057" t="s">
        <v>8246</v>
      </c>
      <c r="J1057">
        <v>1457394545</v>
      </c>
      <c r="K1057" s="10">
        <f t="shared" si="115"/>
        <v>42436.992418981477</v>
      </c>
      <c r="L1057">
        <v>1454802545</v>
      </c>
      <c r="M1057" s="10">
        <f t="shared" si="116"/>
        <v>42406.992418981477</v>
      </c>
      <c r="N1057" t="b">
        <v>0</v>
      </c>
      <c r="O1057">
        <v>0</v>
      </c>
      <c r="P1057" t="b">
        <v>0</v>
      </c>
      <c r="Q1057" t="s">
        <v>8281</v>
      </c>
      <c r="R1057" s="5">
        <f t="shared" si="112"/>
        <v>0</v>
      </c>
      <c r="S1057" s="6" t="e">
        <f t="shared" si="113"/>
        <v>#DIV/0!</v>
      </c>
      <c r="T1057" t="str">
        <f t="shared" si="117"/>
        <v>journalism</v>
      </c>
      <c r="U1057" t="str">
        <f t="shared" si="118"/>
        <v>audio</v>
      </c>
    </row>
    <row r="1058" spans="1:21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f t="shared" si="114"/>
        <v>10000</v>
      </c>
      <c r="F1058">
        <v>0</v>
      </c>
      <c r="G1058" t="s">
        <v>8220</v>
      </c>
      <c r="H1058" t="s">
        <v>8224</v>
      </c>
      <c r="I1058" t="s">
        <v>8246</v>
      </c>
      <c r="J1058">
        <v>1429892177</v>
      </c>
      <c r="K1058" s="10">
        <f t="shared" si="115"/>
        <v>42118.677974537044</v>
      </c>
      <c r="L1058">
        <v>1424711777</v>
      </c>
      <c r="M1058" s="10">
        <f t="shared" si="116"/>
        <v>42058.719641203701</v>
      </c>
      <c r="N1058" t="b">
        <v>0</v>
      </c>
      <c r="O1058">
        <v>0</v>
      </c>
      <c r="P1058" t="b">
        <v>0</v>
      </c>
      <c r="Q1058" t="s">
        <v>8281</v>
      </c>
      <c r="R1058" s="5">
        <f t="shared" si="112"/>
        <v>0</v>
      </c>
      <c r="S1058" s="6" t="e">
        <f t="shared" si="113"/>
        <v>#DIV/0!</v>
      </c>
      <c r="T1058" t="str">
        <f t="shared" si="117"/>
        <v>journalism</v>
      </c>
      <c r="U1058" t="str">
        <f t="shared" si="118"/>
        <v>audio</v>
      </c>
    </row>
    <row r="1059" spans="1:21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f t="shared" si="114"/>
        <v>10000</v>
      </c>
      <c r="F1059">
        <v>0</v>
      </c>
      <c r="G1059" t="s">
        <v>8220</v>
      </c>
      <c r="H1059" t="s">
        <v>8224</v>
      </c>
      <c r="I1059" t="s">
        <v>8246</v>
      </c>
      <c r="J1059">
        <v>1480888483</v>
      </c>
      <c r="K1059" s="10">
        <f t="shared" si="115"/>
        <v>42708.912997685184</v>
      </c>
      <c r="L1059">
        <v>1478292883</v>
      </c>
      <c r="M1059" s="10">
        <f t="shared" si="116"/>
        <v>42678.871331018512</v>
      </c>
      <c r="N1059" t="b">
        <v>0</v>
      </c>
      <c r="O1059">
        <v>0</v>
      </c>
      <c r="P1059" t="b">
        <v>0</v>
      </c>
      <c r="Q1059" t="s">
        <v>8281</v>
      </c>
      <c r="R1059" s="5">
        <f t="shared" si="112"/>
        <v>0</v>
      </c>
      <c r="S1059" s="6" t="e">
        <f t="shared" si="113"/>
        <v>#DIV/0!</v>
      </c>
      <c r="T1059" t="str">
        <f t="shared" si="117"/>
        <v>journalism</v>
      </c>
      <c r="U1059" t="str">
        <f t="shared" si="118"/>
        <v>audio</v>
      </c>
    </row>
    <row r="1060" spans="1:21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f t="shared" si="114"/>
        <v>40000</v>
      </c>
      <c r="F1060">
        <v>0</v>
      </c>
      <c r="G1060" t="s">
        <v>8220</v>
      </c>
      <c r="H1060" t="s">
        <v>8224</v>
      </c>
      <c r="I1060" t="s">
        <v>8246</v>
      </c>
      <c r="J1060">
        <v>1427328000</v>
      </c>
      <c r="K1060" s="10">
        <f t="shared" si="115"/>
        <v>42089</v>
      </c>
      <c r="L1060">
        <v>1423777043</v>
      </c>
      <c r="M1060" s="10">
        <f t="shared" si="116"/>
        <v>42047.900960648149</v>
      </c>
      <c r="N1060" t="b">
        <v>0</v>
      </c>
      <c r="O1060">
        <v>0</v>
      </c>
      <c r="P1060" t="b">
        <v>0</v>
      </c>
      <c r="Q1060" t="s">
        <v>8281</v>
      </c>
      <c r="R1060" s="5">
        <f t="shared" si="112"/>
        <v>0</v>
      </c>
      <c r="S1060" s="6" t="e">
        <f t="shared" si="113"/>
        <v>#DIV/0!</v>
      </c>
      <c r="T1060" t="str">
        <f t="shared" si="117"/>
        <v>journalism</v>
      </c>
      <c r="U1060" t="str">
        <f t="shared" si="118"/>
        <v>audio</v>
      </c>
    </row>
    <row r="1061" spans="1:21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f t="shared" si="114"/>
        <v>1100</v>
      </c>
      <c r="F1061">
        <v>0</v>
      </c>
      <c r="G1061" t="s">
        <v>8220</v>
      </c>
      <c r="H1061" t="s">
        <v>8224</v>
      </c>
      <c r="I1061" t="s">
        <v>8246</v>
      </c>
      <c r="J1061">
        <v>1426269456</v>
      </c>
      <c r="K1061" s="10">
        <f t="shared" si="115"/>
        <v>42076.748333333337</v>
      </c>
      <c r="L1061">
        <v>1423681056</v>
      </c>
      <c r="M1061" s="10">
        <f t="shared" si="116"/>
        <v>42046.79</v>
      </c>
      <c r="N1061" t="b">
        <v>0</v>
      </c>
      <c r="O1061">
        <v>0</v>
      </c>
      <c r="P1061" t="b">
        <v>0</v>
      </c>
      <c r="Q1061" t="s">
        <v>8281</v>
      </c>
      <c r="R1061" s="5">
        <f t="shared" si="112"/>
        <v>0</v>
      </c>
      <c r="S1061" s="6" t="e">
        <f t="shared" si="113"/>
        <v>#DIV/0!</v>
      </c>
      <c r="T1061" t="str">
        <f t="shared" si="117"/>
        <v>journalism</v>
      </c>
      <c r="U1061" t="str">
        <f t="shared" si="118"/>
        <v>audio</v>
      </c>
    </row>
    <row r="1062" spans="1:21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f t="shared" si="114"/>
        <v>5000</v>
      </c>
      <c r="F1062">
        <v>50</v>
      </c>
      <c r="G1062" t="s">
        <v>8220</v>
      </c>
      <c r="H1062" t="s">
        <v>8224</v>
      </c>
      <c r="I1062" t="s">
        <v>8246</v>
      </c>
      <c r="J1062">
        <v>1429134893</v>
      </c>
      <c r="K1062" s="10">
        <f t="shared" si="115"/>
        <v>42109.913113425922</v>
      </c>
      <c r="L1062">
        <v>1426542893</v>
      </c>
      <c r="M1062" s="10">
        <f t="shared" si="116"/>
        <v>42079.913113425922</v>
      </c>
      <c r="N1062" t="b">
        <v>0</v>
      </c>
      <c r="O1062">
        <v>1</v>
      </c>
      <c r="P1062" t="b">
        <v>0</v>
      </c>
      <c r="Q1062" t="s">
        <v>8281</v>
      </c>
      <c r="R1062" s="5">
        <f t="shared" si="112"/>
        <v>0.01</v>
      </c>
      <c r="S1062" s="6">
        <f t="shared" si="113"/>
        <v>50</v>
      </c>
      <c r="T1062" t="str">
        <f t="shared" si="117"/>
        <v>journalism</v>
      </c>
      <c r="U1062" t="str">
        <f t="shared" si="118"/>
        <v>audio</v>
      </c>
    </row>
    <row r="1063" spans="1:21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f t="shared" si="114"/>
        <v>4000</v>
      </c>
      <c r="F1063">
        <v>0</v>
      </c>
      <c r="G1063" t="s">
        <v>8220</v>
      </c>
      <c r="H1063" t="s">
        <v>8224</v>
      </c>
      <c r="I1063" t="s">
        <v>8246</v>
      </c>
      <c r="J1063">
        <v>1462150800</v>
      </c>
      <c r="K1063" s="10">
        <f t="shared" si="115"/>
        <v>42492.041666666672</v>
      </c>
      <c r="L1063">
        <v>1456987108</v>
      </c>
      <c r="M1063" s="10">
        <f t="shared" si="116"/>
        <v>42432.276712962965</v>
      </c>
      <c r="N1063" t="b">
        <v>0</v>
      </c>
      <c r="O1063">
        <v>0</v>
      </c>
      <c r="P1063" t="b">
        <v>0</v>
      </c>
      <c r="Q1063" t="s">
        <v>8281</v>
      </c>
      <c r="R1063" s="5">
        <f t="shared" si="112"/>
        <v>0</v>
      </c>
      <c r="S1063" s="6" t="e">
        <f t="shared" si="113"/>
        <v>#DIV/0!</v>
      </c>
      <c r="T1063" t="str">
        <f t="shared" si="117"/>
        <v>journalism</v>
      </c>
      <c r="U1063" t="str">
        <f t="shared" si="118"/>
        <v>audio</v>
      </c>
    </row>
    <row r="1064" spans="1:21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f t="shared" si="114"/>
        <v>199</v>
      </c>
      <c r="F1064">
        <v>190</v>
      </c>
      <c r="G1064" t="s">
        <v>8220</v>
      </c>
      <c r="H1064" t="s">
        <v>8224</v>
      </c>
      <c r="I1064" t="s">
        <v>8246</v>
      </c>
      <c r="J1064">
        <v>1468351341</v>
      </c>
      <c r="K1064" s="10">
        <f t="shared" si="115"/>
        <v>42563.807187500002</v>
      </c>
      <c r="L1064">
        <v>1467746541</v>
      </c>
      <c r="M1064" s="10">
        <f t="shared" si="116"/>
        <v>42556.807187500002</v>
      </c>
      <c r="N1064" t="b">
        <v>0</v>
      </c>
      <c r="O1064">
        <v>4</v>
      </c>
      <c r="P1064" t="b">
        <v>0</v>
      </c>
      <c r="Q1064" t="s">
        <v>8281</v>
      </c>
      <c r="R1064" s="5">
        <f t="shared" si="112"/>
        <v>0.95499999999999996</v>
      </c>
      <c r="S1064" s="6">
        <f t="shared" si="113"/>
        <v>47.5</v>
      </c>
      <c r="T1064" t="str">
        <f t="shared" si="117"/>
        <v>journalism</v>
      </c>
      <c r="U1064" t="str">
        <f t="shared" si="118"/>
        <v>audio</v>
      </c>
    </row>
    <row r="1065" spans="1:21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f t="shared" si="114"/>
        <v>1000</v>
      </c>
      <c r="F1065">
        <v>0</v>
      </c>
      <c r="G1065" t="s">
        <v>8220</v>
      </c>
      <c r="H1065" t="s">
        <v>8224</v>
      </c>
      <c r="I1065" t="s">
        <v>8246</v>
      </c>
      <c r="J1065">
        <v>1472604262</v>
      </c>
      <c r="K1065" s="10">
        <f t="shared" si="115"/>
        <v>42613.030810185184</v>
      </c>
      <c r="L1065">
        <v>1470012262</v>
      </c>
      <c r="M1065" s="10">
        <f t="shared" si="116"/>
        <v>42583.030810185184</v>
      </c>
      <c r="N1065" t="b">
        <v>0</v>
      </c>
      <c r="O1065">
        <v>0</v>
      </c>
      <c r="P1065" t="b">
        <v>0</v>
      </c>
      <c r="Q1065" t="s">
        <v>8281</v>
      </c>
      <c r="R1065" s="5">
        <f t="shared" si="112"/>
        <v>0</v>
      </c>
      <c r="S1065" s="6" t="e">
        <f t="shared" si="113"/>
        <v>#DIV/0!</v>
      </c>
      <c r="T1065" t="str">
        <f t="shared" si="117"/>
        <v>journalism</v>
      </c>
      <c r="U1065" t="str">
        <f t="shared" si="118"/>
        <v>audio</v>
      </c>
    </row>
    <row r="1066" spans="1:21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f t="shared" si="114"/>
        <v>90000</v>
      </c>
      <c r="F1066">
        <v>8077</v>
      </c>
      <c r="G1066" t="s">
        <v>8221</v>
      </c>
      <c r="H1066" t="s">
        <v>8224</v>
      </c>
      <c r="I1066" t="s">
        <v>8246</v>
      </c>
      <c r="J1066">
        <v>1373174903</v>
      </c>
      <c r="K1066" s="10">
        <f t="shared" si="115"/>
        <v>41462.228043981479</v>
      </c>
      <c r="L1066">
        <v>1369286903</v>
      </c>
      <c r="M1066" s="10">
        <f t="shared" si="116"/>
        <v>41417.228043981479</v>
      </c>
      <c r="N1066" t="b">
        <v>0</v>
      </c>
      <c r="O1066">
        <v>123</v>
      </c>
      <c r="P1066" t="b">
        <v>0</v>
      </c>
      <c r="Q1066" t="s">
        <v>8282</v>
      </c>
      <c r="R1066" s="5">
        <f t="shared" si="112"/>
        <v>0.09</v>
      </c>
      <c r="S1066" s="6">
        <f t="shared" si="113"/>
        <v>65.666666666666671</v>
      </c>
      <c r="T1066" t="str">
        <f t="shared" si="117"/>
        <v>games</v>
      </c>
      <c r="U1066" t="str">
        <f t="shared" si="118"/>
        <v>video games</v>
      </c>
    </row>
    <row r="1067" spans="1:21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f t="shared" si="114"/>
        <v>2040.0000000000002</v>
      </c>
      <c r="F1067">
        <v>81</v>
      </c>
      <c r="G1067" t="s">
        <v>8221</v>
      </c>
      <c r="H1067" t="s">
        <v>8226</v>
      </c>
      <c r="I1067" t="s">
        <v>8248</v>
      </c>
      <c r="J1067">
        <v>1392800922</v>
      </c>
      <c r="K1067" s="10">
        <f t="shared" si="115"/>
        <v>41689.381041666667</v>
      </c>
      <c r="L1067">
        <v>1390381722</v>
      </c>
      <c r="M1067" s="10">
        <f t="shared" si="116"/>
        <v>41661.381041666667</v>
      </c>
      <c r="N1067" t="b">
        <v>0</v>
      </c>
      <c r="O1067">
        <v>5</v>
      </c>
      <c r="P1067" t="b">
        <v>0</v>
      </c>
      <c r="Q1067" t="s">
        <v>8282</v>
      </c>
      <c r="R1067" s="5">
        <f t="shared" si="112"/>
        <v>2.7E-2</v>
      </c>
      <c r="S1067" s="6">
        <f t="shared" si="113"/>
        <v>16.2</v>
      </c>
      <c r="T1067" t="str">
        <f t="shared" si="117"/>
        <v>games</v>
      </c>
      <c r="U1067" t="str">
        <f t="shared" si="118"/>
        <v>video games</v>
      </c>
    </row>
    <row r="1068" spans="1:21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f t="shared" si="114"/>
        <v>150000</v>
      </c>
      <c r="F1068">
        <v>5051</v>
      </c>
      <c r="G1068" t="s">
        <v>8221</v>
      </c>
      <c r="H1068" t="s">
        <v>8224</v>
      </c>
      <c r="I1068" t="s">
        <v>8246</v>
      </c>
      <c r="J1068">
        <v>1375657582</v>
      </c>
      <c r="K1068" s="10">
        <f t="shared" si="115"/>
        <v>41490.962754629632</v>
      </c>
      <c r="L1068">
        <v>1371769582</v>
      </c>
      <c r="M1068" s="10">
        <f t="shared" si="116"/>
        <v>41445.962754629632</v>
      </c>
      <c r="N1068" t="b">
        <v>0</v>
      </c>
      <c r="O1068">
        <v>148</v>
      </c>
      <c r="P1068" t="b">
        <v>0</v>
      </c>
      <c r="Q1068" t="s">
        <v>8282</v>
      </c>
      <c r="R1068" s="5">
        <f t="shared" si="112"/>
        <v>3.4000000000000002E-2</v>
      </c>
      <c r="S1068" s="6">
        <f t="shared" si="113"/>
        <v>34.128378378378379</v>
      </c>
      <c r="T1068" t="str">
        <f t="shared" si="117"/>
        <v>games</v>
      </c>
      <c r="U1068" t="str">
        <f t="shared" si="118"/>
        <v>video games</v>
      </c>
    </row>
    <row r="1069" spans="1:21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f t="shared" si="114"/>
        <v>500</v>
      </c>
      <c r="F1069">
        <v>130</v>
      </c>
      <c r="G1069" t="s">
        <v>8221</v>
      </c>
      <c r="H1069" t="s">
        <v>8224</v>
      </c>
      <c r="I1069" t="s">
        <v>8246</v>
      </c>
      <c r="J1069">
        <v>1387657931</v>
      </c>
      <c r="K1069" s="10">
        <f t="shared" si="115"/>
        <v>41629.855682870373</v>
      </c>
      <c r="L1069">
        <v>1385065931</v>
      </c>
      <c r="M1069" s="10">
        <f t="shared" si="116"/>
        <v>41599.855682870373</v>
      </c>
      <c r="N1069" t="b">
        <v>0</v>
      </c>
      <c r="O1069">
        <v>10</v>
      </c>
      <c r="P1069" t="b">
        <v>0</v>
      </c>
      <c r="Q1069" t="s">
        <v>8282</v>
      </c>
      <c r="R1069" s="5">
        <f t="shared" si="112"/>
        <v>0.26</v>
      </c>
      <c r="S1069" s="6">
        <f t="shared" si="113"/>
        <v>13</v>
      </c>
      <c r="T1069" t="str">
        <f t="shared" si="117"/>
        <v>games</v>
      </c>
      <c r="U1069" t="str">
        <f t="shared" si="118"/>
        <v>video games</v>
      </c>
    </row>
    <row r="1070" spans="1:21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f t="shared" si="114"/>
        <v>30000</v>
      </c>
      <c r="F1070">
        <v>45</v>
      </c>
      <c r="G1070" t="s">
        <v>8221</v>
      </c>
      <c r="H1070" t="s">
        <v>8224</v>
      </c>
      <c r="I1070" t="s">
        <v>8246</v>
      </c>
      <c r="J1070">
        <v>1460274864</v>
      </c>
      <c r="K1070" s="10">
        <f t="shared" si="115"/>
        <v>42470.329444444447</v>
      </c>
      <c r="L1070">
        <v>1457686464</v>
      </c>
      <c r="M1070" s="10">
        <f t="shared" si="116"/>
        <v>42440.371111111104</v>
      </c>
      <c r="N1070" t="b">
        <v>0</v>
      </c>
      <c r="O1070">
        <v>4</v>
      </c>
      <c r="P1070" t="b">
        <v>0</v>
      </c>
      <c r="Q1070" t="s">
        <v>8282</v>
      </c>
      <c r="R1070" s="5">
        <f t="shared" si="112"/>
        <v>2E-3</v>
      </c>
      <c r="S1070" s="6">
        <f t="shared" si="113"/>
        <v>11.25</v>
      </c>
      <c r="T1070" t="str">
        <f t="shared" si="117"/>
        <v>games</v>
      </c>
      <c r="U1070" t="str">
        <f t="shared" si="118"/>
        <v>video games</v>
      </c>
    </row>
    <row r="1071" spans="1:21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f t="shared" si="114"/>
        <v>2200</v>
      </c>
      <c r="F1071">
        <v>850</v>
      </c>
      <c r="G1071" t="s">
        <v>8221</v>
      </c>
      <c r="H1071" t="s">
        <v>8224</v>
      </c>
      <c r="I1071" t="s">
        <v>8246</v>
      </c>
      <c r="J1071">
        <v>1385447459</v>
      </c>
      <c r="K1071" s="10">
        <f t="shared" si="115"/>
        <v>41604.271516203706</v>
      </c>
      <c r="L1071">
        <v>1382679059</v>
      </c>
      <c r="M1071" s="10">
        <f t="shared" si="116"/>
        <v>41572.229849537034</v>
      </c>
      <c r="N1071" t="b">
        <v>0</v>
      </c>
      <c r="O1071">
        <v>21</v>
      </c>
      <c r="P1071" t="b">
        <v>0</v>
      </c>
      <c r="Q1071" t="s">
        <v>8282</v>
      </c>
      <c r="R1071" s="5">
        <f t="shared" si="112"/>
        <v>0.38600000000000001</v>
      </c>
      <c r="S1071" s="6">
        <f t="shared" si="113"/>
        <v>40.476190476190474</v>
      </c>
      <c r="T1071" t="str">
        <f t="shared" si="117"/>
        <v>games</v>
      </c>
      <c r="U1071" t="str">
        <f t="shared" si="118"/>
        <v>video games</v>
      </c>
    </row>
    <row r="1072" spans="1:21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f t="shared" si="114"/>
        <v>10000</v>
      </c>
      <c r="F1072">
        <v>70</v>
      </c>
      <c r="G1072" t="s">
        <v>8221</v>
      </c>
      <c r="H1072" t="s">
        <v>8224</v>
      </c>
      <c r="I1072" t="s">
        <v>8246</v>
      </c>
      <c r="J1072">
        <v>1349050622</v>
      </c>
      <c r="K1072" s="10">
        <f t="shared" si="115"/>
        <v>41183.011828703704</v>
      </c>
      <c r="L1072">
        <v>1347322622</v>
      </c>
      <c r="M1072" s="10">
        <f t="shared" si="116"/>
        <v>41163.011828703704</v>
      </c>
      <c r="N1072" t="b">
        <v>0</v>
      </c>
      <c r="O1072">
        <v>2</v>
      </c>
      <c r="P1072" t="b">
        <v>0</v>
      </c>
      <c r="Q1072" t="s">
        <v>8282</v>
      </c>
      <c r="R1072" s="5">
        <f t="shared" si="112"/>
        <v>7.0000000000000001E-3</v>
      </c>
      <c r="S1072" s="6">
        <f t="shared" si="113"/>
        <v>35</v>
      </c>
      <c r="T1072" t="str">
        <f t="shared" si="117"/>
        <v>games</v>
      </c>
      <c r="U1072" t="str">
        <f t="shared" si="118"/>
        <v>video games</v>
      </c>
    </row>
    <row r="1073" spans="1:21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f t="shared" si="114"/>
        <v>11</v>
      </c>
      <c r="F1073">
        <v>0</v>
      </c>
      <c r="G1073" t="s">
        <v>8221</v>
      </c>
      <c r="H1073" t="s">
        <v>8234</v>
      </c>
      <c r="I1073" t="s">
        <v>8254</v>
      </c>
      <c r="J1073">
        <v>1447787093</v>
      </c>
      <c r="K1073" s="10">
        <f t="shared" si="115"/>
        <v>42325.795057870375</v>
      </c>
      <c r="L1073">
        <v>1445191493</v>
      </c>
      <c r="M1073" s="10">
        <f t="shared" si="116"/>
        <v>42295.753391203703</v>
      </c>
      <c r="N1073" t="b">
        <v>0</v>
      </c>
      <c r="O1073">
        <v>0</v>
      </c>
      <c r="P1073" t="b">
        <v>0</v>
      </c>
      <c r="Q1073" t="s">
        <v>8282</v>
      </c>
      <c r="R1073" s="5">
        <f t="shared" si="112"/>
        <v>0</v>
      </c>
      <c r="S1073" s="6" t="e">
        <f t="shared" si="113"/>
        <v>#DIV/0!</v>
      </c>
      <c r="T1073" t="str">
        <f t="shared" si="117"/>
        <v>games</v>
      </c>
      <c r="U1073" t="str">
        <f t="shared" si="118"/>
        <v>video games</v>
      </c>
    </row>
    <row r="1074" spans="1:21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f t="shared" si="114"/>
        <v>75000</v>
      </c>
      <c r="F1074">
        <v>51</v>
      </c>
      <c r="G1074" t="s">
        <v>8221</v>
      </c>
      <c r="H1074" t="s">
        <v>8224</v>
      </c>
      <c r="I1074" t="s">
        <v>8246</v>
      </c>
      <c r="J1074">
        <v>1391630297</v>
      </c>
      <c r="K1074" s="10">
        <f t="shared" si="115"/>
        <v>41675.832141203704</v>
      </c>
      <c r="L1074">
        <v>1389038297</v>
      </c>
      <c r="M1074" s="10">
        <f t="shared" si="116"/>
        <v>41645.832141203704</v>
      </c>
      <c r="N1074" t="b">
        <v>0</v>
      </c>
      <c r="O1074">
        <v>4</v>
      </c>
      <c r="P1074" t="b">
        <v>0</v>
      </c>
      <c r="Q1074" t="s">
        <v>8282</v>
      </c>
      <c r="R1074" s="5">
        <f t="shared" si="112"/>
        <v>1E-3</v>
      </c>
      <c r="S1074" s="6">
        <f t="shared" si="113"/>
        <v>12.75</v>
      </c>
      <c r="T1074" t="str">
        <f t="shared" si="117"/>
        <v>games</v>
      </c>
      <c r="U1074" t="str">
        <f t="shared" si="118"/>
        <v>video games</v>
      </c>
    </row>
    <row r="1075" spans="1:21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f t="shared" si="114"/>
        <v>750</v>
      </c>
      <c r="F1075">
        <v>10</v>
      </c>
      <c r="G1075" t="s">
        <v>8221</v>
      </c>
      <c r="H1075" t="s">
        <v>8224</v>
      </c>
      <c r="I1075" t="s">
        <v>8246</v>
      </c>
      <c r="J1075">
        <v>1318806541</v>
      </c>
      <c r="K1075" s="10">
        <f t="shared" si="115"/>
        <v>40832.964594907404</v>
      </c>
      <c r="L1075">
        <v>1316214541</v>
      </c>
      <c r="M1075" s="10">
        <f t="shared" si="116"/>
        <v>40802.964594907404</v>
      </c>
      <c r="N1075" t="b">
        <v>0</v>
      </c>
      <c r="O1075">
        <v>1</v>
      </c>
      <c r="P1075" t="b">
        <v>0</v>
      </c>
      <c r="Q1075" t="s">
        <v>8282</v>
      </c>
      <c r="R1075" s="5">
        <f t="shared" si="112"/>
        <v>1.2999999999999999E-2</v>
      </c>
      <c r="S1075" s="6">
        <f t="shared" si="113"/>
        <v>10</v>
      </c>
      <c r="T1075" t="str">
        <f t="shared" si="117"/>
        <v>games</v>
      </c>
      <c r="U1075" t="str">
        <f t="shared" si="118"/>
        <v>video games</v>
      </c>
    </row>
    <row r="1076" spans="1:21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f t="shared" si="114"/>
        <v>54000</v>
      </c>
      <c r="F1076">
        <v>3407</v>
      </c>
      <c r="G1076" t="s">
        <v>8221</v>
      </c>
      <c r="H1076" t="s">
        <v>8224</v>
      </c>
      <c r="I1076" t="s">
        <v>8246</v>
      </c>
      <c r="J1076">
        <v>1388808545</v>
      </c>
      <c r="K1076" s="10">
        <f t="shared" si="115"/>
        <v>41643.172974537039</v>
      </c>
      <c r="L1076">
        <v>1386216545</v>
      </c>
      <c r="M1076" s="10">
        <f t="shared" si="116"/>
        <v>41613.172974537039</v>
      </c>
      <c r="N1076" t="b">
        <v>0</v>
      </c>
      <c r="O1076">
        <v>30</v>
      </c>
      <c r="P1076" t="b">
        <v>0</v>
      </c>
      <c r="Q1076" t="s">
        <v>8282</v>
      </c>
      <c r="R1076" s="5">
        <f t="shared" si="112"/>
        <v>6.3E-2</v>
      </c>
      <c r="S1076" s="6">
        <f t="shared" si="113"/>
        <v>113.56666666666666</v>
      </c>
      <c r="T1076" t="str">
        <f t="shared" si="117"/>
        <v>games</v>
      </c>
      <c r="U1076" t="str">
        <f t="shared" si="118"/>
        <v>video games</v>
      </c>
    </row>
    <row r="1077" spans="1:21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f t="shared" si="114"/>
        <v>1000</v>
      </c>
      <c r="F1077">
        <v>45</v>
      </c>
      <c r="G1077" t="s">
        <v>8221</v>
      </c>
      <c r="H1077" t="s">
        <v>8224</v>
      </c>
      <c r="I1077" t="s">
        <v>8246</v>
      </c>
      <c r="J1077">
        <v>1336340516</v>
      </c>
      <c r="K1077" s="10">
        <f t="shared" si="115"/>
        <v>41035.904120370367</v>
      </c>
      <c r="L1077">
        <v>1333748516</v>
      </c>
      <c r="M1077" s="10">
        <f t="shared" si="116"/>
        <v>41005.904120370367</v>
      </c>
      <c r="N1077" t="b">
        <v>0</v>
      </c>
      <c r="O1077">
        <v>3</v>
      </c>
      <c r="P1077" t="b">
        <v>0</v>
      </c>
      <c r="Q1077" t="s">
        <v>8282</v>
      </c>
      <c r="R1077" s="5">
        <f t="shared" si="112"/>
        <v>4.4999999999999998E-2</v>
      </c>
      <c r="S1077" s="6">
        <f t="shared" si="113"/>
        <v>15</v>
      </c>
      <c r="T1077" t="str">
        <f t="shared" si="117"/>
        <v>games</v>
      </c>
      <c r="U1077" t="str">
        <f t="shared" si="118"/>
        <v>video games</v>
      </c>
    </row>
    <row r="1078" spans="1:21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f t="shared" si="114"/>
        <v>75000</v>
      </c>
      <c r="F1078">
        <v>47074</v>
      </c>
      <c r="G1078" t="s">
        <v>8221</v>
      </c>
      <c r="H1078" t="s">
        <v>8224</v>
      </c>
      <c r="I1078" t="s">
        <v>8246</v>
      </c>
      <c r="J1078">
        <v>1410426250</v>
      </c>
      <c r="K1078" s="10">
        <f t="shared" si="115"/>
        <v>41893.377893518518</v>
      </c>
      <c r="L1078">
        <v>1405674250</v>
      </c>
      <c r="M1078" s="10">
        <f t="shared" si="116"/>
        <v>41838.377893518518</v>
      </c>
      <c r="N1078" t="b">
        <v>0</v>
      </c>
      <c r="O1078">
        <v>975</v>
      </c>
      <c r="P1078" t="b">
        <v>0</v>
      </c>
      <c r="Q1078" t="s">
        <v>8282</v>
      </c>
      <c r="R1078" s="5">
        <f t="shared" si="112"/>
        <v>0.628</v>
      </c>
      <c r="S1078" s="6">
        <f t="shared" si="113"/>
        <v>48.281025641025643</v>
      </c>
      <c r="T1078" t="str">
        <f t="shared" si="117"/>
        <v>games</v>
      </c>
      <c r="U1078" t="str">
        <f t="shared" si="118"/>
        <v>video games</v>
      </c>
    </row>
    <row r="1079" spans="1:21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f t="shared" si="114"/>
        <v>25000</v>
      </c>
      <c r="F1079">
        <v>7344</v>
      </c>
      <c r="G1079" t="s">
        <v>8221</v>
      </c>
      <c r="H1079" t="s">
        <v>8224</v>
      </c>
      <c r="I1079" t="s">
        <v>8246</v>
      </c>
      <c r="J1079">
        <v>1452744011</v>
      </c>
      <c r="K1079" s="10">
        <f t="shared" si="115"/>
        <v>42383.16679398148</v>
      </c>
      <c r="L1079">
        <v>1450152011</v>
      </c>
      <c r="M1079" s="10">
        <f t="shared" si="116"/>
        <v>42353.16679398148</v>
      </c>
      <c r="N1079" t="b">
        <v>0</v>
      </c>
      <c r="O1079">
        <v>167</v>
      </c>
      <c r="P1079" t="b">
        <v>0</v>
      </c>
      <c r="Q1079" t="s">
        <v>8282</v>
      </c>
      <c r="R1079" s="5">
        <f t="shared" si="112"/>
        <v>0.29399999999999998</v>
      </c>
      <c r="S1079" s="6">
        <f t="shared" si="113"/>
        <v>43.976047904191617</v>
      </c>
      <c r="T1079" t="str">
        <f t="shared" si="117"/>
        <v>games</v>
      </c>
      <c r="U1079" t="str">
        <f t="shared" si="118"/>
        <v>video games</v>
      </c>
    </row>
    <row r="1080" spans="1:21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f t="shared" si="114"/>
        <v>600</v>
      </c>
      <c r="F1080">
        <v>45</v>
      </c>
      <c r="G1080" t="s">
        <v>8221</v>
      </c>
      <c r="H1080" t="s">
        <v>8224</v>
      </c>
      <c r="I1080" t="s">
        <v>8246</v>
      </c>
      <c r="J1080">
        <v>1311309721</v>
      </c>
      <c r="K1080" s="10">
        <f t="shared" si="115"/>
        <v>40746.195844907408</v>
      </c>
      <c r="L1080">
        <v>1307421721</v>
      </c>
      <c r="M1080" s="10">
        <f t="shared" si="116"/>
        <v>40701.195844907408</v>
      </c>
      <c r="N1080" t="b">
        <v>0</v>
      </c>
      <c r="O1080">
        <v>5</v>
      </c>
      <c r="P1080" t="b">
        <v>0</v>
      </c>
      <c r="Q1080" t="s">
        <v>8282</v>
      </c>
      <c r="R1080" s="5">
        <f t="shared" si="112"/>
        <v>7.4999999999999997E-2</v>
      </c>
      <c r="S1080" s="6">
        <f t="shared" si="113"/>
        <v>9</v>
      </c>
      <c r="T1080" t="str">
        <f t="shared" si="117"/>
        <v>games</v>
      </c>
      <c r="U1080" t="str">
        <f t="shared" si="118"/>
        <v>video games</v>
      </c>
    </row>
    <row r="1081" spans="1:21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f t="shared" si="114"/>
        <v>28860.000000000004</v>
      </c>
      <c r="F1081">
        <v>678</v>
      </c>
      <c r="G1081" t="s">
        <v>8221</v>
      </c>
      <c r="H1081" t="s">
        <v>8236</v>
      </c>
      <c r="I1081" t="s">
        <v>8249</v>
      </c>
      <c r="J1081">
        <v>1463232936</v>
      </c>
      <c r="K1081" s="10">
        <f t="shared" si="115"/>
        <v>42504.566388888896</v>
      </c>
      <c r="L1081">
        <v>1461072936</v>
      </c>
      <c r="M1081" s="10">
        <f t="shared" si="116"/>
        <v>42479.566388888896</v>
      </c>
      <c r="N1081" t="b">
        <v>0</v>
      </c>
      <c r="O1081">
        <v>18</v>
      </c>
      <c r="P1081" t="b">
        <v>0</v>
      </c>
      <c r="Q1081" t="s">
        <v>8282</v>
      </c>
      <c r="R1081" s="5">
        <f t="shared" si="112"/>
        <v>2.5999999999999999E-2</v>
      </c>
      <c r="S1081" s="6">
        <f t="shared" si="113"/>
        <v>37.666666666666664</v>
      </c>
      <c r="T1081" t="str">
        <f t="shared" si="117"/>
        <v>games</v>
      </c>
      <c r="U1081" t="str">
        <f t="shared" si="118"/>
        <v>video games</v>
      </c>
    </row>
    <row r="1082" spans="1:21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f t="shared" si="114"/>
        <v>20000</v>
      </c>
      <c r="F1082">
        <v>1821</v>
      </c>
      <c r="G1082" t="s">
        <v>8221</v>
      </c>
      <c r="H1082" t="s">
        <v>8224</v>
      </c>
      <c r="I1082" t="s">
        <v>8246</v>
      </c>
      <c r="J1082">
        <v>1399778333</v>
      </c>
      <c r="K1082" s="10">
        <f t="shared" si="115"/>
        <v>41770.138113425928</v>
      </c>
      <c r="L1082">
        <v>1397186333</v>
      </c>
      <c r="M1082" s="10">
        <f t="shared" si="116"/>
        <v>41740.138113425928</v>
      </c>
      <c r="N1082" t="b">
        <v>0</v>
      </c>
      <c r="O1082">
        <v>98</v>
      </c>
      <c r="P1082" t="b">
        <v>0</v>
      </c>
      <c r="Q1082" t="s">
        <v>8282</v>
      </c>
      <c r="R1082" s="5">
        <f t="shared" si="112"/>
        <v>9.0999999999999998E-2</v>
      </c>
      <c r="S1082" s="6">
        <f t="shared" si="113"/>
        <v>18.581632653061224</v>
      </c>
      <c r="T1082" t="str">
        <f t="shared" si="117"/>
        <v>games</v>
      </c>
      <c r="U1082" t="str">
        <f t="shared" si="118"/>
        <v>video games</v>
      </c>
    </row>
    <row r="1083" spans="1:21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f t="shared" si="114"/>
        <v>68000</v>
      </c>
      <c r="F1083">
        <v>12</v>
      </c>
      <c r="G1083" t="s">
        <v>8221</v>
      </c>
      <c r="H1083" t="s">
        <v>8224</v>
      </c>
      <c r="I1083" t="s">
        <v>8246</v>
      </c>
      <c r="J1083">
        <v>1422483292</v>
      </c>
      <c r="K1083" s="10">
        <f t="shared" si="115"/>
        <v>42032.926990740743</v>
      </c>
      <c r="L1083">
        <v>1419891292</v>
      </c>
      <c r="M1083" s="10">
        <f t="shared" si="116"/>
        <v>42002.926990740743</v>
      </c>
      <c r="N1083" t="b">
        <v>0</v>
      </c>
      <c r="O1083">
        <v>4</v>
      </c>
      <c r="P1083" t="b">
        <v>0</v>
      </c>
      <c r="Q1083" t="s">
        <v>8282</v>
      </c>
      <c r="R1083" s="5">
        <f t="shared" si="112"/>
        <v>0</v>
      </c>
      <c r="S1083" s="6">
        <f t="shared" si="113"/>
        <v>3</v>
      </c>
      <c r="T1083" t="str">
        <f t="shared" si="117"/>
        <v>games</v>
      </c>
      <c r="U1083" t="str">
        <f t="shared" si="118"/>
        <v>video games</v>
      </c>
    </row>
    <row r="1084" spans="1:21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f t="shared" si="114"/>
        <v>10000</v>
      </c>
      <c r="F1084">
        <v>56</v>
      </c>
      <c r="G1084" t="s">
        <v>8221</v>
      </c>
      <c r="H1084" t="s">
        <v>8224</v>
      </c>
      <c r="I1084" t="s">
        <v>8246</v>
      </c>
      <c r="J1084">
        <v>1344635088</v>
      </c>
      <c r="K1084" s="10">
        <f t="shared" si="115"/>
        <v>41131.906111111115</v>
      </c>
      <c r="L1084">
        <v>1342043088</v>
      </c>
      <c r="M1084" s="10">
        <f t="shared" si="116"/>
        <v>41101.906111111115</v>
      </c>
      <c r="N1084" t="b">
        <v>0</v>
      </c>
      <c r="O1084">
        <v>3</v>
      </c>
      <c r="P1084" t="b">
        <v>0</v>
      </c>
      <c r="Q1084" t="s">
        <v>8282</v>
      </c>
      <c r="R1084" s="5">
        <f t="shared" si="112"/>
        <v>6.0000000000000001E-3</v>
      </c>
      <c r="S1084" s="6">
        <f t="shared" si="113"/>
        <v>18.666666666666668</v>
      </c>
      <c r="T1084" t="str">
        <f t="shared" si="117"/>
        <v>games</v>
      </c>
      <c r="U1084" t="str">
        <f t="shared" si="118"/>
        <v>video games</v>
      </c>
    </row>
    <row r="1085" spans="1:21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f t="shared" si="114"/>
        <v>37500</v>
      </c>
      <c r="F1085">
        <v>410</v>
      </c>
      <c r="G1085" t="s">
        <v>8221</v>
      </c>
      <c r="H1085" t="s">
        <v>8229</v>
      </c>
      <c r="I1085" t="s">
        <v>8251</v>
      </c>
      <c r="J1085">
        <v>1406994583</v>
      </c>
      <c r="K1085" s="10">
        <f t="shared" si="115"/>
        <v>41853.659525462965</v>
      </c>
      <c r="L1085">
        <v>1401810583</v>
      </c>
      <c r="M1085" s="10">
        <f t="shared" si="116"/>
        <v>41793.659525462965</v>
      </c>
      <c r="N1085" t="b">
        <v>0</v>
      </c>
      <c r="O1085">
        <v>1</v>
      </c>
      <c r="P1085" t="b">
        <v>0</v>
      </c>
      <c r="Q1085" t="s">
        <v>8282</v>
      </c>
      <c r="R1085" s="5">
        <f t="shared" si="112"/>
        <v>8.0000000000000002E-3</v>
      </c>
      <c r="S1085" s="6">
        <f t="shared" si="113"/>
        <v>410</v>
      </c>
      <c r="T1085" t="str">
        <f t="shared" si="117"/>
        <v>games</v>
      </c>
      <c r="U1085" t="str">
        <f t="shared" si="118"/>
        <v>video games</v>
      </c>
    </row>
    <row r="1086" spans="1:21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f t="shared" si="114"/>
        <v>550</v>
      </c>
      <c r="F1086">
        <v>0</v>
      </c>
      <c r="G1086" t="s">
        <v>8221</v>
      </c>
      <c r="H1086" t="s">
        <v>8224</v>
      </c>
      <c r="I1086" t="s">
        <v>8246</v>
      </c>
      <c r="J1086">
        <v>1407534804</v>
      </c>
      <c r="K1086" s="10">
        <f t="shared" si="115"/>
        <v>41859.912083333329</v>
      </c>
      <c r="L1086">
        <v>1404942804</v>
      </c>
      <c r="M1086" s="10">
        <f t="shared" si="116"/>
        <v>41829.912083333329</v>
      </c>
      <c r="N1086" t="b">
        <v>0</v>
      </c>
      <c r="O1086">
        <v>0</v>
      </c>
      <c r="P1086" t="b">
        <v>0</v>
      </c>
      <c r="Q1086" t="s">
        <v>8282</v>
      </c>
      <c r="R1086" s="5">
        <f t="shared" si="112"/>
        <v>0</v>
      </c>
      <c r="S1086" s="6" t="e">
        <f t="shared" si="113"/>
        <v>#DIV/0!</v>
      </c>
      <c r="T1086" t="str">
        <f t="shared" si="117"/>
        <v>games</v>
      </c>
      <c r="U1086" t="str">
        <f t="shared" si="118"/>
        <v>video games</v>
      </c>
    </row>
    <row r="1087" spans="1:21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f t="shared" si="114"/>
        <v>22500</v>
      </c>
      <c r="F1087">
        <v>1026</v>
      </c>
      <c r="G1087" t="s">
        <v>8221</v>
      </c>
      <c r="H1087" t="s">
        <v>8229</v>
      </c>
      <c r="I1087" t="s">
        <v>8251</v>
      </c>
      <c r="J1087">
        <v>1457967975</v>
      </c>
      <c r="K1087" s="10">
        <f t="shared" si="115"/>
        <v>42443.629340277781</v>
      </c>
      <c r="L1087">
        <v>1455379575</v>
      </c>
      <c r="M1087" s="10">
        <f t="shared" si="116"/>
        <v>42413.671006944445</v>
      </c>
      <c r="N1087" t="b">
        <v>0</v>
      </c>
      <c r="O1087">
        <v>9</v>
      </c>
      <c r="P1087" t="b">
        <v>0</v>
      </c>
      <c r="Q1087" t="s">
        <v>8282</v>
      </c>
      <c r="R1087" s="5">
        <f t="shared" si="112"/>
        <v>3.4000000000000002E-2</v>
      </c>
      <c r="S1087" s="6">
        <f t="shared" si="113"/>
        <v>114</v>
      </c>
      <c r="T1087" t="str">
        <f t="shared" si="117"/>
        <v>games</v>
      </c>
      <c r="U1087" t="str">
        <f t="shared" si="118"/>
        <v>video games</v>
      </c>
    </row>
    <row r="1088" spans="1:21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f t="shared" si="114"/>
        <v>18000</v>
      </c>
      <c r="F1088">
        <v>15</v>
      </c>
      <c r="G1088" t="s">
        <v>8221</v>
      </c>
      <c r="H1088" t="s">
        <v>8224</v>
      </c>
      <c r="I1088" t="s">
        <v>8246</v>
      </c>
      <c r="J1088">
        <v>1408913291</v>
      </c>
      <c r="K1088" s="10">
        <f t="shared" si="115"/>
        <v>41875.866793981484</v>
      </c>
      <c r="L1088">
        <v>1406321291</v>
      </c>
      <c r="M1088" s="10">
        <f t="shared" si="116"/>
        <v>41845.866793981484</v>
      </c>
      <c r="N1088" t="b">
        <v>0</v>
      </c>
      <c r="O1088">
        <v>2</v>
      </c>
      <c r="P1088" t="b">
        <v>0</v>
      </c>
      <c r="Q1088" t="s">
        <v>8282</v>
      </c>
      <c r="R1088" s="5">
        <f t="shared" si="112"/>
        <v>1E-3</v>
      </c>
      <c r="S1088" s="6">
        <f t="shared" si="113"/>
        <v>7.5</v>
      </c>
      <c r="T1088" t="str">
        <f t="shared" si="117"/>
        <v>games</v>
      </c>
      <c r="U1088" t="str">
        <f t="shared" si="118"/>
        <v>video games</v>
      </c>
    </row>
    <row r="1089" spans="1:21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f t="shared" si="114"/>
        <v>1100</v>
      </c>
      <c r="F1089">
        <v>0</v>
      </c>
      <c r="G1089" t="s">
        <v>8221</v>
      </c>
      <c r="H1089" t="s">
        <v>8224</v>
      </c>
      <c r="I1089" t="s">
        <v>8246</v>
      </c>
      <c r="J1089">
        <v>1402852087</v>
      </c>
      <c r="K1089" s="10">
        <f t="shared" si="115"/>
        <v>41805.713969907411</v>
      </c>
      <c r="L1089">
        <v>1400260087</v>
      </c>
      <c r="M1089" s="10">
        <f t="shared" si="116"/>
        <v>41775.713969907411</v>
      </c>
      <c r="N1089" t="b">
        <v>0</v>
      </c>
      <c r="O1089">
        <v>0</v>
      </c>
      <c r="P1089" t="b">
        <v>0</v>
      </c>
      <c r="Q1089" t="s">
        <v>8282</v>
      </c>
      <c r="R1089" s="5">
        <f t="shared" si="112"/>
        <v>0</v>
      </c>
      <c r="S1089" s="6" t="e">
        <f t="shared" si="113"/>
        <v>#DIV/0!</v>
      </c>
      <c r="T1089" t="str">
        <f t="shared" si="117"/>
        <v>games</v>
      </c>
      <c r="U1089" t="str">
        <f t="shared" si="118"/>
        <v>video games</v>
      </c>
    </row>
    <row r="1090" spans="1:21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f t="shared" si="114"/>
        <v>45000</v>
      </c>
      <c r="F1090">
        <v>6382.34</v>
      </c>
      <c r="G1090" t="s">
        <v>8221</v>
      </c>
      <c r="H1090" t="s">
        <v>8224</v>
      </c>
      <c r="I1090" t="s">
        <v>8246</v>
      </c>
      <c r="J1090">
        <v>1398366667</v>
      </c>
      <c r="K1090" s="10">
        <f t="shared" si="115"/>
        <v>41753.799386574072</v>
      </c>
      <c r="L1090">
        <v>1395774667</v>
      </c>
      <c r="M1090" s="10">
        <f t="shared" si="116"/>
        <v>41723.799386574072</v>
      </c>
      <c r="N1090" t="b">
        <v>0</v>
      </c>
      <c r="O1090">
        <v>147</v>
      </c>
      <c r="P1090" t="b">
        <v>0</v>
      </c>
      <c r="Q1090" t="s">
        <v>8282</v>
      </c>
      <c r="R1090" s="5">
        <f t="shared" ref="R1090:R1153" si="119">ROUND((F1090/D1090),3)</f>
        <v>0.14199999999999999</v>
      </c>
      <c r="S1090" s="6">
        <f t="shared" ref="S1090:S1153" si="120">F1090/O1090</f>
        <v>43.41727891156463</v>
      </c>
      <c r="T1090" t="str">
        <f t="shared" si="117"/>
        <v>games</v>
      </c>
      <c r="U1090" t="str">
        <f t="shared" si="118"/>
        <v>video games</v>
      </c>
    </row>
    <row r="1091" spans="1:21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f t="shared" ref="E1091:E1154" si="121">IF(I1091="USD",D1091,(IF(I1091="AUD",(D1091*0.68),IF(I1091="GBP",(D1091*1.21),(IF(I1091="EUR",(D1091*1.11),(IF(I1091="CAD",(D1091*0.75),(IF(I1091="NZD",(D1091*0.64),IF(I1091="HKD",(D1091*0.13),IF(I1091="DKK",(D1091*0.15),IF(I1091="NOK",(D1091*0.11),IF(I1091="SEK",(D1091*0.1),(IF(I1091="MXN",(D1091*0.051),IF(I1091="chf",(D1091*1.02),IF(I1091="SGD",(D1091*0.72)))))))))))))))))))</f>
        <v>16650</v>
      </c>
      <c r="F1091">
        <v>1174</v>
      </c>
      <c r="G1091" t="s">
        <v>8221</v>
      </c>
      <c r="H1091" t="s">
        <v>8230</v>
      </c>
      <c r="I1091" t="s">
        <v>8249</v>
      </c>
      <c r="J1091">
        <v>1435293175</v>
      </c>
      <c r="K1091" s="10">
        <f t="shared" ref="K1091:K1154" si="122">(((J1091/60)/60)/24)+DATE(1970,1,1)</f>
        <v>42181.189525462964</v>
      </c>
      <c r="L1091">
        <v>1432701175</v>
      </c>
      <c r="M1091" s="10">
        <f t="shared" ref="M1091:M1154" si="123">(((L1091/60)/60)/24)+DATE(1970,1,1)</f>
        <v>42151.189525462964</v>
      </c>
      <c r="N1091" t="b">
        <v>0</v>
      </c>
      <c r="O1091">
        <v>49</v>
      </c>
      <c r="P1091" t="b">
        <v>0</v>
      </c>
      <c r="Q1091" t="s">
        <v>8282</v>
      </c>
      <c r="R1091" s="5">
        <f t="shared" si="119"/>
        <v>7.8E-2</v>
      </c>
      <c r="S1091" s="6">
        <f t="shared" si="120"/>
        <v>23.959183673469386</v>
      </c>
      <c r="T1091" t="str">
        <f t="shared" ref="T1091:T1154" si="124">LEFT(Q1091,SEARCH("/",Q1091,1)-1)</f>
        <v>games</v>
      </c>
      <c r="U1091" t="str">
        <f t="shared" ref="U1091:U1154" si="125">RIGHT(Q1091,(LEN(Q1091)-(SEARCH("/",Q1091,1))))</f>
        <v>video games</v>
      </c>
    </row>
    <row r="1092" spans="1:21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f t="shared" si="121"/>
        <v>8839.3200000000015</v>
      </c>
      <c r="F1092">
        <v>5</v>
      </c>
      <c r="G1092" t="s">
        <v>8221</v>
      </c>
      <c r="H1092" t="s">
        <v>8226</v>
      </c>
      <c r="I1092" t="s">
        <v>8248</v>
      </c>
      <c r="J1092">
        <v>1432873653</v>
      </c>
      <c r="K1092" s="10">
        <f t="shared" si="122"/>
        <v>42153.185798611114</v>
      </c>
      <c r="L1092">
        <v>1430281653</v>
      </c>
      <c r="M1092" s="10">
        <f t="shared" si="123"/>
        <v>42123.185798611114</v>
      </c>
      <c r="N1092" t="b">
        <v>0</v>
      </c>
      <c r="O1092">
        <v>1</v>
      </c>
      <c r="P1092" t="b">
        <v>0</v>
      </c>
      <c r="Q1092" t="s">
        <v>8282</v>
      </c>
      <c r="R1092" s="5">
        <f t="shared" si="119"/>
        <v>0</v>
      </c>
      <c r="S1092" s="6">
        <f t="shared" si="120"/>
        <v>5</v>
      </c>
      <c r="T1092" t="str">
        <f t="shared" si="124"/>
        <v>games</v>
      </c>
      <c r="U1092" t="str">
        <f t="shared" si="125"/>
        <v>video games</v>
      </c>
    </row>
    <row r="1093" spans="1:21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f t="shared" si="121"/>
        <v>242</v>
      </c>
      <c r="F1093">
        <v>25</v>
      </c>
      <c r="G1093" t="s">
        <v>8221</v>
      </c>
      <c r="H1093" t="s">
        <v>8225</v>
      </c>
      <c r="I1093" t="s">
        <v>8247</v>
      </c>
      <c r="J1093">
        <v>1460313672</v>
      </c>
      <c r="K1093" s="10">
        <f t="shared" si="122"/>
        <v>42470.778611111105</v>
      </c>
      <c r="L1093">
        <v>1457725272</v>
      </c>
      <c r="M1093" s="10">
        <f t="shared" si="123"/>
        <v>42440.820277777777</v>
      </c>
      <c r="N1093" t="b">
        <v>0</v>
      </c>
      <c r="O1093">
        <v>2</v>
      </c>
      <c r="P1093" t="b">
        <v>0</v>
      </c>
      <c r="Q1093" t="s">
        <v>8282</v>
      </c>
      <c r="R1093" s="5">
        <f t="shared" si="119"/>
        <v>0.125</v>
      </c>
      <c r="S1093" s="6">
        <f t="shared" si="120"/>
        <v>12.5</v>
      </c>
      <c r="T1093" t="str">
        <f t="shared" si="124"/>
        <v>games</v>
      </c>
      <c r="U1093" t="str">
        <f t="shared" si="125"/>
        <v>video games</v>
      </c>
    </row>
    <row r="1094" spans="1:21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f t="shared" si="121"/>
        <v>2000</v>
      </c>
      <c r="F1094">
        <v>21</v>
      </c>
      <c r="G1094" t="s">
        <v>8221</v>
      </c>
      <c r="H1094" t="s">
        <v>8224</v>
      </c>
      <c r="I1094" t="s">
        <v>8246</v>
      </c>
      <c r="J1094">
        <v>1357432638</v>
      </c>
      <c r="K1094" s="10">
        <f t="shared" si="122"/>
        <v>41280.025902777779</v>
      </c>
      <c r="L1094">
        <v>1354840638</v>
      </c>
      <c r="M1094" s="10">
        <f t="shared" si="123"/>
        <v>41250.025902777779</v>
      </c>
      <c r="N1094" t="b">
        <v>0</v>
      </c>
      <c r="O1094">
        <v>7</v>
      </c>
      <c r="P1094" t="b">
        <v>0</v>
      </c>
      <c r="Q1094" t="s">
        <v>8282</v>
      </c>
      <c r="R1094" s="5">
        <f t="shared" si="119"/>
        <v>1.0999999999999999E-2</v>
      </c>
      <c r="S1094" s="6">
        <f t="shared" si="120"/>
        <v>3</v>
      </c>
      <c r="T1094" t="str">
        <f t="shared" si="124"/>
        <v>games</v>
      </c>
      <c r="U1094" t="str">
        <f t="shared" si="125"/>
        <v>video games</v>
      </c>
    </row>
    <row r="1095" spans="1:21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f t="shared" si="121"/>
        <v>225</v>
      </c>
      <c r="F1095">
        <v>42.25</v>
      </c>
      <c r="G1095" t="s">
        <v>8221</v>
      </c>
      <c r="H1095" t="s">
        <v>8229</v>
      </c>
      <c r="I1095" t="s">
        <v>8251</v>
      </c>
      <c r="J1095">
        <v>1455232937</v>
      </c>
      <c r="K1095" s="10">
        <f t="shared" si="122"/>
        <v>42411.973807870367</v>
      </c>
      <c r="L1095">
        <v>1453936937</v>
      </c>
      <c r="M1095" s="10">
        <f t="shared" si="123"/>
        <v>42396.973807870367</v>
      </c>
      <c r="N1095" t="b">
        <v>0</v>
      </c>
      <c r="O1095">
        <v>4</v>
      </c>
      <c r="P1095" t="b">
        <v>0</v>
      </c>
      <c r="Q1095" t="s">
        <v>8282</v>
      </c>
      <c r="R1095" s="5">
        <f t="shared" si="119"/>
        <v>0.14099999999999999</v>
      </c>
      <c r="S1095" s="6">
        <f t="shared" si="120"/>
        <v>10.5625</v>
      </c>
      <c r="T1095" t="str">
        <f t="shared" si="124"/>
        <v>games</v>
      </c>
      <c r="U1095" t="str">
        <f t="shared" si="125"/>
        <v>video games</v>
      </c>
    </row>
    <row r="1096" spans="1:21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f t="shared" si="121"/>
        <v>18000</v>
      </c>
      <c r="F1096">
        <v>3294.01</v>
      </c>
      <c r="G1096" t="s">
        <v>8221</v>
      </c>
      <c r="H1096" t="s">
        <v>8224</v>
      </c>
      <c r="I1096" t="s">
        <v>8246</v>
      </c>
      <c r="J1096">
        <v>1318180033</v>
      </c>
      <c r="K1096" s="10">
        <f t="shared" si="122"/>
        <v>40825.713344907403</v>
      </c>
      <c r="L1096">
        <v>1315588033</v>
      </c>
      <c r="M1096" s="10">
        <f t="shared" si="123"/>
        <v>40795.713344907403</v>
      </c>
      <c r="N1096" t="b">
        <v>0</v>
      </c>
      <c r="O1096">
        <v>27</v>
      </c>
      <c r="P1096" t="b">
        <v>0</v>
      </c>
      <c r="Q1096" t="s">
        <v>8282</v>
      </c>
      <c r="R1096" s="5">
        <f t="shared" si="119"/>
        <v>0.183</v>
      </c>
      <c r="S1096" s="6">
        <f t="shared" si="120"/>
        <v>122.00037037037038</v>
      </c>
      <c r="T1096" t="str">
        <f t="shared" si="124"/>
        <v>games</v>
      </c>
      <c r="U1096" t="str">
        <f t="shared" si="125"/>
        <v>video games</v>
      </c>
    </row>
    <row r="1097" spans="1:21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f t="shared" si="121"/>
        <v>500000</v>
      </c>
      <c r="F1097">
        <v>25174</v>
      </c>
      <c r="G1097" t="s">
        <v>8221</v>
      </c>
      <c r="H1097" t="s">
        <v>8224</v>
      </c>
      <c r="I1097" t="s">
        <v>8246</v>
      </c>
      <c r="J1097">
        <v>1377867220</v>
      </c>
      <c r="K1097" s="10">
        <f t="shared" si="122"/>
        <v>41516.537268518521</v>
      </c>
      <c r="L1097">
        <v>1375275220</v>
      </c>
      <c r="M1097" s="10">
        <f t="shared" si="123"/>
        <v>41486.537268518521</v>
      </c>
      <c r="N1097" t="b">
        <v>0</v>
      </c>
      <c r="O1097">
        <v>94</v>
      </c>
      <c r="P1097" t="b">
        <v>0</v>
      </c>
      <c r="Q1097" t="s">
        <v>8282</v>
      </c>
      <c r="R1097" s="5">
        <f t="shared" si="119"/>
        <v>0.05</v>
      </c>
      <c r="S1097" s="6">
        <f t="shared" si="120"/>
        <v>267.80851063829789</v>
      </c>
      <c r="T1097" t="str">
        <f t="shared" si="124"/>
        <v>games</v>
      </c>
      <c r="U1097" t="str">
        <f t="shared" si="125"/>
        <v>video games</v>
      </c>
    </row>
    <row r="1098" spans="1:21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f t="shared" si="121"/>
        <v>12000</v>
      </c>
      <c r="F1098">
        <v>2152</v>
      </c>
      <c r="G1098" t="s">
        <v>8221</v>
      </c>
      <c r="H1098" t="s">
        <v>8224</v>
      </c>
      <c r="I1098" t="s">
        <v>8246</v>
      </c>
      <c r="J1098">
        <v>1412393400</v>
      </c>
      <c r="K1098" s="10">
        <f t="shared" si="122"/>
        <v>41916.145833333336</v>
      </c>
      <c r="L1098">
        <v>1409747154</v>
      </c>
      <c r="M1098" s="10">
        <f t="shared" si="123"/>
        <v>41885.51798611111</v>
      </c>
      <c r="N1098" t="b">
        <v>0</v>
      </c>
      <c r="O1098">
        <v>29</v>
      </c>
      <c r="P1098" t="b">
        <v>0</v>
      </c>
      <c r="Q1098" t="s">
        <v>8282</v>
      </c>
      <c r="R1098" s="5">
        <f t="shared" si="119"/>
        <v>0.17899999999999999</v>
      </c>
      <c r="S1098" s="6">
        <f t="shared" si="120"/>
        <v>74.206896551724142</v>
      </c>
      <c r="T1098" t="str">
        <f t="shared" si="124"/>
        <v>games</v>
      </c>
      <c r="U1098" t="str">
        <f t="shared" si="125"/>
        <v>video games</v>
      </c>
    </row>
    <row r="1099" spans="1:21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f t="shared" si="121"/>
        <v>100000</v>
      </c>
      <c r="F1099">
        <v>47</v>
      </c>
      <c r="G1099" t="s">
        <v>8221</v>
      </c>
      <c r="H1099" t="s">
        <v>8224</v>
      </c>
      <c r="I1099" t="s">
        <v>8246</v>
      </c>
      <c r="J1099">
        <v>1393786877</v>
      </c>
      <c r="K1099" s="10">
        <f t="shared" si="122"/>
        <v>41700.792557870373</v>
      </c>
      <c r="L1099">
        <v>1390330877</v>
      </c>
      <c r="M1099" s="10">
        <f t="shared" si="123"/>
        <v>41660.792557870373</v>
      </c>
      <c r="N1099" t="b">
        <v>0</v>
      </c>
      <c r="O1099">
        <v>7</v>
      </c>
      <c r="P1099" t="b">
        <v>0</v>
      </c>
      <c r="Q1099" t="s">
        <v>8282</v>
      </c>
      <c r="R1099" s="5">
        <f t="shared" si="119"/>
        <v>0</v>
      </c>
      <c r="S1099" s="6">
        <f t="shared" si="120"/>
        <v>6.7142857142857144</v>
      </c>
      <c r="T1099" t="str">
        <f t="shared" si="124"/>
        <v>games</v>
      </c>
      <c r="U1099" t="str">
        <f t="shared" si="125"/>
        <v>video games</v>
      </c>
    </row>
    <row r="1100" spans="1:21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f t="shared" si="121"/>
        <v>25000</v>
      </c>
      <c r="F1100">
        <v>1803</v>
      </c>
      <c r="G1100" t="s">
        <v>8221</v>
      </c>
      <c r="H1100" t="s">
        <v>8224</v>
      </c>
      <c r="I1100" t="s">
        <v>8246</v>
      </c>
      <c r="J1100">
        <v>1397413095</v>
      </c>
      <c r="K1100" s="10">
        <f t="shared" si="122"/>
        <v>41742.762673611112</v>
      </c>
      <c r="L1100">
        <v>1394821095</v>
      </c>
      <c r="M1100" s="10">
        <f t="shared" si="123"/>
        <v>41712.762673611112</v>
      </c>
      <c r="N1100" t="b">
        <v>0</v>
      </c>
      <c r="O1100">
        <v>22</v>
      </c>
      <c r="P1100" t="b">
        <v>0</v>
      </c>
      <c r="Q1100" t="s">
        <v>8282</v>
      </c>
      <c r="R1100" s="5">
        <f t="shared" si="119"/>
        <v>7.1999999999999995E-2</v>
      </c>
      <c r="S1100" s="6">
        <f t="shared" si="120"/>
        <v>81.954545454545453</v>
      </c>
      <c r="T1100" t="str">
        <f t="shared" si="124"/>
        <v>games</v>
      </c>
      <c r="U1100" t="str">
        <f t="shared" si="125"/>
        <v>video games</v>
      </c>
    </row>
    <row r="1101" spans="1:21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f t="shared" si="121"/>
        <v>6050</v>
      </c>
      <c r="F1101">
        <v>25</v>
      </c>
      <c r="G1101" t="s">
        <v>8221</v>
      </c>
      <c r="H1101" t="s">
        <v>8225</v>
      </c>
      <c r="I1101" t="s">
        <v>8247</v>
      </c>
      <c r="J1101">
        <v>1431547468</v>
      </c>
      <c r="K1101" s="10">
        <f t="shared" si="122"/>
        <v>42137.836435185185</v>
      </c>
      <c r="L1101">
        <v>1428955468</v>
      </c>
      <c r="M1101" s="10">
        <f t="shared" si="123"/>
        <v>42107.836435185185</v>
      </c>
      <c r="N1101" t="b">
        <v>0</v>
      </c>
      <c r="O1101">
        <v>1</v>
      </c>
      <c r="P1101" t="b">
        <v>0</v>
      </c>
      <c r="Q1101" t="s">
        <v>8282</v>
      </c>
      <c r="R1101" s="5">
        <f t="shared" si="119"/>
        <v>5.0000000000000001E-3</v>
      </c>
      <c r="S1101" s="6">
        <f t="shared" si="120"/>
        <v>25</v>
      </c>
      <c r="T1101" t="str">
        <f t="shared" si="124"/>
        <v>games</v>
      </c>
      <c r="U1101" t="str">
        <f t="shared" si="125"/>
        <v>video games</v>
      </c>
    </row>
    <row r="1102" spans="1:21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f t="shared" si="121"/>
        <v>4440</v>
      </c>
      <c r="F1102">
        <v>100</v>
      </c>
      <c r="G1102" t="s">
        <v>8221</v>
      </c>
      <c r="H1102" t="s">
        <v>8236</v>
      </c>
      <c r="I1102" t="s">
        <v>8249</v>
      </c>
      <c r="J1102">
        <v>1455417571</v>
      </c>
      <c r="K1102" s="10">
        <f t="shared" si="122"/>
        <v>42414.110775462963</v>
      </c>
      <c r="L1102">
        <v>1452825571</v>
      </c>
      <c r="M1102" s="10">
        <f t="shared" si="123"/>
        <v>42384.110775462963</v>
      </c>
      <c r="N1102" t="b">
        <v>0</v>
      </c>
      <c r="O1102">
        <v>10</v>
      </c>
      <c r="P1102" t="b">
        <v>0</v>
      </c>
      <c r="Q1102" t="s">
        <v>8282</v>
      </c>
      <c r="R1102" s="5">
        <f t="shared" si="119"/>
        <v>2.5000000000000001E-2</v>
      </c>
      <c r="S1102" s="6">
        <f t="shared" si="120"/>
        <v>10</v>
      </c>
      <c r="T1102" t="str">
        <f t="shared" si="124"/>
        <v>games</v>
      </c>
      <c r="U1102" t="str">
        <f t="shared" si="125"/>
        <v>video games</v>
      </c>
    </row>
    <row r="1103" spans="1:21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f t="shared" si="121"/>
        <v>100000</v>
      </c>
      <c r="F1103">
        <v>41</v>
      </c>
      <c r="G1103" t="s">
        <v>8221</v>
      </c>
      <c r="H1103" t="s">
        <v>8224</v>
      </c>
      <c r="I1103" t="s">
        <v>8246</v>
      </c>
      <c r="J1103">
        <v>1468519920</v>
      </c>
      <c r="K1103" s="10">
        <f t="shared" si="122"/>
        <v>42565.758333333331</v>
      </c>
      <c r="L1103">
        <v>1466188338</v>
      </c>
      <c r="M1103" s="10">
        <f t="shared" si="123"/>
        <v>42538.77243055556</v>
      </c>
      <c r="N1103" t="b">
        <v>0</v>
      </c>
      <c r="O1103">
        <v>6</v>
      </c>
      <c r="P1103" t="b">
        <v>0</v>
      </c>
      <c r="Q1103" t="s">
        <v>8282</v>
      </c>
      <c r="R1103" s="5">
        <f t="shared" si="119"/>
        <v>0</v>
      </c>
      <c r="S1103" s="6">
        <f t="shared" si="120"/>
        <v>6.833333333333333</v>
      </c>
      <c r="T1103" t="str">
        <f t="shared" si="124"/>
        <v>games</v>
      </c>
      <c r="U1103" t="str">
        <f t="shared" si="125"/>
        <v>video games</v>
      </c>
    </row>
    <row r="1104" spans="1:21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f t="shared" si="121"/>
        <v>8000</v>
      </c>
      <c r="F1104">
        <v>425</v>
      </c>
      <c r="G1104" t="s">
        <v>8221</v>
      </c>
      <c r="H1104" t="s">
        <v>8224</v>
      </c>
      <c r="I1104" t="s">
        <v>8246</v>
      </c>
      <c r="J1104">
        <v>1386568740</v>
      </c>
      <c r="K1104" s="10">
        <f t="shared" si="122"/>
        <v>41617.249305555553</v>
      </c>
      <c r="L1104">
        <v>1383095125</v>
      </c>
      <c r="M1104" s="10">
        <f t="shared" si="123"/>
        <v>41577.045428240745</v>
      </c>
      <c r="N1104" t="b">
        <v>0</v>
      </c>
      <c r="O1104">
        <v>24</v>
      </c>
      <c r="P1104" t="b">
        <v>0</v>
      </c>
      <c r="Q1104" t="s">
        <v>8282</v>
      </c>
      <c r="R1104" s="5">
        <f t="shared" si="119"/>
        <v>5.2999999999999999E-2</v>
      </c>
      <c r="S1104" s="6">
        <f t="shared" si="120"/>
        <v>17.708333333333332</v>
      </c>
      <c r="T1104" t="str">
        <f t="shared" si="124"/>
        <v>games</v>
      </c>
      <c r="U1104" t="str">
        <f t="shared" si="125"/>
        <v>video games</v>
      </c>
    </row>
    <row r="1105" spans="1:21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f t="shared" si="121"/>
        <v>15000</v>
      </c>
      <c r="F1105">
        <v>243</v>
      </c>
      <c r="G1105" t="s">
        <v>8221</v>
      </c>
      <c r="H1105" t="s">
        <v>8224</v>
      </c>
      <c r="I1105" t="s">
        <v>8246</v>
      </c>
      <c r="J1105">
        <v>1466227190</v>
      </c>
      <c r="K1105" s="10">
        <f t="shared" si="122"/>
        <v>42539.22210648148</v>
      </c>
      <c r="L1105">
        <v>1461043190</v>
      </c>
      <c r="M1105" s="10">
        <f t="shared" si="123"/>
        <v>42479.22210648148</v>
      </c>
      <c r="N1105" t="b">
        <v>0</v>
      </c>
      <c r="O1105">
        <v>15</v>
      </c>
      <c r="P1105" t="b">
        <v>0</v>
      </c>
      <c r="Q1105" t="s">
        <v>8282</v>
      </c>
      <c r="R1105" s="5">
        <f t="shared" si="119"/>
        <v>1.6E-2</v>
      </c>
      <c r="S1105" s="6">
        <f t="shared" si="120"/>
        <v>16.2</v>
      </c>
      <c r="T1105" t="str">
        <f t="shared" si="124"/>
        <v>games</v>
      </c>
      <c r="U1105" t="str">
        <f t="shared" si="125"/>
        <v>video games</v>
      </c>
    </row>
    <row r="1106" spans="1:21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f t="shared" si="121"/>
        <v>72600</v>
      </c>
      <c r="F1106">
        <v>2971</v>
      </c>
      <c r="G1106" t="s">
        <v>8221</v>
      </c>
      <c r="H1106" t="s">
        <v>8225</v>
      </c>
      <c r="I1106" t="s">
        <v>8247</v>
      </c>
      <c r="J1106">
        <v>1402480221</v>
      </c>
      <c r="K1106" s="10">
        <f t="shared" si="122"/>
        <v>41801.40996527778</v>
      </c>
      <c r="L1106">
        <v>1399888221</v>
      </c>
      <c r="M1106" s="10">
        <f t="shared" si="123"/>
        <v>41771.40996527778</v>
      </c>
      <c r="N1106" t="b">
        <v>0</v>
      </c>
      <c r="O1106">
        <v>37</v>
      </c>
      <c r="P1106" t="b">
        <v>0</v>
      </c>
      <c r="Q1106" t="s">
        <v>8282</v>
      </c>
      <c r="R1106" s="5">
        <f t="shared" si="119"/>
        <v>0.05</v>
      </c>
      <c r="S1106" s="6">
        <f t="shared" si="120"/>
        <v>80.297297297297291</v>
      </c>
      <c r="T1106" t="str">
        <f t="shared" si="124"/>
        <v>games</v>
      </c>
      <c r="U1106" t="str">
        <f t="shared" si="125"/>
        <v>video games</v>
      </c>
    </row>
    <row r="1107" spans="1:21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f t="shared" si="121"/>
        <v>900000</v>
      </c>
      <c r="F1107">
        <v>1431</v>
      </c>
      <c r="G1107" t="s">
        <v>8221</v>
      </c>
      <c r="H1107" t="s">
        <v>8224</v>
      </c>
      <c r="I1107" t="s">
        <v>8246</v>
      </c>
      <c r="J1107">
        <v>1395627327</v>
      </c>
      <c r="K1107" s="10">
        <f t="shared" si="122"/>
        <v>41722.0940625</v>
      </c>
      <c r="L1107">
        <v>1393038927</v>
      </c>
      <c r="M1107" s="10">
        <f t="shared" si="123"/>
        <v>41692.135729166665</v>
      </c>
      <c r="N1107" t="b">
        <v>0</v>
      </c>
      <c r="O1107">
        <v>20</v>
      </c>
      <c r="P1107" t="b">
        <v>0</v>
      </c>
      <c r="Q1107" t="s">
        <v>8282</v>
      </c>
      <c r="R1107" s="5">
        <f t="shared" si="119"/>
        <v>2E-3</v>
      </c>
      <c r="S1107" s="6">
        <f t="shared" si="120"/>
        <v>71.55</v>
      </c>
      <c r="T1107" t="str">
        <f t="shared" si="124"/>
        <v>games</v>
      </c>
      <c r="U1107" t="str">
        <f t="shared" si="125"/>
        <v>video games</v>
      </c>
    </row>
    <row r="1108" spans="1:21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f t="shared" si="121"/>
        <v>400</v>
      </c>
      <c r="F1108">
        <v>165</v>
      </c>
      <c r="G1108" t="s">
        <v>8221</v>
      </c>
      <c r="H1108" t="s">
        <v>8224</v>
      </c>
      <c r="I1108" t="s">
        <v>8246</v>
      </c>
      <c r="J1108">
        <v>1333557975</v>
      </c>
      <c r="K1108" s="10">
        <f t="shared" si="122"/>
        <v>41003.698784722219</v>
      </c>
      <c r="L1108">
        <v>1330969575</v>
      </c>
      <c r="M1108" s="10">
        <f t="shared" si="123"/>
        <v>40973.740451388891</v>
      </c>
      <c r="N1108" t="b">
        <v>0</v>
      </c>
      <c r="O1108">
        <v>7</v>
      </c>
      <c r="P1108" t="b">
        <v>0</v>
      </c>
      <c r="Q1108" t="s">
        <v>8282</v>
      </c>
      <c r="R1108" s="5">
        <f t="shared" si="119"/>
        <v>0.41299999999999998</v>
      </c>
      <c r="S1108" s="6">
        <f t="shared" si="120"/>
        <v>23.571428571428573</v>
      </c>
      <c r="T1108" t="str">
        <f t="shared" si="124"/>
        <v>games</v>
      </c>
      <c r="U1108" t="str">
        <f t="shared" si="125"/>
        <v>video games</v>
      </c>
    </row>
    <row r="1109" spans="1:21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f t="shared" si="121"/>
        <v>10000</v>
      </c>
      <c r="F1109">
        <v>0</v>
      </c>
      <c r="G1109" t="s">
        <v>8221</v>
      </c>
      <c r="H1109" t="s">
        <v>8224</v>
      </c>
      <c r="I1109" t="s">
        <v>8246</v>
      </c>
      <c r="J1109">
        <v>1406148024</v>
      </c>
      <c r="K1109" s="10">
        <f t="shared" si="122"/>
        <v>41843.861388888887</v>
      </c>
      <c r="L1109">
        <v>1403556024</v>
      </c>
      <c r="M1109" s="10">
        <f t="shared" si="123"/>
        <v>41813.861388888887</v>
      </c>
      <c r="N1109" t="b">
        <v>0</v>
      </c>
      <c r="O1109">
        <v>0</v>
      </c>
      <c r="P1109" t="b">
        <v>0</v>
      </c>
      <c r="Q1109" t="s">
        <v>8282</v>
      </c>
      <c r="R1109" s="5">
        <f t="shared" si="119"/>
        <v>0</v>
      </c>
      <c r="S1109" s="6" t="e">
        <f t="shared" si="120"/>
        <v>#DIV/0!</v>
      </c>
      <c r="T1109" t="str">
        <f t="shared" si="124"/>
        <v>games</v>
      </c>
      <c r="U1109" t="str">
        <f t="shared" si="125"/>
        <v>video games</v>
      </c>
    </row>
    <row r="1110" spans="1:21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f t="shared" si="121"/>
        <v>25000</v>
      </c>
      <c r="F1110">
        <v>732.5</v>
      </c>
      <c r="G1110" t="s">
        <v>8221</v>
      </c>
      <c r="H1110" t="s">
        <v>8224</v>
      </c>
      <c r="I1110" t="s">
        <v>8246</v>
      </c>
      <c r="J1110">
        <v>1334326635</v>
      </c>
      <c r="K1110" s="10">
        <f t="shared" si="122"/>
        <v>41012.595312500001</v>
      </c>
      <c r="L1110">
        <v>1329146235</v>
      </c>
      <c r="M1110" s="10">
        <f t="shared" si="123"/>
        <v>40952.636979166666</v>
      </c>
      <c r="N1110" t="b">
        <v>0</v>
      </c>
      <c r="O1110">
        <v>21</v>
      </c>
      <c r="P1110" t="b">
        <v>0</v>
      </c>
      <c r="Q1110" t="s">
        <v>8282</v>
      </c>
      <c r="R1110" s="5">
        <f t="shared" si="119"/>
        <v>2.9000000000000001E-2</v>
      </c>
      <c r="S1110" s="6">
        <f t="shared" si="120"/>
        <v>34.88095238095238</v>
      </c>
      <c r="T1110" t="str">
        <f t="shared" si="124"/>
        <v>games</v>
      </c>
      <c r="U1110" t="str">
        <f t="shared" si="125"/>
        <v>video games</v>
      </c>
    </row>
    <row r="1111" spans="1:21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f t="shared" si="121"/>
        <v>10000</v>
      </c>
      <c r="F1111">
        <v>45</v>
      </c>
      <c r="G1111" t="s">
        <v>8221</v>
      </c>
      <c r="H1111" t="s">
        <v>8224</v>
      </c>
      <c r="I1111" t="s">
        <v>8246</v>
      </c>
      <c r="J1111">
        <v>1479495790</v>
      </c>
      <c r="K1111" s="10">
        <f t="shared" si="122"/>
        <v>42692.793865740736</v>
      </c>
      <c r="L1111">
        <v>1476900190</v>
      </c>
      <c r="M1111" s="10">
        <f t="shared" si="123"/>
        <v>42662.752199074079</v>
      </c>
      <c r="N1111" t="b">
        <v>0</v>
      </c>
      <c r="O1111">
        <v>3</v>
      </c>
      <c r="P1111" t="b">
        <v>0</v>
      </c>
      <c r="Q1111" t="s">
        <v>8282</v>
      </c>
      <c r="R1111" s="5">
        <f t="shared" si="119"/>
        <v>5.0000000000000001E-3</v>
      </c>
      <c r="S1111" s="6">
        <f t="shared" si="120"/>
        <v>15</v>
      </c>
      <c r="T1111" t="str">
        <f t="shared" si="124"/>
        <v>games</v>
      </c>
      <c r="U1111" t="str">
        <f t="shared" si="125"/>
        <v>video games</v>
      </c>
    </row>
    <row r="1112" spans="1:21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f t="shared" si="121"/>
        <v>50000</v>
      </c>
      <c r="F1112">
        <v>255</v>
      </c>
      <c r="G1112" t="s">
        <v>8221</v>
      </c>
      <c r="H1112" t="s">
        <v>8224</v>
      </c>
      <c r="I1112" t="s">
        <v>8246</v>
      </c>
      <c r="J1112">
        <v>1354919022</v>
      </c>
      <c r="K1112" s="10">
        <f t="shared" si="122"/>
        <v>41250.933124999996</v>
      </c>
      <c r="L1112">
        <v>1352327022</v>
      </c>
      <c r="M1112" s="10">
        <f t="shared" si="123"/>
        <v>41220.933124999996</v>
      </c>
      <c r="N1112" t="b">
        <v>0</v>
      </c>
      <c r="O1112">
        <v>11</v>
      </c>
      <c r="P1112" t="b">
        <v>0</v>
      </c>
      <c r="Q1112" t="s">
        <v>8282</v>
      </c>
      <c r="R1112" s="5">
        <f t="shared" si="119"/>
        <v>5.0000000000000001E-3</v>
      </c>
      <c r="S1112" s="6">
        <f t="shared" si="120"/>
        <v>23.181818181818183</v>
      </c>
      <c r="T1112" t="str">
        <f t="shared" si="124"/>
        <v>games</v>
      </c>
      <c r="U1112" t="str">
        <f t="shared" si="125"/>
        <v>video games</v>
      </c>
    </row>
    <row r="1113" spans="1:21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f t="shared" si="121"/>
        <v>2500</v>
      </c>
      <c r="F1113">
        <v>1</v>
      </c>
      <c r="G1113" t="s">
        <v>8221</v>
      </c>
      <c r="H1113" t="s">
        <v>8224</v>
      </c>
      <c r="I1113" t="s">
        <v>8246</v>
      </c>
      <c r="J1113">
        <v>1452228790</v>
      </c>
      <c r="K1113" s="10">
        <f t="shared" si="122"/>
        <v>42377.203587962969</v>
      </c>
      <c r="L1113">
        <v>1449636790</v>
      </c>
      <c r="M1113" s="10">
        <f t="shared" si="123"/>
        <v>42347.203587962969</v>
      </c>
      <c r="N1113" t="b">
        <v>0</v>
      </c>
      <c r="O1113">
        <v>1</v>
      </c>
      <c r="P1113" t="b">
        <v>0</v>
      </c>
      <c r="Q1113" t="s">
        <v>8282</v>
      </c>
      <c r="R1113" s="5">
        <f t="shared" si="119"/>
        <v>0</v>
      </c>
      <c r="S1113" s="6">
        <f t="shared" si="120"/>
        <v>1</v>
      </c>
      <c r="T1113" t="str">
        <f t="shared" si="124"/>
        <v>games</v>
      </c>
      <c r="U1113" t="str">
        <f t="shared" si="125"/>
        <v>video games</v>
      </c>
    </row>
    <row r="1114" spans="1:21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f t="shared" si="121"/>
        <v>88000</v>
      </c>
      <c r="F1114">
        <v>31272.92</v>
      </c>
      <c r="G1114" t="s">
        <v>8221</v>
      </c>
      <c r="H1114" t="s">
        <v>8224</v>
      </c>
      <c r="I1114" t="s">
        <v>8246</v>
      </c>
      <c r="J1114">
        <v>1421656200</v>
      </c>
      <c r="K1114" s="10">
        <f t="shared" si="122"/>
        <v>42023.354166666672</v>
      </c>
      <c r="L1114">
        <v>1416507211</v>
      </c>
      <c r="M1114" s="10">
        <f t="shared" si="123"/>
        <v>41963.759386574078</v>
      </c>
      <c r="N1114" t="b">
        <v>0</v>
      </c>
      <c r="O1114">
        <v>312</v>
      </c>
      <c r="P1114" t="b">
        <v>0</v>
      </c>
      <c r="Q1114" t="s">
        <v>8282</v>
      </c>
      <c r="R1114" s="5">
        <f t="shared" si="119"/>
        <v>0.35499999999999998</v>
      </c>
      <c r="S1114" s="6">
        <f t="shared" si="120"/>
        <v>100.23371794871794</v>
      </c>
      <c r="T1114" t="str">
        <f t="shared" si="124"/>
        <v>games</v>
      </c>
      <c r="U1114" t="str">
        <f t="shared" si="125"/>
        <v>video games</v>
      </c>
    </row>
    <row r="1115" spans="1:21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f t="shared" si="121"/>
        <v>1210</v>
      </c>
      <c r="F1115">
        <v>5</v>
      </c>
      <c r="G1115" t="s">
        <v>8221</v>
      </c>
      <c r="H1115" t="s">
        <v>8225</v>
      </c>
      <c r="I1115" t="s">
        <v>8247</v>
      </c>
      <c r="J1115">
        <v>1408058820</v>
      </c>
      <c r="K1115" s="10">
        <f t="shared" si="122"/>
        <v>41865.977083333331</v>
      </c>
      <c r="L1115">
        <v>1405466820</v>
      </c>
      <c r="M1115" s="10">
        <f t="shared" si="123"/>
        <v>41835.977083333331</v>
      </c>
      <c r="N1115" t="b">
        <v>0</v>
      </c>
      <c r="O1115">
        <v>1</v>
      </c>
      <c r="P1115" t="b">
        <v>0</v>
      </c>
      <c r="Q1115" t="s">
        <v>8282</v>
      </c>
      <c r="R1115" s="5">
        <f t="shared" si="119"/>
        <v>5.0000000000000001E-3</v>
      </c>
      <c r="S1115" s="6">
        <f t="shared" si="120"/>
        <v>5</v>
      </c>
      <c r="T1115" t="str">
        <f t="shared" si="124"/>
        <v>games</v>
      </c>
      <c r="U1115" t="str">
        <f t="shared" si="125"/>
        <v>video games</v>
      </c>
    </row>
    <row r="1116" spans="1:21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f t="shared" si="121"/>
        <v>7260</v>
      </c>
      <c r="F1116">
        <v>10</v>
      </c>
      <c r="G1116" t="s">
        <v>8221</v>
      </c>
      <c r="H1116" t="s">
        <v>8225</v>
      </c>
      <c r="I1116" t="s">
        <v>8247</v>
      </c>
      <c r="J1116">
        <v>1381306687</v>
      </c>
      <c r="K1116" s="10">
        <f t="shared" si="122"/>
        <v>41556.345914351856</v>
      </c>
      <c r="L1116">
        <v>1378714687</v>
      </c>
      <c r="M1116" s="10">
        <f t="shared" si="123"/>
        <v>41526.345914351856</v>
      </c>
      <c r="N1116" t="b">
        <v>0</v>
      </c>
      <c r="O1116">
        <v>3</v>
      </c>
      <c r="P1116" t="b">
        <v>0</v>
      </c>
      <c r="Q1116" t="s">
        <v>8282</v>
      </c>
      <c r="R1116" s="5">
        <f t="shared" si="119"/>
        <v>2E-3</v>
      </c>
      <c r="S1116" s="6">
        <f t="shared" si="120"/>
        <v>3.3333333333333335</v>
      </c>
      <c r="T1116" t="str">
        <f t="shared" si="124"/>
        <v>games</v>
      </c>
      <c r="U1116" t="str">
        <f t="shared" si="125"/>
        <v>video games</v>
      </c>
    </row>
    <row r="1117" spans="1:21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f t="shared" si="121"/>
        <v>40000</v>
      </c>
      <c r="F1117">
        <v>53</v>
      </c>
      <c r="G1117" t="s">
        <v>8221</v>
      </c>
      <c r="H1117" t="s">
        <v>8224</v>
      </c>
      <c r="I1117" t="s">
        <v>8246</v>
      </c>
      <c r="J1117">
        <v>1459352495</v>
      </c>
      <c r="K1117" s="10">
        <f t="shared" si="122"/>
        <v>42459.653877314813</v>
      </c>
      <c r="L1117">
        <v>1456764095</v>
      </c>
      <c r="M1117" s="10">
        <f t="shared" si="123"/>
        <v>42429.695543981477</v>
      </c>
      <c r="N1117" t="b">
        <v>0</v>
      </c>
      <c r="O1117">
        <v>4</v>
      </c>
      <c r="P1117" t="b">
        <v>0</v>
      </c>
      <c r="Q1117" t="s">
        <v>8282</v>
      </c>
      <c r="R1117" s="5">
        <f t="shared" si="119"/>
        <v>1E-3</v>
      </c>
      <c r="S1117" s="6">
        <f t="shared" si="120"/>
        <v>13.25</v>
      </c>
      <c r="T1117" t="str">
        <f t="shared" si="124"/>
        <v>games</v>
      </c>
      <c r="U1117" t="str">
        <f t="shared" si="125"/>
        <v>video games</v>
      </c>
    </row>
    <row r="1118" spans="1:21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f t="shared" si="121"/>
        <v>500000</v>
      </c>
      <c r="F1118">
        <v>178.52</v>
      </c>
      <c r="G1118" t="s">
        <v>8221</v>
      </c>
      <c r="H1118" t="s">
        <v>8224</v>
      </c>
      <c r="I1118" t="s">
        <v>8246</v>
      </c>
      <c r="J1118">
        <v>1339273208</v>
      </c>
      <c r="K1118" s="10">
        <f t="shared" si="122"/>
        <v>41069.847314814811</v>
      </c>
      <c r="L1118">
        <v>1334089208</v>
      </c>
      <c r="M1118" s="10">
        <f t="shared" si="123"/>
        <v>41009.847314814811</v>
      </c>
      <c r="N1118" t="b">
        <v>0</v>
      </c>
      <c r="O1118">
        <v>10</v>
      </c>
      <c r="P1118" t="b">
        <v>0</v>
      </c>
      <c r="Q1118" t="s">
        <v>8282</v>
      </c>
      <c r="R1118" s="5">
        <f t="shared" si="119"/>
        <v>0</v>
      </c>
      <c r="S1118" s="6">
        <f t="shared" si="120"/>
        <v>17.852</v>
      </c>
      <c r="T1118" t="str">
        <f t="shared" si="124"/>
        <v>games</v>
      </c>
      <c r="U1118" t="str">
        <f t="shared" si="125"/>
        <v>video games</v>
      </c>
    </row>
    <row r="1119" spans="1:21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f t="shared" si="121"/>
        <v>1110</v>
      </c>
      <c r="F1119">
        <v>83</v>
      </c>
      <c r="G1119" t="s">
        <v>8221</v>
      </c>
      <c r="H1119" t="s">
        <v>8236</v>
      </c>
      <c r="I1119" t="s">
        <v>8249</v>
      </c>
      <c r="J1119">
        <v>1451053313</v>
      </c>
      <c r="K1119" s="10">
        <f t="shared" si="122"/>
        <v>42363.598530092597</v>
      </c>
      <c r="L1119">
        <v>1448461313</v>
      </c>
      <c r="M1119" s="10">
        <f t="shared" si="123"/>
        <v>42333.598530092597</v>
      </c>
      <c r="N1119" t="b">
        <v>0</v>
      </c>
      <c r="O1119">
        <v>8</v>
      </c>
      <c r="P1119" t="b">
        <v>0</v>
      </c>
      <c r="Q1119" t="s">
        <v>8282</v>
      </c>
      <c r="R1119" s="5">
        <f t="shared" si="119"/>
        <v>8.3000000000000004E-2</v>
      </c>
      <c r="S1119" s="6">
        <f t="shared" si="120"/>
        <v>10.375</v>
      </c>
      <c r="T1119" t="str">
        <f t="shared" si="124"/>
        <v>games</v>
      </c>
      <c r="U1119" t="str">
        <f t="shared" si="125"/>
        <v>video games</v>
      </c>
    </row>
    <row r="1120" spans="1:21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f t="shared" si="121"/>
        <v>3060</v>
      </c>
      <c r="F1120">
        <v>109</v>
      </c>
      <c r="G1120" t="s">
        <v>8221</v>
      </c>
      <c r="H1120" t="s">
        <v>8226</v>
      </c>
      <c r="I1120" t="s">
        <v>8248</v>
      </c>
      <c r="J1120">
        <v>1396666779</v>
      </c>
      <c r="K1120" s="10">
        <f t="shared" si="122"/>
        <v>41734.124756944446</v>
      </c>
      <c r="L1120">
        <v>1394078379</v>
      </c>
      <c r="M1120" s="10">
        <f t="shared" si="123"/>
        <v>41704.16642361111</v>
      </c>
      <c r="N1120" t="b">
        <v>0</v>
      </c>
      <c r="O1120">
        <v>3</v>
      </c>
      <c r="P1120" t="b">
        <v>0</v>
      </c>
      <c r="Q1120" t="s">
        <v>8282</v>
      </c>
      <c r="R1120" s="5">
        <f t="shared" si="119"/>
        <v>2.4E-2</v>
      </c>
      <c r="S1120" s="6">
        <f t="shared" si="120"/>
        <v>36.333333333333336</v>
      </c>
      <c r="T1120" t="str">
        <f t="shared" si="124"/>
        <v>games</v>
      </c>
      <c r="U1120" t="str">
        <f t="shared" si="125"/>
        <v>video games</v>
      </c>
    </row>
    <row r="1121" spans="1:21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f t="shared" si="121"/>
        <v>2100</v>
      </c>
      <c r="F1121">
        <v>5</v>
      </c>
      <c r="G1121" t="s">
        <v>8221</v>
      </c>
      <c r="H1121" t="s">
        <v>8224</v>
      </c>
      <c r="I1121" t="s">
        <v>8246</v>
      </c>
      <c r="J1121">
        <v>1396810864</v>
      </c>
      <c r="K1121" s="10">
        <f t="shared" si="122"/>
        <v>41735.792407407411</v>
      </c>
      <c r="L1121">
        <v>1395687664</v>
      </c>
      <c r="M1121" s="10">
        <f t="shared" si="123"/>
        <v>41722.792407407411</v>
      </c>
      <c r="N1121" t="b">
        <v>0</v>
      </c>
      <c r="O1121">
        <v>1</v>
      </c>
      <c r="P1121" t="b">
        <v>0</v>
      </c>
      <c r="Q1121" t="s">
        <v>8282</v>
      </c>
      <c r="R1121" s="5">
        <f t="shared" si="119"/>
        <v>2E-3</v>
      </c>
      <c r="S1121" s="6">
        <f t="shared" si="120"/>
        <v>5</v>
      </c>
      <c r="T1121" t="str">
        <f t="shared" si="124"/>
        <v>games</v>
      </c>
      <c r="U1121" t="str">
        <f t="shared" si="125"/>
        <v>video games</v>
      </c>
    </row>
    <row r="1122" spans="1:21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f t="shared" si="121"/>
        <v>25000</v>
      </c>
      <c r="F1122">
        <v>0</v>
      </c>
      <c r="G1122" t="s">
        <v>8221</v>
      </c>
      <c r="H1122" t="s">
        <v>8224</v>
      </c>
      <c r="I1122" t="s">
        <v>8246</v>
      </c>
      <c r="J1122">
        <v>1319835400</v>
      </c>
      <c r="K1122" s="10">
        <f t="shared" si="122"/>
        <v>40844.872685185182</v>
      </c>
      <c r="L1122">
        <v>1315947400</v>
      </c>
      <c r="M1122" s="10">
        <f t="shared" si="123"/>
        <v>40799.872685185182</v>
      </c>
      <c r="N1122" t="b">
        <v>0</v>
      </c>
      <c r="O1122">
        <v>0</v>
      </c>
      <c r="P1122" t="b">
        <v>0</v>
      </c>
      <c r="Q1122" t="s">
        <v>8282</v>
      </c>
      <c r="R1122" s="5">
        <f t="shared" si="119"/>
        <v>0</v>
      </c>
      <c r="S1122" s="6" t="e">
        <f t="shared" si="120"/>
        <v>#DIV/0!</v>
      </c>
      <c r="T1122" t="str">
        <f t="shared" si="124"/>
        <v>games</v>
      </c>
      <c r="U1122" t="str">
        <f t="shared" si="125"/>
        <v>video games</v>
      </c>
    </row>
    <row r="1123" spans="1:21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f t="shared" si="121"/>
        <v>250000</v>
      </c>
      <c r="F1123">
        <v>29</v>
      </c>
      <c r="G1123" t="s">
        <v>8221</v>
      </c>
      <c r="H1123" t="s">
        <v>8224</v>
      </c>
      <c r="I1123" t="s">
        <v>8246</v>
      </c>
      <c r="J1123">
        <v>1457904316</v>
      </c>
      <c r="K1123" s="10">
        <f t="shared" si="122"/>
        <v>42442.892546296294</v>
      </c>
      <c r="L1123">
        <v>1455315916</v>
      </c>
      <c r="M1123" s="10">
        <f t="shared" si="123"/>
        <v>42412.934212962966</v>
      </c>
      <c r="N1123" t="b">
        <v>0</v>
      </c>
      <c r="O1123">
        <v>5</v>
      </c>
      <c r="P1123" t="b">
        <v>0</v>
      </c>
      <c r="Q1123" t="s">
        <v>8282</v>
      </c>
      <c r="R1123" s="5">
        <f t="shared" si="119"/>
        <v>0</v>
      </c>
      <c r="S1123" s="6">
        <f t="shared" si="120"/>
        <v>5.8</v>
      </c>
      <c r="T1123" t="str">
        <f t="shared" si="124"/>
        <v>games</v>
      </c>
      <c r="U1123" t="str">
        <f t="shared" si="125"/>
        <v>video games</v>
      </c>
    </row>
    <row r="1124" spans="1:21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f t="shared" si="121"/>
        <v>3872</v>
      </c>
      <c r="F1124">
        <v>0</v>
      </c>
      <c r="G1124" t="s">
        <v>8221</v>
      </c>
      <c r="H1124" t="s">
        <v>8225</v>
      </c>
      <c r="I1124" t="s">
        <v>8247</v>
      </c>
      <c r="J1124">
        <v>1369932825</v>
      </c>
      <c r="K1124" s="10">
        <f t="shared" si="122"/>
        <v>41424.703993055555</v>
      </c>
      <c r="L1124">
        <v>1368723225</v>
      </c>
      <c r="M1124" s="10">
        <f t="shared" si="123"/>
        <v>41410.703993055555</v>
      </c>
      <c r="N1124" t="b">
        <v>0</v>
      </c>
      <c r="O1124">
        <v>0</v>
      </c>
      <c r="P1124" t="b">
        <v>0</v>
      </c>
      <c r="Q1124" t="s">
        <v>8282</v>
      </c>
      <c r="R1124" s="5">
        <f t="shared" si="119"/>
        <v>0</v>
      </c>
      <c r="S1124" s="6" t="e">
        <f t="shared" si="120"/>
        <v>#DIV/0!</v>
      </c>
      <c r="T1124" t="str">
        <f t="shared" si="124"/>
        <v>games</v>
      </c>
      <c r="U1124" t="str">
        <f t="shared" si="125"/>
        <v>video games</v>
      </c>
    </row>
    <row r="1125" spans="1:21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f t="shared" si="121"/>
        <v>5000</v>
      </c>
      <c r="F1125">
        <v>11</v>
      </c>
      <c r="G1125" t="s">
        <v>8221</v>
      </c>
      <c r="H1125" t="s">
        <v>8224</v>
      </c>
      <c r="I1125" t="s">
        <v>8246</v>
      </c>
      <c r="J1125">
        <v>1397910848</v>
      </c>
      <c r="K1125" s="10">
        <f t="shared" si="122"/>
        <v>41748.5237037037</v>
      </c>
      <c r="L1125">
        <v>1395318848</v>
      </c>
      <c r="M1125" s="10">
        <f t="shared" si="123"/>
        <v>41718.5237037037</v>
      </c>
      <c r="N1125" t="b">
        <v>0</v>
      </c>
      <c r="O1125">
        <v>3</v>
      </c>
      <c r="P1125" t="b">
        <v>0</v>
      </c>
      <c r="Q1125" t="s">
        <v>8282</v>
      </c>
      <c r="R1125" s="5">
        <f t="shared" si="119"/>
        <v>2E-3</v>
      </c>
      <c r="S1125" s="6">
        <f t="shared" si="120"/>
        <v>3.6666666666666665</v>
      </c>
      <c r="T1125" t="str">
        <f t="shared" si="124"/>
        <v>games</v>
      </c>
      <c r="U1125" t="str">
        <f t="shared" si="125"/>
        <v>video games</v>
      </c>
    </row>
    <row r="1126" spans="1:21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f t="shared" si="121"/>
        <v>90000</v>
      </c>
      <c r="F1126">
        <v>425</v>
      </c>
      <c r="G1126" t="s">
        <v>8221</v>
      </c>
      <c r="H1126" t="s">
        <v>8224</v>
      </c>
      <c r="I1126" t="s">
        <v>8246</v>
      </c>
      <c r="J1126">
        <v>1430409651</v>
      </c>
      <c r="K1126" s="10">
        <f t="shared" si="122"/>
        <v>42124.667256944449</v>
      </c>
      <c r="L1126">
        <v>1427817651</v>
      </c>
      <c r="M1126" s="10">
        <f t="shared" si="123"/>
        <v>42094.667256944449</v>
      </c>
      <c r="N1126" t="b">
        <v>0</v>
      </c>
      <c r="O1126">
        <v>7</v>
      </c>
      <c r="P1126" t="b">
        <v>0</v>
      </c>
      <c r="Q1126" t="s">
        <v>8283</v>
      </c>
      <c r="R1126" s="5">
        <f t="shared" si="119"/>
        <v>5.0000000000000001E-3</v>
      </c>
      <c r="S1126" s="6">
        <f t="shared" si="120"/>
        <v>60.714285714285715</v>
      </c>
      <c r="T1126" t="str">
        <f t="shared" si="124"/>
        <v>games</v>
      </c>
      <c r="U1126" t="str">
        <f t="shared" si="125"/>
        <v>mobile games</v>
      </c>
    </row>
    <row r="1127" spans="1:21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f t="shared" si="121"/>
        <v>3630</v>
      </c>
      <c r="F1127">
        <v>0</v>
      </c>
      <c r="G1127" t="s">
        <v>8221</v>
      </c>
      <c r="H1127" t="s">
        <v>8225</v>
      </c>
      <c r="I1127" t="s">
        <v>8247</v>
      </c>
      <c r="J1127">
        <v>1443193130</v>
      </c>
      <c r="K1127" s="10">
        <f t="shared" si="122"/>
        <v>42272.624189814815</v>
      </c>
      <c r="L1127">
        <v>1438009130</v>
      </c>
      <c r="M1127" s="10">
        <f t="shared" si="123"/>
        <v>42212.624189814815</v>
      </c>
      <c r="N1127" t="b">
        <v>0</v>
      </c>
      <c r="O1127">
        <v>0</v>
      </c>
      <c r="P1127" t="b">
        <v>0</v>
      </c>
      <c r="Q1127" t="s">
        <v>8283</v>
      </c>
      <c r="R1127" s="5">
        <f t="shared" si="119"/>
        <v>0</v>
      </c>
      <c r="S1127" s="6" t="e">
        <f t="shared" si="120"/>
        <v>#DIV/0!</v>
      </c>
      <c r="T1127" t="str">
        <f t="shared" si="124"/>
        <v>games</v>
      </c>
      <c r="U1127" t="str">
        <f t="shared" si="125"/>
        <v>mobile games</v>
      </c>
    </row>
    <row r="1128" spans="1:21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f t="shared" si="121"/>
        <v>2000</v>
      </c>
      <c r="F1128">
        <v>10</v>
      </c>
      <c r="G1128" t="s">
        <v>8221</v>
      </c>
      <c r="H1128" t="s">
        <v>8224</v>
      </c>
      <c r="I1128" t="s">
        <v>8246</v>
      </c>
      <c r="J1128">
        <v>1468482694</v>
      </c>
      <c r="K1128" s="10">
        <f t="shared" si="122"/>
        <v>42565.327476851846</v>
      </c>
      <c r="L1128">
        <v>1465890694</v>
      </c>
      <c r="M1128" s="10">
        <f t="shared" si="123"/>
        <v>42535.327476851846</v>
      </c>
      <c r="N1128" t="b">
        <v>0</v>
      </c>
      <c r="O1128">
        <v>2</v>
      </c>
      <c r="P1128" t="b">
        <v>0</v>
      </c>
      <c r="Q1128" t="s">
        <v>8283</v>
      </c>
      <c r="R1128" s="5">
        <f t="shared" si="119"/>
        <v>5.0000000000000001E-3</v>
      </c>
      <c r="S1128" s="6">
        <f t="shared" si="120"/>
        <v>5</v>
      </c>
      <c r="T1128" t="str">
        <f t="shared" si="124"/>
        <v>games</v>
      </c>
      <c r="U1128" t="str">
        <f t="shared" si="125"/>
        <v>mobile games</v>
      </c>
    </row>
    <row r="1129" spans="1:21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f t="shared" si="121"/>
        <v>35000</v>
      </c>
      <c r="F1129">
        <v>585</v>
      </c>
      <c r="G1129" t="s">
        <v>8221</v>
      </c>
      <c r="H1129" t="s">
        <v>8224</v>
      </c>
      <c r="I1129" t="s">
        <v>8246</v>
      </c>
      <c r="J1129">
        <v>1416000600</v>
      </c>
      <c r="K1129" s="10">
        <f t="shared" si="122"/>
        <v>41957.895833333328</v>
      </c>
      <c r="L1129">
        <v>1413318600</v>
      </c>
      <c r="M1129" s="10">
        <f t="shared" si="123"/>
        <v>41926.854166666664</v>
      </c>
      <c r="N1129" t="b">
        <v>0</v>
      </c>
      <c r="O1129">
        <v>23</v>
      </c>
      <c r="P1129" t="b">
        <v>0</v>
      </c>
      <c r="Q1129" t="s">
        <v>8283</v>
      </c>
      <c r="R1129" s="5">
        <f t="shared" si="119"/>
        <v>1.7000000000000001E-2</v>
      </c>
      <c r="S1129" s="6">
        <f t="shared" si="120"/>
        <v>25.434782608695652</v>
      </c>
      <c r="T1129" t="str">
        <f t="shared" si="124"/>
        <v>games</v>
      </c>
      <c r="U1129" t="str">
        <f t="shared" si="125"/>
        <v>mobile games</v>
      </c>
    </row>
    <row r="1130" spans="1:21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f t="shared" si="121"/>
        <v>1210</v>
      </c>
      <c r="F1130">
        <v>1</v>
      </c>
      <c r="G1130" t="s">
        <v>8221</v>
      </c>
      <c r="H1130" t="s">
        <v>8225</v>
      </c>
      <c r="I1130" t="s">
        <v>8247</v>
      </c>
      <c r="J1130">
        <v>1407425717</v>
      </c>
      <c r="K1130" s="10">
        <f t="shared" si="122"/>
        <v>41858.649502314816</v>
      </c>
      <c r="L1130">
        <v>1404833717</v>
      </c>
      <c r="M1130" s="10">
        <f t="shared" si="123"/>
        <v>41828.649502314816</v>
      </c>
      <c r="N1130" t="b">
        <v>0</v>
      </c>
      <c r="O1130">
        <v>1</v>
      </c>
      <c r="P1130" t="b">
        <v>0</v>
      </c>
      <c r="Q1130" t="s">
        <v>8283</v>
      </c>
      <c r="R1130" s="5">
        <f t="shared" si="119"/>
        <v>1E-3</v>
      </c>
      <c r="S1130" s="6">
        <f t="shared" si="120"/>
        <v>1</v>
      </c>
      <c r="T1130" t="str">
        <f t="shared" si="124"/>
        <v>games</v>
      </c>
      <c r="U1130" t="str">
        <f t="shared" si="125"/>
        <v>mobile games</v>
      </c>
    </row>
    <row r="1131" spans="1:21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f t="shared" si="121"/>
        <v>20000</v>
      </c>
      <c r="F1131">
        <v>21</v>
      </c>
      <c r="G1131" t="s">
        <v>8221</v>
      </c>
      <c r="H1131" t="s">
        <v>8224</v>
      </c>
      <c r="I1131" t="s">
        <v>8246</v>
      </c>
      <c r="J1131">
        <v>1465107693</v>
      </c>
      <c r="K1131" s="10">
        <f t="shared" si="122"/>
        <v>42526.264965277776</v>
      </c>
      <c r="L1131">
        <v>1462515693</v>
      </c>
      <c r="M1131" s="10">
        <f t="shared" si="123"/>
        <v>42496.264965277776</v>
      </c>
      <c r="N1131" t="b">
        <v>0</v>
      </c>
      <c r="O1131">
        <v>2</v>
      </c>
      <c r="P1131" t="b">
        <v>0</v>
      </c>
      <c r="Q1131" t="s">
        <v>8283</v>
      </c>
      <c r="R1131" s="5">
        <f t="shared" si="119"/>
        <v>1E-3</v>
      </c>
      <c r="S1131" s="6">
        <f t="shared" si="120"/>
        <v>10.5</v>
      </c>
      <c r="T1131" t="str">
        <f t="shared" si="124"/>
        <v>games</v>
      </c>
      <c r="U1131" t="str">
        <f t="shared" si="125"/>
        <v>mobile games</v>
      </c>
    </row>
    <row r="1132" spans="1:21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f t="shared" si="121"/>
        <v>5000</v>
      </c>
      <c r="F1132">
        <v>11</v>
      </c>
      <c r="G1132" t="s">
        <v>8221</v>
      </c>
      <c r="H1132" t="s">
        <v>8224</v>
      </c>
      <c r="I1132" t="s">
        <v>8246</v>
      </c>
      <c r="J1132">
        <v>1416963300</v>
      </c>
      <c r="K1132" s="10">
        <f t="shared" si="122"/>
        <v>41969.038194444445</v>
      </c>
      <c r="L1132">
        <v>1411775700</v>
      </c>
      <c r="M1132" s="10">
        <f t="shared" si="123"/>
        <v>41908.996527777781</v>
      </c>
      <c r="N1132" t="b">
        <v>0</v>
      </c>
      <c r="O1132">
        <v>3</v>
      </c>
      <c r="P1132" t="b">
        <v>0</v>
      </c>
      <c r="Q1132" t="s">
        <v>8283</v>
      </c>
      <c r="R1132" s="5">
        <f t="shared" si="119"/>
        <v>2E-3</v>
      </c>
      <c r="S1132" s="6">
        <f t="shared" si="120"/>
        <v>3.6666666666666665</v>
      </c>
      <c r="T1132" t="str">
        <f t="shared" si="124"/>
        <v>games</v>
      </c>
      <c r="U1132" t="str">
        <f t="shared" si="125"/>
        <v>mobile games</v>
      </c>
    </row>
    <row r="1133" spans="1:21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f t="shared" si="121"/>
        <v>27200.000000000004</v>
      </c>
      <c r="F1133">
        <v>0</v>
      </c>
      <c r="G1133" t="s">
        <v>8221</v>
      </c>
      <c r="H1133" t="s">
        <v>8226</v>
      </c>
      <c r="I1133" t="s">
        <v>8248</v>
      </c>
      <c r="J1133">
        <v>1450993668</v>
      </c>
      <c r="K1133" s="10">
        <f t="shared" si="122"/>
        <v>42362.908194444448</v>
      </c>
      <c r="L1133">
        <v>1448401668</v>
      </c>
      <c r="M1133" s="10">
        <f t="shared" si="123"/>
        <v>42332.908194444448</v>
      </c>
      <c r="N1133" t="b">
        <v>0</v>
      </c>
      <c r="O1133">
        <v>0</v>
      </c>
      <c r="P1133" t="b">
        <v>0</v>
      </c>
      <c r="Q1133" t="s">
        <v>8283</v>
      </c>
      <c r="R1133" s="5">
        <f t="shared" si="119"/>
        <v>0</v>
      </c>
      <c r="S1133" s="6" t="e">
        <f t="shared" si="120"/>
        <v>#DIV/0!</v>
      </c>
      <c r="T1133" t="str">
        <f t="shared" si="124"/>
        <v>games</v>
      </c>
      <c r="U1133" t="str">
        <f t="shared" si="125"/>
        <v>mobile games</v>
      </c>
    </row>
    <row r="1134" spans="1:21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f t="shared" si="121"/>
        <v>7500</v>
      </c>
      <c r="F1134">
        <v>1438</v>
      </c>
      <c r="G1134" t="s">
        <v>8221</v>
      </c>
      <c r="H1134" t="s">
        <v>8229</v>
      </c>
      <c r="I1134" t="s">
        <v>8251</v>
      </c>
      <c r="J1134">
        <v>1483238771</v>
      </c>
      <c r="K1134" s="10">
        <f t="shared" si="122"/>
        <v>42736.115405092598</v>
      </c>
      <c r="L1134">
        <v>1480646771</v>
      </c>
      <c r="M1134" s="10">
        <f t="shared" si="123"/>
        <v>42706.115405092598</v>
      </c>
      <c r="N1134" t="b">
        <v>0</v>
      </c>
      <c r="O1134">
        <v>13</v>
      </c>
      <c r="P1134" t="b">
        <v>0</v>
      </c>
      <c r="Q1134" t="s">
        <v>8283</v>
      </c>
      <c r="R1134" s="5">
        <f t="shared" si="119"/>
        <v>0.14399999999999999</v>
      </c>
      <c r="S1134" s="6">
        <f t="shared" si="120"/>
        <v>110.61538461538461</v>
      </c>
      <c r="T1134" t="str">
        <f t="shared" si="124"/>
        <v>games</v>
      </c>
      <c r="U1134" t="str">
        <f t="shared" si="125"/>
        <v>mobile games</v>
      </c>
    </row>
    <row r="1135" spans="1:21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f t="shared" si="121"/>
        <v>3630</v>
      </c>
      <c r="F1135">
        <v>20</v>
      </c>
      <c r="G1135" t="s">
        <v>8221</v>
      </c>
      <c r="H1135" t="s">
        <v>8225</v>
      </c>
      <c r="I1135" t="s">
        <v>8247</v>
      </c>
      <c r="J1135">
        <v>1406799981</v>
      </c>
      <c r="K1135" s="10">
        <f t="shared" si="122"/>
        <v>41851.407187500001</v>
      </c>
      <c r="L1135">
        <v>1404207981</v>
      </c>
      <c r="M1135" s="10">
        <f t="shared" si="123"/>
        <v>41821.407187500001</v>
      </c>
      <c r="N1135" t="b">
        <v>0</v>
      </c>
      <c r="O1135">
        <v>1</v>
      </c>
      <c r="P1135" t="b">
        <v>0</v>
      </c>
      <c r="Q1135" t="s">
        <v>8283</v>
      </c>
      <c r="R1135" s="5">
        <f t="shared" si="119"/>
        <v>7.0000000000000001E-3</v>
      </c>
      <c r="S1135" s="6">
        <f t="shared" si="120"/>
        <v>20</v>
      </c>
      <c r="T1135" t="str">
        <f t="shared" si="124"/>
        <v>games</v>
      </c>
      <c r="U1135" t="str">
        <f t="shared" si="125"/>
        <v>mobile games</v>
      </c>
    </row>
    <row r="1136" spans="1:21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f t="shared" si="121"/>
        <v>17000</v>
      </c>
      <c r="F1136">
        <v>1</v>
      </c>
      <c r="G1136" t="s">
        <v>8221</v>
      </c>
      <c r="H1136" t="s">
        <v>8226</v>
      </c>
      <c r="I1136" t="s">
        <v>8248</v>
      </c>
      <c r="J1136">
        <v>1417235580</v>
      </c>
      <c r="K1136" s="10">
        <f t="shared" si="122"/>
        <v>41972.189583333333</v>
      </c>
      <c r="L1136">
        <v>1416034228</v>
      </c>
      <c r="M1136" s="10">
        <f t="shared" si="123"/>
        <v>41958.285046296296</v>
      </c>
      <c r="N1136" t="b">
        <v>0</v>
      </c>
      <c r="O1136">
        <v>1</v>
      </c>
      <c r="P1136" t="b">
        <v>0</v>
      </c>
      <c r="Q1136" t="s">
        <v>8283</v>
      </c>
      <c r="R1136" s="5">
        <f t="shared" si="119"/>
        <v>0</v>
      </c>
      <c r="S1136" s="6">
        <f t="shared" si="120"/>
        <v>1</v>
      </c>
      <c r="T1136" t="str">
        <f t="shared" si="124"/>
        <v>games</v>
      </c>
      <c r="U1136" t="str">
        <f t="shared" si="125"/>
        <v>mobile games</v>
      </c>
    </row>
    <row r="1137" spans="1:21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f t="shared" si="121"/>
        <v>1110</v>
      </c>
      <c r="F1137">
        <v>50</v>
      </c>
      <c r="G1137" t="s">
        <v>8221</v>
      </c>
      <c r="H1137" t="s">
        <v>8236</v>
      </c>
      <c r="I1137" t="s">
        <v>8249</v>
      </c>
      <c r="J1137">
        <v>1470527094</v>
      </c>
      <c r="K1137" s="10">
        <f t="shared" si="122"/>
        <v>42588.989513888882</v>
      </c>
      <c r="L1137">
        <v>1467935094</v>
      </c>
      <c r="M1137" s="10">
        <f t="shared" si="123"/>
        <v>42558.989513888882</v>
      </c>
      <c r="N1137" t="b">
        <v>0</v>
      </c>
      <c r="O1137">
        <v>1</v>
      </c>
      <c r="P1137" t="b">
        <v>0</v>
      </c>
      <c r="Q1137" t="s">
        <v>8283</v>
      </c>
      <c r="R1137" s="5">
        <f t="shared" si="119"/>
        <v>0.05</v>
      </c>
      <c r="S1137" s="6">
        <f t="shared" si="120"/>
        <v>50</v>
      </c>
      <c r="T1137" t="str">
        <f t="shared" si="124"/>
        <v>games</v>
      </c>
      <c r="U1137" t="str">
        <f t="shared" si="125"/>
        <v>mobile games</v>
      </c>
    </row>
    <row r="1138" spans="1:21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f t="shared" si="121"/>
        <v>4650.9000000000005</v>
      </c>
      <c r="F1138">
        <v>270</v>
      </c>
      <c r="G1138" t="s">
        <v>8221</v>
      </c>
      <c r="H1138" t="s">
        <v>8230</v>
      </c>
      <c r="I1138" t="s">
        <v>8249</v>
      </c>
      <c r="J1138">
        <v>1450541229</v>
      </c>
      <c r="K1138" s="10">
        <f t="shared" si="122"/>
        <v>42357.671631944439</v>
      </c>
      <c r="L1138">
        <v>1447949229</v>
      </c>
      <c r="M1138" s="10">
        <f t="shared" si="123"/>
        <v>42327.671631944439</v>
      </c>
      <c r="N1138" t="b">
        <v>0</v>
      </c>
      <c r="O1138">
        <v>6</v>
      </c>
      <c r="P1138" t="b">
        <v>0</v>
      </c>
      <c r="Q1138" t="s">
        <v>8283</v>
      </c>
      <c r="R1138" s="5">
        <f t="shared" si="119"/>
        <v>6.4000000000000001E-2</v>
      </c>
      <c r="S1138" s="6">
        <f t="shared" si="120"/>
        <v>45</v>
      </c>
      <c r="T1138" t="str">
        <f t="shared" si="124"/>
        <v>games</v>
      </c>
      <c r="U1138" t="str">
        <f t="shared" si="125"/>
        <v>mobile games</v>
      </c>
    </row>
    <row r="1139" spans="1:21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f t="shared" si="121"/>
        <v>25000</v>
      </c>
      <c r="F1139">
        <v>9875</v>
      </c>
      <c r="G1139" t="s">
        <v>8221</v>
      </c>
      <c r="H1139" t="s">
        <v>8224</v>
      </c>
      <c r="I1139" t="s">
        <v>8246</v>
      </c>
      <c r="J1139">
        <v>1461440421</v>
      </c>
      <c r="K1139" s="10">
        <f t="shared" si="122"/>
        <v>42483.819687499999</v>
      </c>
      <c r="L1139">
        <v>1458848421</v>
      </c>
      <c r="M1139" s="10">
        <f t="shared" si="123"/>
        <v>42453.819687499999</v>
      </c>
      <c r="N1139" t="b">
        <v>0</v>
      </c>
      <c r="O1139">
        <v>39</v>
      </c>
      <c r="P1139" t="b">
        <v>0</v>
      </c>
      <c r="Q1139" t="s">
        <v>8283</v>
      </c>
      <c r="R1139" s="5">
        <f t="shared" si="119"/>
        <v>0.39500000000000002</v>
      </c>
      <c r="S1139" s="6">
        <f t="shared" si="120"/>
        <v>253.2051282051282</v>
      </c>
      <c r="T1139" t="str">
        <f t="shared" si="124"/>
        <v>games</v>
      </c>
      <c r="U1139" t="str">
        <f t="shared" si="125"/>
        <v>mobile games</v>
      </c>
    </row>
    <row r="1140" spans="1:21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f t="shared" si="121"/>
        <v>35000</v>
      </c>
      <c r="F1140">
        <v>125</v>
      </c>
      <c r="G1140" t="s">
        <v>8221</v>
      </c>
      <c r="H1140" t="s">
        <v>8224</v>
      </c>
      <c r="I1140" t="s">
        <v>8246</v>
      </c>
      <c r="J1140">
        <v>1485035131</v>
      </c>
      <c r="K1140" s="10">
        <f t="shared" si="122"/>
        <v>42756.9066087963</v>
      </c>
      <c r="L1140">
        <v>1483307131</v>
      </c>
      <c r="M1140" s="10">
        <f t="shared" si="123"/>
        <v>42736.9066087963</v>
      </c>
      <c r="N1140" t="b">
        <v>0</v>
      </c>
      <c r="O1140">
        <v>4</v>
      </c>
      <c r="P1140" t="b">
        <v>0</v>
      </c>
      <c r="Q1140" t="s">
        <v>8283</v>
      </c>
      <c r="R1140" s="5">
        <f t="shared" si="119"/>
        <v>4.0000000000000001E-3</v>
      </c>
      <c r="S1140" s="6">
        <f t="shared" si="120"/>
        <v>31.25</v>
      </c>
      <c r="T1140" t="str">
        <f t="shared" si="124"/>
        <v>games</v>
      </c>
      <c r="U1140" t="str">
        <f t="shared" si="125"/>
        <v>mobile games</v>
      </c>
    </row>
    <row r="1141" spans="1:21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f t="shared" si="121"/>
        <v>8000</v>
      </c>
      <c r="F1141">
        <v>5</v>
      </c>
      <c r="G1141" t="s">
        <v>8221</v>
      </c>
      <c r="H1141" t="s">
        <v>8224</v>
      </c>
      <c r="I1141" t="s">
        <v>8246</v>
      </c>
      <c r="J1141">
        <v>1420100426</v>
      </c>
      <c r="K1141" s="10">
        <f t="shared" si="122"/>
        <v>42005.347523148142</v>
      </c>
      <c r="L1141">
        <v>1417508426</v>
      </c>
      <c r="M1141" s="10">
        <f t="shared" si="123"/>
        <v>41975.347523148142</v>
      </c>
      <c r="N1141" t="b">
        <v>0</v>
      </c>
      <c r="O1141">
        <v>1</v>
      </c>
      <c r="P1141" t="b">
        <v>0</v>
      </c>
      <c r="Q1141" t="s">
        <v>8283</v>
      </c>
      <c r="R1141" s="5">
        <f t="shared" si="119"/>
        <v>1E-3</v>
      </c>
      <c r="S1141" s="6">
        <f t="shared" si="120"/>
        <v>5</v>
      </c>
      <c r="T1141" t="str">
        <f t="shared" si="124"/>
        <v>games</v>
      </c>
      <c r="U1141" t="str">
        <f t="shared" si="125"/>
        <v>mobile games</v>
      </c>
    </row>
    <row r="1142" spans="1:21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f t="shared" si="121"/>
        <v>6050</v>
      </c>
      <c r="F1142">
        <v>0</v>
      </c>
      <c r="G1142" t="s">
        <v>8221</v>
      </c>
      <c r="H1142" t="s">
        <v>8225</v>
      </c>
      <c r="I1142" t="s">
        <v>8247</v>
      </c>
      <c r="J1142">
        <v>1438859121</v>
      </c>
      <c r="K1142" s="10">
        <f t="shared" si="122"/>
        <v>42222.462048611109</v>
      </c>
      <c r="L1142">
        <v>1436267121</v>
      </c>
      <c r="M1142" s="10">
        <f t="shared" si="123"/>
        <v>42192.462048611109</v>
      </c>
      <c r="N1142" t="b">
        <v>0</v>
      </c>
      <c r="O1142">
        <v>0</v>
      </c>
      <c r="P1142" t="b">
        <v>0</v>
      </c>
      <c r="Q1142" t="s">
        <v>8283</v>
      </c>
      <c r="R1142" s="5">
        <f t="shared" si="119"/>
        <v>0</v>
      </c>
      <c r="S1142" s="6" t="e">
        <f t="shared" si="120"/>
        <v>#DIV/0!</v>
      </c>
      <c r="T1142" t="str">
        <f t="shared" si="124"/>
        <v>games</v>
      </c>
      <c r="U1142" t="str">
        <f t="shared" si="125"/>
        <v>mobile games</v>
      </c>
    </row>
    <row r="1143" spans="1:21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f t="shared" si="121"/>
        <v>555</v>
      </c>
      <c r="F1143">
        <v>0</v>
      </c>
      <c r="G1143" t="s">
        <v>8221</v>
      </c>
      <c r="H1143" t="s">
        <v>8236</v>
      </c>
      <c r="I1143" t="s">
        <v>8249</v>
      </c>
      <c r="J1143">
        <v>1436460450</v>
      </c>
      <c r="K1143" s="10">
        <f t="shared" si="122"/>
        <v>42194.699652777781</v>
      </c>
      <c r="L1143">
        <v>1433868450</v>
      </c>
      <c r="M1143" s="10">
        <f t="shared" si="123"/>
        <v>42164.699652777781</v>
      </c>
      <c r="N1143" t="b">
        <v>0</v>
      </c>
      <c r="O1143">
        <v>0</v>
      </c>
      <c r="P1143" t="b">
        <v>0</v>
      </c>
      <c r="Q1143" t="s">
        <v>8283</v>
      </c>
      <c r="R1143" s="5">
        <f t="shared" si="119"/>
        <v>0</v>
      </c>
      <c r="S1143" s="6" t="e">
        <f t="shared" si="120"/>
        <v>#DIV/0!</v>
      </c>
      <c r="T1143" t="str">
        <f t="shared" si="124"/>
        <v>games</v>
      </c>
      <c r="U1143" t="str">
        <f t="shared" si="125"/>
        <v>mobile games</v>
      </c>
    </row>
    <row r="1144" spans="1:21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f t="shared" si="121"/>
        <v>4000</v>
      </c>
      <c r="F1144">
        <v>0</v>
      </c>
      <c r="G1144" t="s">
        <v>8221</v>
      </c>
      <c r="H1144" t="s">
        <v>8224</v>
      </c>
      <c r="I1144" t="s">
        <v>8246</v>
      </c>
      <c r="J1144">
        <v>1424131727</v>
      </c>
      <c r="K1144" s="10">
        <f t="shared" si="122"/>
        <v>42052.006099537044</v>
      </c>
      <c r="L1144">
        <v>1421539727</v>
      </c>
      <c r="M1144" s="10">
        <f t="shared" si="123"/>
        <v>42022.006099537044</v>
      </c>
      <c r="N1144" t="b">
        <v>0</v>
      </c>
      <c r="O1144">
        <v>0</v>
      </c>
      <c r="P1144" t="b">
        <v>0</v>
      </c>
      <c r="Q1144" t="s">
        <v>8283</v>
      </c>
      <c r="R1144" s="5">
        <f t="shared" si="119"/>
        <v>0</v>
      </c>
      <c r="S1144" s="6" t="e">
        <f t="shared" si="120"/>
        <v>#DIV/0!</v>
      </c>
      <c r="T1144" t="str">
        <f t="shared" si="124"/>
        <v>games</v>
      </c>
      <c r="U1144" t="str">
        <f t="shared" si="125"/>
        <v>mobile games</v>
      </c>
    </row>
    <row r="1145" spans="1:21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f t="shared" si="121"/>
        <v>45000</v>
      </c>
      <c r="F1145">
        <v>186</v>
      </c>
      <c r="G1145" t="s">
        <v>8221</v>
      </c>
      <c r="H1145" t="s">
        <v>8224</v>
      </c>
      <c r="I1145" t="s">
        <v>8246</v>
      </c>
      <c r="J1145">
        <v>1450327126</v>
      </c>
      <c r="K1145" s="10">
        <f t="shared" si="122"/>
        <v>42355.19358796296</v>
      </c>
      <c r="L1145">
        <v>1447735126</v>
      </c>
      <c r="M1145" s="10">
        <f t="shared" si="123"/>
        <v>42325.19358796296</v>
      </c>
      <c r="N1145" t="b">
        <v>0</v>
      </c>
      <c r="O1145">
        <v>8</v>
      </c>
      <c r="P1145" t="b">
        <v>0</v>
      </c>
      <c r="Q1145" t="s">
        <v>8283</v>
      </c>
      <c r="R1145" s="5">
        <f t="shared" si="119"/>
        <v>4.0000000000000001E-3</v>
      </c>
      <c r="S1145" s="6">
        <f t="shared" si="120"/>
        <v>23.25</v>
      </c>
      <c r="T1145" t="str">
        <f t="shared" si="124"/>
        <v>games</v>
      </c>
      <c r="U1145" t="str">
        <f t="shared" si="125"/>
        <v>mobile games</v>
      </c>
    </row>
    <row r="1146" spans="1:21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f t="shared" si="121"/>
        <v>9300</v>
      </c>
      <c r="F1146">
        <v>0</v>
      </c>
      <c r="G1146" t="s">
        <v>8221</v>
      </c>
      <c r="H1146" t="s">
        <v>8224</v>
      </c>
      <c r="I1146" t="s">
        <v>8246</v>
      </c>
      <c r="J1146">
        <v>1430281320</v>
      </c>
      <c r="K1146" s="10">
        <f t="shared" si="122"/>
        <v>42123.181944444441</v>
      </c>
      <c r="L1146">
        <v>1427689320</v>
      </c>
      <c r="M1146" s="10">
        <f t="shared" si="123"/>
        <v>42093.181944444441</v>
      </c>
      <c r="N1146" t="b">
        <v>0</v>
      </c>
      <c r="O1146">
        <v>0</v>
      </c>
      <c r="P1146" t="b">
        <v>0</v>
      </c>
      <c r="Q1146" t="s">
        <v>8284</v>
      </c>
      <c r="R1146" s="5">
        <f t="shared" si="119"/>
        <v>0</v>
      </c>
      <c r="S1146" s="6" t="e">
        <f t="shared" si="120"/>
        <v>#DIV/0!</v>
      </c>
      <c r="T1146" t="str">
        <f t="shared" si="124"/>
        <v>food</v>
      </c>
      <c r="U1146" t="str">
        <f t="shared" si="125"/>
        <v>food trucks</v>
      </c>
    </row>
    <row r="1147" spans="1:21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f t="shared" si="121"/>
        <v>80000</v>
      </c>
      <c r="F1147">
        <v>100</v>
      </c>
      <c r="G1147" t="s">
        <v>8221</v>
      </c>
      <c r="H1147" t="s">
        <v>8224</v>
      </c>
      <c r="I1147" t="s">
        <v>8246</v>
      </c>
      <c r="J1147">
        <v>1412272592</v>
      </c>
      <c r="K1147" s="10">
        <f t="shared" si="122"/>
        <v>41914.747592592597</v>
      </c>
      <c r="L1147">
        <v>1407088592</v>
      </c>
      <c r="M1147" s="10">
        <f t="shared" si="123"/>
        <v>41854.747592592597</v>
      </c>
      <c r="N1147" t="b">
        <v>0</v>
      </c>
      <c r="O1147">
        <v>1</v>
      </c>
      <c r="P1147" t="b">
        <v>0</v>
      </c>
      <c r="Q1147" t="s">
        <v>8284</v>
      </c>
      <c r="R1147" s="5">
        <f t="shared" si="119"/>
        <v>1E-3</v>
      </c>
      <c r="S1147" s="6">
        <f t="shared" si="120"/>
        <v>100</v>
      </c>
      <c r="T1147" t="str">
        <f t="shared" si="124"/>
        <v>food</v>
      </c>
      <c r="U1147" t="str">
        <f t="shared" si="125"/>
        <v>food trucks</v>
      </c>
    </row>
    <row r="1148" spans="1:21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f t="shared" si="121"/>
        <v>6000</v>
      </c>
      <c r="F1148">
        <v>530</v>
      </c>
      <c r="G1148" t="s">
        <v>8221</v>
      </c>
      <c r="H1148" t="s">
        <v>8224</v>
      </c>
      <c r="I1148" t="s">
        <v>8246</v>
      </c>
      <c r="J1148">
        <v>1399071173</v>
      </c>
      <c r="K1148" s="10">
        <f t="shared" si="122"/>
        <v>41761.9533912037</v>
      </c>
      <c r="L1148">
        <v>1395787973</v>
      </c>
      <c r="M1148" s="10">
        <f t="shared" si="123"/>
        <v>41723.9533912037</v>
      </c>
      <c r="N1148" t="b">
        <v>0</v>
      </c>
      <c r="O1148">
        <v>12</v>
      </c>
      <c r="P1148" t="b">
        <v>0</v>
      </c>
      <c r="Q1148" t="s">
        <v>8284</v>
      </c>
      <c r="R1148" s="5">
        <f t="shared" si="119"/>
        <v>8.7999999999999995E-2</v>
      </c>
      <c r="S1148" s="6">
        <f t="shared" si="120"/>
        <v>44.166666666666664</v>
      </c>
      <c r="T1148" t="str">
        <f t="shared" si="124"/>
        <v>food</v>
      </c>
      <c r="U1148" t="str">
        <f t="shared" si="125"/>
        <v>food trucks</v>
      </c>
    </row>
    <row r="1149" spans="1:21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f t="shared" si="121"/>
        <v>18750</v>
      </c>
      <c r="F1149">
        <v>0</v>
      </c>
      <c r="G1149" t="s">
        <v>8221</v>
      </c>
      <c r="H1149" t="s">
        <v>8229</v>
      </c>
      <c r="I1149" t="s">
        <v>8251</v>
      </c>
      <c r="J1149">
        <v>1413760783</v>
      </c>
      <c r="K1149" s="10">
        <f t="shared" si="122"/>
        <v>41931.972025462965</v>
      </c>
      <c r="L1149">
        <v>1408576783</v>
      </c>
      <c r="M1149" s="10">
        <f t="shared" si="123"/>
        <v>41871.972025462965</v>
      </c>
      <c r="N1149" t="b">
        <v>0</v>
      </c>
      <c r="O1149">
        <v>0</v>
      </c>
      <c r="P1149" t="b">
        <v>0</v>
      </c>
      <c r="Q1149" t="s">
        <v>8284</v>
      </c>
      <c r="R1149" s="5">
        <f t="shared" si="119"/>
        <v>0</v>
      </c>
      <c r="S1149" s="6" t="e">
        <f t="shared" si="120"/>
        <v>#DIV/0!</v>
      </c>
      <c r="T1149" t="str">
        <f t="shared" si="124"/>
        <v>food</v>
      </c>
      <c r="U1149" t="str">
        <f t="shared" si="125"/>
        <v>food trucks</v>
      </c>
    </row>
    <row r="1150" spans="1:21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f t="shared" si="121"/>
        <v>15000</v>
      </c>
      <c r="F1150">
        <v>73</v>
      </c>
      <c r="G1150" t="s">
        <v>8221</v>
      </c>
      <c r="H1150" t="s">
        <v>8224</v>
      </c>
      <c r="I1150" t="s">
        <v>8246</v>
      </c>
      <c r="J1150">
        <v>1480568781</v>
      </c>
      <c r="K1150" s="10">
        <f t="shared" si="122"/>
        <v>42705.212743055556</v>
      </c>
      <c r="L1150">
        <v>1477973181</v>
      </c>
      <c r="M1150" s="10">
        <f t="shared" si="123"/>
        <v>42675.171076388884</v>
      </c>
      <c r="N1150" t="b">
        <v>0</v>
      </c>
      <c r="O1150">
        <v>3</v>
      </c>
      <c r="P1150" t="b">
        <v>0</v>
      </c>
      <c r="Q1150" t="s">
        <v>8284</v>
      </c>
      <c r="R1150" s="5">
        <f t="shared" si="119"/>
        <v>5.0000000000000001E-3</v>
      </c>
      <c r="S1150" s="6">
        <f t="shared" si="120"/>
        <v>24.333333333333332</v>
      </c>
      <c r="T1150" t="str">
        <f t="shared" si="124"/>
        <v>food</v>
      </c>
      <c r="U1150" t="str">
        <f t="shared" si="125"/>
        <v>food trucks</v>
      </c>
    </row>
    <row r="1151" spans="1:21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f t="shared" si="121"/>
        <v>50000</v>
      </c>
      <c r="F1151">
        <v>75</v>
      </c>
      <c r="G1151" t="s">
        <v>8221</v>
      </c>
      <c r="H1151" t="s">
        <v>8224</v>
      </c>
      <c r="I1151" t="s">
        <v>8246</v>
      </c>
      <c r="J1151">
        <v>1466096566</v>
      </c>
      <c r="K1151" s="10">
        <f t="shared" si="122"/>
        <v>42537.71025462963</v>
      </c>
      <c r="L1151">
        <v>1463504566</v>
      </c>
      <c r="M1151" s="10">
        <f t="shared" si="123"/>
        <v>42507.71025462963</v>
      </c>
      <c r="N1151" t="b">
        <v>0</v>
      </c>
      <c r="O1151">
        <v>2</v>
      </c>
      <c r="P1151" t="b">
        <v>0</v>
      </c>
      <c r="Q1151" t="s">
        <v>8284</v>
      </c>
      <c r="R1151" s="5">
        <f t="shared" si="119"/>
        <v>2E-3</v>
      </c>
      <c r="S1151" s="6">
        <f t="shared" si="120"/>
        <v>37.5</v>
      </c>
      <c r="T1151" t="str">
        <f t="shared" si="124"/>
        <v>food</v>
      </c>
      <c r="U1151" t="str">
        <f t="shared" si="125"/>
        <v>food trucks</v>
      </c>
    </row>
    <row r="1152" spans="1:21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f t="shared" si="121"/>
        <v>2500</v>
      </c>
      <c r="F1152">
        <v>252</v>
      </c>
      <c r="G1152" t="s">
        <v>8221</v>
      </c>
      <c r="H1152" t="s">
        <v>8224</v>
      </c>
      <c r="I1152" t="s">
        <v>8246</v>
      </c>
      <c r="J1152">
        <v>1452293675</v>
      </c>
      <c r="K1152" s="10">
        <f t="shared" si="122"/>
        <v>42377.954571759255</v>
      </c>
      <c r="L1152">
        <v>1447109675</v>
      </c>
      <c r="M1152" s="10">
        <f t="shared" si="123"/>
        <v>42317.954571759255</v>
      </c>
      <c r="N1152" t="b">
        <v>0</v>
      </c>
      <c r="O1152">
        <v>6</v>
      </c>
      <c r="P1152" t="b">
        <v>0</v>
      </c>
      <c r="Q1152" t="s">
        <v>8284</v>
      </c>
      <c r="R1152" s="5">
        <f t="shared" si="119"/>
        <v>0.10100000000000001</v>
      </c>
      <c r="S1152" s="6">
        <f t="shared" si="120"/>
        <v>42</v>
      </c>
      <c r="T1152" t="str">
        <f t="shared" si="124"/>
        <v>food</v>
      </c>
      <c r="U1152" t="str">
        <f t="shared" si="125"/>
        <v>food trucks</v>
      </c>
    </row>
    <row r="1153" spans="1:21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f t="shared" si="121"/>
        <v>25000</v>
      </c>
      <c r="F1153">
        <v>0</v>
      </c>
      <c r="G1153" t="s">
        <v>8221</v>
      </c>
      <c r="H1153" t="s">
        <v>8224</v>
      </c>
      <c r="I1153" t="s">
        <v>8246</v>
      </c>
      <c r="J1153">
        <v>1441592863</v>
      </c>
      <c r="K1153" s="10">
        <f t="shared" si="122"/>
        <v>42254.102581018517</v>
      </c>
      <c r="L1153">
        <v>1439000863</v>
      </c>
      <c r="M1153" s="10">
        <f t="shared" si="123"/>
        <v>42224.102581018517</v>
      </c>
      <c r="N1153" t="b">
        <v>0</v>
      </c>
      <c r="O1153">
        <v>0</v>
      </c>
      <c r="P1153" t="b">
        <v>0</v>
      </c>
      <c r="Q1153" t="s">
        <v>8284</v>
      </c>
      <c r="R1153" s="5">
        <f t="shared" si="119"/>
        <v>0</v>
      </c>
      <c r="S1153" s="6" t="e">
        <f t="shared" si="120"/>
        <v>#DIV/0!</v>
      </c>
      <c r="T1153" t="str">
        <f t="shared" si="124"/>
        <v>food</v>
      </c>
      <c r="U1153" t="str">
        <f t="shared" si="125"/>
        <v>food trucks</v>
      </c>
    </row>
    <row r="1154" spans="1:21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f t="shared" si="121"/>
        <v>16000</v>
      </c>
      <c r="F1154">
        <v>911</v>
      </c>
      <c r="G1154" t="s">
        <v>8221</v>
      </c>
      <c r="H1154" t="s">
        <v>8224</v>
      </c>
      <c r="I1154" t="s">
        <v>8246</v>
      </c>
      <c r="J1154">
        <v>1431709312</v>
      </c>
      <c r="K1154" s="10">
        <f t="shared" si="122"/>
        <v>42139.709629629629</v>
      </c>
      <c r="L1154">
        <v>1429117312</v>
      </c>
      <c r="M1154" s="10">
        <f t="shared" si="123"/>
        <v>42109.709629629629</v>
      </c>
      <c r="N1154" t="b">
        <v>0</v>
      </c>
      <c r="O1154">
        <v>15</v>
      </c>
      <c r="P1154" t="b">
        <v>0</v>
      </c>
      <c r="Q1154" t="s">
        <v>8284</v>
      </c>
      <c r="R1154" s="5">
        <f t="shared" ref="R1154:R1217" si="126">ROUND((F1154/D1154),3)</f>
        <v>5.7000000000000002E-2</v>
      </c>
      <c r="S1154" s="6">
        <f t="shared" ref="S1154:S1217" si="127">F1154/O1154</f>
        <v>60.733333333333334</v>
      </c>
      <c r="T1154" t="str">
        <f t="shared" si="124"/>
        <v>food</v>
      </c>
      <c r="U1154" t="str">
        <f t="shared" si="125"/>
        <v>food trucks</v>
      </c>
    </row>
    <row r="1155" spans="1:21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f t="shared" ref="E1155:E1218" si="128">IF(I1155="USD",D1155,(IF(I1155="AUD",(D1155*0.68),IF(I1155="GBP",(D1155*1.21),(IF(I1155="EUR",(D1155*1.11),(IF(I1155="CAD",(D1155*0.75),(IF(I1155="NZD",(D1155*0.64),IF(I1155="HKD",(D1155*0.13),IF(I1155="DKK",(D1155*0.15),IF(I1155="NOK",(D1155*0.11),IF(I1155="SEK",(D1155*0.1),(IF(I1155="MXN",(D1155*0.051),IF(I1155="chf",(D1155*1.02),IF(I1155="SGD",(D1155*0.72)))))))))))))))))))</f>
        <v>8000</v>
      </c>
      <c r="F1155">
        <v>50</v>
      </c>
      <c r="G1155" t="s">
        <v>8221</v>
      </c>
      <c r="H1155" t="s">
        <v>8224</v>
      </c>
      <c r="I1155" t="s">
        <v>8246</v>
      </c>
      <c r="J1155">
        <v>1434647305</v>
      </c>
      <c r="K1155" s="10">
        <f t="shared" ref="K1155:K1218" si="129">(((J1155/60)/60)/24)+DATE(1970,1,1)</f>
        <v>42173.714178240742</v>
      </c>
      <c r="L1155">
        <v>1432055305</v>
      </c>
      <c r="M1155" s="10">
        <f t="shared" ref="M1155:M1218" si="130">(((L1155/60)/60)/24)+DATE(1970,1,1)</f>
        <v>42143.714178240742</v>
      </c>
      <c r="N1155" t="b">
        <v>0</v>
      </c>
      <c r="O1155">
        <v>1</v>
      </c>
      <c r="P1155" t="b">
        <v>0</v>
      </c>
      <c r="Q1155" t="s">
        <v>8284</v>
      </c>
      <c r="R1155" s="5">
        <f t="shared" si="126"/>
        <v>6.0000000000000001E-3</v>
      </c>
      <c r="S1155" s="6">
        <f t="shared" si="127"/>
        <v>50</v>
      </c>
      <c r="T1155" t="str">
        <f t="shared" ref="T1155:T1218" si="131">LEFT(Q1155,SEARCH("/",Q1155,1)-1)</f>
        <v>food</v>
      </c>
      <c r="U1155" t="str">
        <f t="shared" ref="U1155:U1218" si="132">RIGHT(Q1155,(LEN(Q1155)-(SEARCH("/",Q1155,1))))</f>
        <v>food trucks</v>
      </c>
    </row>
    <row r="1156" spans="1:21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f t="shared" si="128"/>
        <v>5000</v>
      </c>
      <c r="F1156">
        <v>325</v>
      </c>
      <c r="G1156" t="s">
        <v>8221</v>
      </c>
      <c r="H1156" t="s">
        <v>8224</v>
      </c>
      <c r="I1156" t="s">
        <v>8246</v>
      </c>
      <c r="J1156">
        <v>1441507006</v>
      </c>
      <c r="K1156" s="10">
        <f t="shared" si="129"/>
        <v>42253.108865740738</v>
      </c>
      <c r="L1156">
        <v>1438915006</v>
      </c>
      <c r="M1156" s="10">
        <f t="shared" si="130"/>
        <v>42223.108865740738</v>
      </c>
      <c r="N1156" t="b">
        <v>0</v>
      </c>
      <c r="O1156">
        <v>3</v>
      </c>
      <c r="P1156" t="b">
        <v>0</v>
      </c>
      <c r="Q1156" t="s">
        <v>8284</v>
      </c>
      <c r="R1156" s="5">
        <f t="shared" si="126"/>
        <v>6.5000000000000002E-2</v>
      </c>
      <c r="S1156" s="6">
        <f t="shared" si="127"/>
        <v>108.33333333333333</v>
      </c>
      <c r="T1156" t="str">
        <f t="shared" si="131"/>
        <v>food</v>
      </c>
      <c r="U1156" t="str">
        <f t="shared" si="132"/>
        <v>food trucks</v>
      </c>
    </row>
    <row r="1157" spans="1:21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f t="shared" si="128"/>
        <v>25000</v>
      </c>
      <c r="F1157">
        <v>188</v>
      </c>
      <c r="G1157" t="s">
        <v>8221</v>
      </c>
      <c r="H1157" t="s">
        <v>8224</v>
      </c>
      <c r="I1157" t="s">
        <v>8246</v>
      </c>
      <c r="J1157">
        <v>1408040408</v>
      </c>
      <c r="K1157" s="10">
        <f t="shared" si="129"/>
        <v>41865.763981481483</v>
      </c>
      <c r="L1157">
        <v>1405448408</v>
      </c>
      <c r="M1157" s="10">
        <f t="shared" si="130"/>
        <v>41835.763981481483</v>
      </c>
      <c r="N1157" t="b">
        <v>0</v>
      </c>
      <c r="O1157">
        <v>8</v>
      </c>
      <c r="P1157" t="b">
        <v>0</v>
      </c>
      <c r="Q1157" t="s">
        <v>8284</v>
      </c>
      <c r="R1157" s="5">
        <f t="shared" si="126"/>
        <v>8.0000000000000002E-3</v>
      </c>
      <c r="S1157" s="6">
        <f t="shared" si="127"/>
        <v>23.5</v>
      </c>
      <c r="T1157" t="str">
        <f t="shared" si="131"/>
        <v>food</v>
      </c>
      <c r="U1157" t="str">
        <f t="shared" si="132"/>
        <v>food trucks</v>
      </c>
    </row>
    <row r="1158" spans="1:21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f t="shared" si="128"/>
        <v>6500</v>
      </c>
      <c r="F1158">
        <v>0</v>
      </c>
      <c r="G1158" t="s">
        <v>8221</v>
      </c>
      <c r="H1158" t="s">
        <v>8224</v>
      </c>
      <c r="I1158" t="s">
        <v>8246</v>
      </c>
      <c r="J1158">
        <v>1424742162</v>
      </c>
      <c r="K1158" s="10">
        <f t="shared" si="129"/>
        <v>42059.07131944444</v>
      </c>
      <c r="L1158">
        <v>1422150162</v>
      </c>
      <c r="M1158" s="10">
        <f t="shared" si="130"/>
        <v>42029.07131944444</v>
      </c>
      <c r="N1158" t="b">
        <v>0</v>
      </c>
      <c r="O1158">
        <v>0</v>
      </c>
      <c r="P1158" t="b">
        <v>0</v>
      </c>
      <c r="Q1158" t="s">
        <v>8284</v>
      </c>
      <c r="R1158" s="5">
        <f t="shared" si="126"/>
        <v>0</v>
      </c>
      <c r="S1158" s="6" t="e">
        <f t="shared" si="127"/>
        <v>#DIV/0!</v>
      </c>
      <c r="T1158" t="str">
        <f t="shared" si="131"/>
        <v>food</v>
      </c>
      <c r="U1158" t="str">
        <f t="shared" si="132"/>
        <v>food trucks</v>
      </c>
    </row>
    <row r="1159" spans="1:21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f t="shared" si="128"/>
        <v>10000</v>
      </c>
      <c r="F1159">
        <v>151</v>
      </c>
      <c r="G1159" t="s">
        <v>8221</v>
      </c>
      <c r="H1159" t="s">
        <v>8224</v>
      </c>
      <c r="I1159" t="s">
        <v>8246</v>
      </c>
      <c r="J1159">
        <v>1417795480</v>
      </c>
      <c r="K1159" s="10">
        <f t="shared" si="129"/>
        <v>41978.669907407413</v>
      </c>
      <c r="L1159">
        <v>1412607880</v>
      </c>
      <c r="M1159" s="10">
        <f t="shared" si="130"/>
        <v>41918.628240740742</v>
      </c>
      <c r="N1159" t="b">
        <v>0</v>
      </c>
      <c r="O1159">
        <v>3</v>
      </c>
      <c r="P1159" t="b">
        <v>0</v>
      </c>
      <c r="Q1159" t="s">
        <v>8284</v>
      </c>
      <c r="R1159" s="5">
        <f t="shared" si="126"/>
        <v>1.4999999999999999E-2</v>
      </c>
      <c r="S1159" s="6">
        <f t="shared" si="127"/>
        <v>50.333333333333336</v>
      </c>
      <c r="T1159" t="str">
        <f t="shared" si="131"/>
        <v>food</v>
      </c>
      <c r="U1159" t="str">
        <f t="shared" si="132"/>
        <v>food trucks</v>
      </c>
    </row>
    <row r="1160" spans="1:21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f t="shared" si="128"/>
        <v>7500</v>
      </c>
      <c r="F1160">
        <v>35</v>
      </c>
      <c r="G1160" t="s">
        <v>8221</v>
      </c>
      <c r="H1160" t="s">
        <v>8224</v>
      </c>
      <c r="I1160" t="s">
        <v>8246</v>
      </c>
      <c r="J1160">
        <v>1418091128</v>
      </c>
      <c r="K1160" s="10">
        <f t="shared" si="129"/>
        <v>41982.09175925926</v>
      </c>
      <c r="L1160">
        <v>1415499128</v>
      </c>
      <c r="M1160" s="10">
        <f t="shared" si="130"/>
        <v>41952.09175925926</v>
      </c>
      <c r="N1160" t="b">
        <v>0</v>
      </c>
      <c r="O1160">
        <v>3</v>
      </c>
      <c r="P1160" t="b">
        <v>0</v>
      </c>
      <c r="Q1160" t="s">
        <v>8284</v>
      </c>
      <c r="R1160" s="5">
        <f t="shared" si="126"/>
        <v>5.0000000000000001E-3</v>
      </c>
      <c r="S1160" s="6">
        <f t="shared" si="127"/>
        <v>11.666666666666666</v>
      </c>
      <c r="T1160" t="str">
        <f t="shared" si="131"/>
        <v>food</v>
      </c>
      <c r="U1160" t="str">
        <f t="shared" si="132"/>
        <v>food trucks</v>
      </c>
    </row>
    <row r="1161" spans="1:21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f t="shared" si="128"/>
        <v>6750</v>
      </c>
      <c r="F1161">
        <v>0</v>
      </c>
      <c r="G1161" t="s">
        <v>8221</v>
      </c>
      <c r="H1161" t="s">
        <v>8224</v>
      </c>
      <c r="I1161" t="s">
        <v>8246</v>
      </c>
      <c r="J1161">
        <v>1435679100</v>
      </c>
      <c r="K1161" s="10">
        <f t="shared" si="129"/>
        <v>42185.65625</v>
      </c>
      <c r="L1161">
        <v>1433006765</v>
      </c>
      <c r="M1161" s="10">
        <f t="shared" si="130"/>
        <v>42154.726446759261</v>
      </c>
      <c r="N1161" t="b">
        <v>0</v>
      </c>
      <c r="O1161">
        <v>0</v>
      </c>
      <c r="P1161" t="b">
        <v>0</v>
      </c>
      <c r="Q1161" t="s">
        <v>8284</v>
      </c>
      <c r="R1161" s="5">
        <f t="shared" si="126"/>
        <v>0</v>
      </c>
      <c r="S1161" s="6" t="e">
        <f t="shared" si="127"/>
        <v>#DIV/0!</v>
      </c>
      <c r="T1161" t="str">
        <f t="shared" si="131"/>
        <v>food</v>
      </c>
      <c r="U1161" t="str">
        <f t="shared" si="132"/>
        <v>food trucks</v>
      </c>
    </row>
    <row r="1162" spans="1:21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f t="shared" si="128"/>
        <v>30000</v>
      </c>
      <c r="F1162">
        <v>1155</v>
      </c>
      <c r="G1162" t="s">
        <v>8221</v>
      </c>
      <c r="H1162" t="s">
        <v>8224</v>
      </c>
      <c r="I1162" t="s">
        <v>8246</v>
      </c>
      <c r="J1162">
        <v>1427510586</v>
      </c>
      <c r="K1162" s="10">
        <f t="shared" si="129"/>
        <v>42091.113263888896</v>
      </c>
      <c r="L1162">
        <v>1424922186</v>
      </c>
      <c r="M1162" s="10">
        <f t="shared" si="130"/>
        <v>42061.154930555553</v>
      </c>
      <c r="N1162" t="b">
        <v>0</v>
      </c>
      <c r="O1162">
        <v>19</v>
      </c>
      <c r="P1162" t="b">
        <v>0</v>
      </c>
      <c r="Q1162" t="s">
        <v>8284</v>
      </c>
      <c r="R1162" s="5">
        <f t="shared" si="126"/>
        <v>3.9E-2</v>
      </c>
      <c r="S1162" s="6">
        <f t="shared" si="127"/>
        <v>60.789473684210527</v>
      </c>
      <c r="T1162" t="str">
        <f t="shared" si="131"/>
        <v>food</v>
      </c>
      <c r="U1162" t="str">
        <f t="shared" si="132"/>
        <v>food trucks</v>
      </c>
    </row>
    <row r="1163" spans="1:21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f t="shared" si="128"/>
        <v>18000</v>
      </c>
      <c r="F1163">
        <v>0</v>
      </c>
      <c r="G1163" t="s">
        <v>8221</v>
      </c>
      <c r="H1163" t="s">
        <v>8224</v>
      </c>
      <c r="I1163" t="s">
        <v>8246</v>
      </c>
      <c r="J1163">
        <v>1432047989</v>
      </c>
      <c r="K1163" s="10">
        <f t="shared" si="129"/>
        <v>42143.629502314812</v>
      </c>
      <c r="L1163">
        <v>1430233589</v>
      </c>
      <c r="M1163" s="10">
        <f t="shared" si="130"/>
        <v>42122.629502314812</v>
      </c>
      <c r="N1163" t="b">
        <v>0</v>
      </c>
      <c r="O1163">
        <v>0</v>
      </c>
      <c r="P1163" t="b">
        <v>0</v>
      </c>
      <c r="Q1163" t="s">
        <v>8284</v>
      </c>
      <c r="R1163" s="5">
        <f t="shared" si="126"/>
        <v>0</v>
      </c>
      <c r="S1163" s="6" t="e">
        <f t="shared" si="127"/>
        <v>#DIV/0!</v>
      </c>
      <c r="T1163" t="str">
        <f t="shared" si="131"/>
        <v>food</v>
      </c>
      <c r="U1163" t="str">
        <f t="shared" si="132"/>
        <v>food trucks</v>
      </c>
    </row>
    <row r="1164" spans="1:21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f t="shared" si="128"/>
        <v>60000</v>
      </c>
      <c r="F1164">
        <v>35</v>
      </c>
      <c r="G1164" t="s">
        <v>8221</v>
      </c>
      <c r="H1164" t="s">
        <v>8224</v>
      </c>
      <c r="I1164" t="s">
        <v>8246</v>
      </c>
      <c r="J1164">
        <v>1411662264</v>
      </c>
      <c r="K1164" s="10">
        <f t="shared" si="129"/>
        <v>41907.683611111112</v>
      </c>
      <c r="L1164">
        <v>1408983864</v>
      </c>
      <c r="M1164" s="10">
        <f t="shared" si="130"/>
        <v>41876.683611111112</v>
      </c>
      <c r="N1164" t="b">
        <v>0</v>
      </c>
      <c r="O1164">
        <v>2</v>
      </c>
      <c r="P1164" t="b">
        <v>0</v>
      </c>
      <c r="Q1164" t="s">
        <v>8284</v>
      </c>
      <c r="R1164" s="5">
        <f t="shared" si="126"/>
        <v>1E-3</v>
      </c>
      <c r="S1164" s="6">
        <f t="shared" si="127"/>
        <v>17.5</v>
      </c>
      <c r="T1164" t="str">
        <f t="shared" si="131"/>
        <v>food</v>
      </c>
      <c r="U1164" t="str">
        <f t="shared" si="132"/>
        <v>food trucks</v>
      </c>
    </row>
    <row r="1165" spans="1:21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f t="shared" si="128"/>
        <v>5200</v>
      </c>
      <c r="F1165">
        <v>0</v>
      </c>
      <c r="G1165" t="s">
        <v>8221</v>
      </c>
      <c r="H1165" t="s">
        <v>8224</v>
      </c>
      <c r="I1165" t="s">
        <v>8246</v>
      </c>
      <c r="J1165">
        <v>1407604920</v>
      </c>
      <c r="K1165" s="10">
        <f t="shared" si="129"/>
        <v>41860.723611111112</v>
      </c>
      <c r="L1165">
        <v>1405012920</v>
      </c>
      <c r="M1165" s="10">
        <f t="shared" si="130"/>
        <v>41830.723611111112</v>
      </c>
      <c r="N1165" t="b">
        <v>0</v>
      </c>
      <c r="O1165">
        <v>0</v>
      </c>
      <c r="P1165" t="b">
        <v>0</v>
      </c>
      <c r="Q1165" t="s">
        <v>8284</v>
      </c>
      <c r="R1165" s="5">
        <f t="shared" si="126"/>
        <v>0</v>
      </c>
      <c r="S1165" s="6" t="e">
        <f t="shared" si="127"/>
        <v>#DIV/0!</v>
      </c>
      <c r="T1165" t="str">
        <f t="shared" si="131"/>
        <v>food</v>
      </c>
      <c r="U1165" t="str">
        <f t="shared" si="132"/>
        <v>food trucks</v>
      </c>
    </row>
    <row r="1166" spans="1:21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f t="shared" si="128"/>
        <v>10000</v>
      </c>
      <c r="F1166">
        <v>0</v>
      </c>
      <c r="G1166" t="s">
        <v>8221</v>
      </c>
      <c r="H1166" t="s">
        <v>8224</v>
      </c>
      <c r="I1166" t="s">
        <v>8246</v>
      </c>
      <c r="J1166">
        <v>1466270582</v>
      </c>
      <c r="K1166" s="10">
        <f t="shared" si="129"/>
        <v>42539.724328703705</v>
      </c>
      <c r="L1166">
        <v>1463678582</v>
      </c>
      <c r="M1166" s="10">
        <f t="shared" si="130"/>
        <v>42509.724328703705</v>
      </c>
      <c r="N1166" t="b">
        <v>0</v>
      </c>
      <c r="O1166">
        <v>0</v>
      </c>
      <c r="P1166" t="b">
        <v>0</v>
      </c>
      <c r="Q1166" t="s">
        <v>8284</v>
      </c>
      <c r="R1166" s="5">
        <f t="shared" si="126"/>
        <v>0</v>
      </c>
      <c r="S1166" s="6" t="e">
        <f t="shared" si="127"/>
        <v>#DIV/0!</v>
      </c>
      <c r="T1166" t="str">
        <f t="shared" si="131"/>
        <v>food</v>
      </c>
      <c r="U1166" t="str">
        <f t="shared" si="132"/>
        <v>food trucks</v>
      </c>
    </row>
    <row r="1167" spans="1:21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f t="shared" si="128"/>
        <v>10000</v>
      </c>
      <c r="F1167">
        <v>2070.5</v>
      </c>
      <c r="G1167" t="s">
        <v>8221</v>
      </c>
      <c r="H1167" t="s">
        <v>8224</v>
      </c>
      <c r="I1167" t="s">
        <v>8246</v>
      </c>
      <c r="J1167">
        <v>1404623330</v>
      </c>
      <c r="K1167" s="10">
        <f t="shared" si="129"/>
        <v>41826.214467592588</v>
      </c>
      <c r="L1167">
        <v>1401685730</v>
      </c>
      <c r="M1167" s="10">
        <f t="shared" si="130"/>
        <v>41792.214467592588</v>
      </c>
      <c r="N1167" t="b">
        <v>0</v>
      </c>
      <c r="O1167">
        <v>25</v>
      </c>
      <c r="P1167" t="b">
        <v>0</v>
      </c>
      <c r="Q1167" t="s">
        <v>8284</v>
      </c>
      <c r="R1167" s="5">
        <f t="shared" si="126"/>
        <v>0.20699999999999999</v>
      </c>
      <c r="S1167" s="6">
        <f t="shared" si="127"/>
        <v>82.82</v>
      </c>
      <c r="T1167" t="str">
        <f t="shared" si="131"/>
        <v>food</v>
      </c>
      <c r="U1167" t="str">
        <f t="shared" si="132"/>
        <v>food trucks</v>
      </c>
    </row>
    <row r="1168" spans="1:21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f t="shared" si="128"/>
        <v>15000</v>
      </c>
      <c r="F1168">
        <v>2871</v>
      </c>
      <c r="G1168" t="s">
        <v>8221</v>
      </c>
      <c r="H1168" t="s">
        <v>8224</v>
      </c>
      <c r="I1168" t="s">
        <v>8246</v>
      </c>
      <c r="J1168">
        <v>1435291200</v>
      </c>
      <c r="K1168" s="10">
        <f t="shared" si="129"/>
        <v>42181.166666666672</v>
      </c>
      <c r="L1168">
        <v>1432640342</v>
      </c>
      <c r="M1168" s="10">
        <f t="shared" si="130"/>
        <v>42150.485439814816</v>
      </c>
      <c r="N1168" t="b">
        <v>0</v>
      </c>
      <c r="O1168">
        <v>8</v>
      </c>
      <c r="P1168" t="b">
        <v>0</v>
      </c>
      <c r="Q1168" t="s">
        <v>8284</v>
      </c>
      <c r="R1168" s="5">
        <f t="shared" si="126"/>
        <v>0.191</v>
      </c>
      <c r="S1168" s="6">
        <f t="shared" si="127"/>
        <v>358.875</v>
      </c>
      <c r="T1168" t="str">
        <f t="shared" si="131"/>
        <v>food</v>
      </c>
      <c r="U1168" t="str">
        <f t="shared" si="132"/>
        <v>food trucks</v>
      </c>
    </row>
    <row r="1169" spans="1:21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f t="shared" si="128"/>
        <v>60000</v>
      </c>
      <c r="F1169">
        <v>979</v>
      </c>
      <c r="G1169" t="s">
        <v>8221</v>
      </c>
      <c r="H1169" t="s">
        <v>8224</v>
      </c>
      <c r="I1169" t="s">
        <v>8246</v>
      </c>
      <c r="J1169">
        <v>1410543495</v>
      </c>
      <c r="K1169" s="10">
        <f t="shared" si="129"/>
        <v>41894.734895833331</v>
      </c>
      <c r="L1169">
        <v>1407865095</v>
      </c>
      <c r="M1169" s="10">
        <f t="shared" si="130"/>
        <v>41863.734895833331</v>
      </c>
      <c r="N1169" t="b">
        <v>0</v>
      </c>
      <c r="O1169">
        <v>16</v>
      </c>
      <c r="P1169" t="b">
        <v>0</v>
      </c>
      <c r="Q1169" t="s">
        <v>8284</v>
      </c>
      <c r="R1169" s="5">
        <f t="shared" si="126"/>
        <v>1.6E-2</v>
      </c>
      <c r="S1169" s="6">
        <f t="shared" si="127"/>
        <v>61.1875</v>
      </c>
      <c r="T1169" t="str">
        <f t="shared" si="131"/>
        <v>food</v>
      </c>
      <c r="U1169" t="str">
        <f t="shared" si="132"/>
        <v>food trucks</v>
      </c>
    </row>
    <row r="1170" spans="1:21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f t="shared" si="128"/>
        <v>18000</v>
      </c>
      <c r="F1170">
        <v>1020</v>
      </c>
      <c r="G1170" t="s">
        <v>8221</v>
      </c>
      <c r="H1170" t="s">
        <v>8224</v>
      </c>
      <c r="I1170" t="s">
        <v>8246</v>
      </c>
      <c r="J1170">
        <v>1474507065</v>
      </c>
      <c r="K1170" s="10">
        <f t="shared" si="129"/>
        <v>42635.053993055553</v>
      </c>
      <c r="L1170">
        <v>1471915065</v>
      </c>
      <c r="M1170" s="10">
        <f t="shared" si="130"/>
        <v>42605.053993055553</v>
      </c>
      <c r="N1170" t="b">
        <v>0</v>
      </c>
      <c r="O1170">
        <v>3</v>
      </c>
      <c r="P1170" t="b">
        <v>0</v>
      </c>
      <c r="Q1170" t="s">
        <v>8284</v>
      </c>
      <c r="R1170" s="5">
        <f t="shared" si="126"/>
        <v>5.7000000000000002E-2</v>
      </c>
      <c r="S1170" s="6">
        <f t="shared" si="127"/>
        <v>340</v>
      </c>
      <c r="T1170" t="str">
        <f t="shared" si="131"/>
        <v>food</v>
      </c>
      <c r="U1170" t="str">
        <f t="shared" si="132"/>
        <v>food trucks</v>
      </c>
    </row>
    <row r="1171" spans="1:21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f t="shared" si="128"/>
        <v>10000</v>
      </c>
      <c r="F1171">
        <v>17</v>
      </c>
      <c r="G1171" t="s">
        <v>8221</v>
      </c>
      <c r="H1171" t="s">
        <v>8224</v>
      </c>
      <c r="I1171" t="s">
        <v>8246</v>
      </c>
      <c r="J1171">
        <v>1424593763</v>
      </c>
      <c r="K1171" s="10">
        <f t="shared" si="129"/>
        <v>42057.353738425925</v>
      </c>
      <c r="L1171">
        <v>1422001763</v>
      </c>
      <c r="M1171" s="10">
        <f t="shared" si="130"/>
        <v>42027.353738425925</v>
      </c>
      <c r="N1171" t="b">
        <v>0</v>
      </c>
      <c r="O1171">
        <v>3</v>
      </c>
      <c r="P1171" t="b">
        <v>0</v>
      </c>
      <c r="Q1171" t="s">
        <v>8284</v>
      </c>
      <c r="R1171" s="5">
        <f t="shared" si="126"/>
        <v>2E-3</v>
      </c>
      <c r="S1171" s="6">
        <f t="shared" si="127"/>
        <v>5.666666666666667</v>
      </c>
      <c r="T1171" t="str">
        <f t="shared" si="131"/>
        <v>food</v>
      </c>
      <c r="U1171" t="str">
        <f t="shared" si="132"/>
        <v>food trucks</v>
      </c>
    </row>
    <row r="1172" spans="1:21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f t="shared" si="128"/>
        <v>30250</v>
      </c>
      <c r="F1172">
        <v>100</v>
      </c>
      <c r="G1172" t="s">
        <v>8221</v>
      </c>
      <c r="H1172" t="s">
        <v>8225</v>
      </c>
      <c r="I1172" t="s">
        <v>8247</v>
      </c>
      <c r="J1172">
        <v>1433021171</v>
      </c>
      <c r="K1172" s="10">
        <f t="shared" si="129"/>
        <v>42154.893182870372</v>
      </c>
      <c r="L1172">
        <v>1430429171</v>
      </c>
      <c r="M1172" s="10">
        <f t="shared" si="130"/>
        <v>42124.893182870372</v>
      </c>
      <c r="N1172" t="b">
        <v>0</v>
      </c>
      <c r="O1172">
        <v>2</v>
      </c>
      <c r="P1172" t="b">
        <v>0</v>
      </c>
      <c r="Q1172" t="s">
        <v>8284</v>
      </c>
      <c r="R1172" s="5">
        <f t="shared" si="126"/>
        <v>4.0000000000000001E-3</v>
      </c>
      <c r="S1172" s="6">
        <f t="shared" si="127"/>
        <v>50</v>
      </c>
      <c r="T1172" t="str">
        <f t="shared" si="131"/>
        <v>food</v>
      </c>
      <c r="U1172" t="str">
        <f t="shared" si="132"/>
        <v>food trucks</v>
      </c>
    </row>
    <row r="1173" spans="1:21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f t="shared" si="128"/>
        <v>25000</v>
      </c>
      <c r="F1173">
        <v>25</v>
      </c>
      <c r="G1173" t="s">
        <v>8221</v>
      </c>
      <c r="H1173" t="s">
        <v>8224</v>
      </c>
      <c r="I1173" t="s">
        <v>8246</v>
      </c>
      <c r="J1173">
        <v>1415909927</v>
      </c>
      <c r="K1173" s="10">
        <f t="shared" si="129"/>
        <v>41956.846377314811</v>
      </c>
      <c r="L1173">
        <v>1414351127</v>
      </c>
      <c r="M1173" s="10">
        <f t="shared" si="130"/>
        <v>41938.804710648146</v>
      </c>
      <c r="N1173" t="b">
        <v>0</v>
      </c>
      <c r="O1173">
        <v>1</v>
      </c>
      <c r="P1173" t="b">
        <v>0</v>
      </c>
      <c r="Q1173" t="s">
        <v>8284</v>
      </c>
      <c r="R1173" s="5">
        <f t="shared" si="126"/>
        <v>1E-3</v>
      </c>
      <c r="S1173" s="6">
        <f t="shared" si="127"/>
        <v>25</v>
      </c>
      <c r="T1173" t="str">
        <f t="shared" si="131"/>
        <v>food</v>
      </c>
      <c r="U1173" t="str">
        <f t="shared" si="132"/>
        <v>food trucks</v>
      </c>
    </row>
    <row r="1174" spans="1:21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f t="shared" si="128"/>
        <v>9000</v>
      </c>
      <c r="F1174">
        <v>0</v>
      </c>
      <c r="G1174" t="s">
        <v>8221</v>
      </c>
      <c r="H1174" t="s">
        <v>8224</v>
      </c>
      <c r="I1174" t="s">
        <v>8246</v>
      </c>
      <c r="J1174">
        <v>1408551752</v>
      </c>
      <c r="K1174" s="10">
        <f t="shared" si="129"/>
        <v>41871.682314814818</v>
      </c>
      <c r="L1174">
        <v>1405959752</v>
      </c>
      <c r="M1174" s="10">
        <f t="shared" si="130"/>
        <v>41841.682314814818</v>
      </c>
      <c r="N1174" t="b">
        <v>0</v>
      </c>
      <c r="O1174">
        <v>0</v>
      </c>
      <c r="P1174" t="b">
        <v>0</v>
      </c>
      <c r="Q1174" t="s">
        <v>8284</v>
      </c>
      <c r="R1174" s="5">
        <f t="shared" si="126"/>
        <v>0</v>
      </c>
      <c r="S1174" s="6" t="e">
        <f t="shared" si="127"/>
        <v>#DIV/0!</v>
      </c>
      <c r="T1174" t="str">
        <f t="shared" si="131"/>
        <v>food</v>
      </c>
      <c r="U1174" t="str">
        <f t="shared" si="132"/>
        <v>food trucks</v>
      </c>
    </row>
    <row r="1175" spans="1:21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f t="shared" si="128"/>
        <v>125000</v>
      </c>
      <c r="F1175">
        <v>30</v>
      </c>
      <c r="G1175" t="s">
        <v>8221</v>
      </c>
      <c r="H1175" t="s">
        <v>8224</v>
      </c>
      <c r="I1175" t="s">
        <v>8246</v>
      </c>
      <c r="J1175">
        <v>1438576057</v>
      </c>
      <c r="K1175" s="10">
        <f t="shared" si="129"/>
        <v>42219.185844907406</v>
      </c>
      <c r="L1175">
        <v>1435552057</v>
      </c>
      <c r="M1175" s="10">
        <f t="shared" si="130"/>
        <v>42184.185844907406</v>
      </c>
      <c r="N1175" t="b">
        <v>0</v>
      </c>
      <c r="O1175">
        <v>1</v>
      </c>
      <c r="P1175" t="b">
        <v>0</v>
      </c>
      <c r="Q1175" t="s">
        <v>8284</v>
      </c>
      <c r="R1175" s="5">
        <f t="shared" si="126"/>
        <v>0</v>
      </c>
      <c r="S1175" s="6">
        <f t="shared" si="127"/>
        <v>30</v>
      </c>
      <c r="T1175" t="str">
        <f t="shared" si="131"/>
        <v>food</v>
      </c>
      <c r="U1175" t="str">
        <f t="shared" si="132"/>
        <v>food trucks</v>
      </c>
    </row>
    <row r="1176" spans="1:21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f t="shared" si="128"/>
        <v>15000</v>
      </c>
      <c r="F1176">
        <v>886</v>
      </c>
      <c r="G1176" t="s">
        <v>8221</v>
      </c>
      <c r="H1176" t="s">
        <v>8224</v>
      </c>
      <c r="I1176" t="s">
        <v>8246</v>
      </c>
      <c r="J1176">
        <v>1462738327</v>
      </c>
      <c r="K1176" s="10">
        <f t="shared" si="129"/>
        <v>42498.84174768519</v>
      </c>
      <c r="L1176">
        <v>1460146327</v>
      </c>
      <c r="M1176" s="10">
        <f t="shared" si="130"/>
        <v>42468.84174768519</v>
      </c>
      <c r="N1176" t="b">
        <v>0</v>
      </c>
      <c r="O1176">
        <v>19</v>
      </c>
      <c r="P1176" t="b">
        <v>0</v>
      </c>
      <c r="Q1176" t="s">
        <v>8284</v>
      </c>
      <c r="R1176" s="5">
        <f t="shared" si="126"/>
        <v>5.8999999999999997E-2</v>
      </c>
      <c r="S1176" s="6">
        <f t="shared" si="127"/>
        <v>46.631578947368418</v>
      </c>
      <c r="T1176" t="str">
        <f t="shared" si="131"/>
        <v>food</v>
      </c>
      <c r="U1176" t="str">
        <f t="shared" si="132"/>
        <v>food trucks</v>
      </c>
    </row>
    <row r="1177" spans="1:21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f t="shared" si="128"/>
        <v>20000</v>
      </c>
      <c r="F1177">
        <v>585</v>
      </c>
      <c r="G1177" t="s">
        <v>8221</v>
      </c>
      <c r="H1177" t="s">
        <v>8224</v>
      </c>
      <c r="I1177" t="s">
        <v>8246</v>
      </c>
      <c r="J1177">
        <v>1436981339</v>
      </c>
      <c r="K1177" s="10">
        <f t="shared" si="129"/>
        <v>42200.728460648148</v>
      </c>
      <c r="L1177">
        <v>1434389339</v>
      </c>
      <c r="M1177" s="10">
        <f t="shared" si="130"/>
        <v>42170.728460648148</v>
      </c>
      <c r="N1177" t="b">
        <v>0</v>
      </c>
      <c r="O1177">
        <v>9</v>
      </c>
      <c r="P1177" t="b">
        <v>0</v>
      </c>
      <c r="Q1177" t="s">
        <v>8284</v>
      </c>
      <c r="R1177" s="5">
        <f t="shared" si="126"/>
        <v>2.9000000000000001E-2</v>
      </c>
      <c r="S1177" s="6">
        <f t="shared" si="127"/>
        <v>65</v>
      </c>
      <c r="T1177" t="str">
        <f t="shared" si="131"/>
        <v>food</v>
      </c>
      <c r="U1177" t="str">
        <f t="shared" si="132"/>
        <v>food trucks</v>
      </c>
    </row>
    <row r="1178" spans="1:21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f t="shared" si="128"/>
        <v>119000.00000000001</v>
      </c>
      <c r="F1178">
        <v>10</v>
      </c>
      <c r="G1178" t="s">
        <v>8221</v>
      </c>
      <c r="H1178" t="s">
        <v>8226</v>
      </c>
      <c r="I1178" t="s">
        <v>8248</v>
      </c>
      <c r="J1178">
        <v>1488805200</v>
      </c>
      <c r="K1178" s="10">
        <f t="shared" si="129"/>
        <v>42800.541666666672</v>
      </c>
      <c r="L1178">
        <v>1484094498</v>
      </c>
      <c r="M1178" s="10">
        <f t="shared" si="130"/>
        <v>42746.019652777773</v>
      </c>
      <c r="N1178" t="b">
        <v>0</v>
      </c>
      <c r="O1178">
        <v>1</v>
      </c>
      <c r="P1178" t="b">
        <v>0</v>
      </c>
      <c r="Q1178" t="s">
        <v>8284</v>
      </c>
      <c r="R1178" s="5">
        <f t="shared" si="126"/>
        <v>0</v>
      </c>
      <c r="S1178" s="6">
        <f t="shared" si="127"/>
        <v>10</v>
      </c>
      <c r="T1178" t="str">
        <f t="shared" si="131"/>
        <v>food</v>
      </c>
      <c r="U1178" t="str">
        <f t="shared" si="132"/>
        <v>food trucks</v>
      </c>
    </row>
    <row r="1179" spans="1:21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f t="shared" si="128"/>
        <v>7260</v>
      </c>
      <c r="F1179">
        <v>0</v>
      </c>
      <c r="G1179" t="s">
        <v>8221</v>
      </c>
      <c r="H1179" t="s">
        <v>8225</v>
      </c>
      <c r="I1179" t="s">
        <v>8247</v>
      </c>
      <c r="J1179">
        <v>1413388296</v>
      </c>
      <c r="K1179" s="10">
        <f t="shared" si="129"/>
        <v>41927.660833333335</v>
      </c>
      <c r="L1179">
        <v>1410796296</v>
      </c>
      <c r="M1179" s="10">
        <f t="shared" si="130"/>
        <v>41897.660833333335</v>
      </c>
      <c r="N1179" t="b">
        <v>0</v>
      </c>
      <c r="O1179">
        <v>0</v>
      </c>
      <c r="P1179" t="b">
        <v>0</v>
      </c>
      <c r="Q1179" t="s">
        <v>8284</v>
      </c>
      <c r="R1179" s="5">
        <f t="shared" si="126"/>
        <v>0</v>
      </c>
      <c r="S1179" s="6" t="e">
        <f t="shared" si="127"/>
        <v>#DIV/0!</v>
      </c>
      <c r="T1179" t="str">
        <f t="shared" si="131"/>
        <v>food</v>
      </c>
      <c r="U1179" t="str">
        <f t="shared" si="132"/>
        <v>food trucks</v>
      </c>
    </row>
    <row r="1180" spans="1:21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f t="shared" si="128"/>
        <v>75000</v>
      </c>
      <c r="F1180">
        <v>5</v>
      </c>
      <c r="G1180" t="s">
        <v>8221</v>
      </c>
      <c r="H1180" t="s">
        <v>8224</v>
      </c>
      <c r="I1180" t="s">
        <v>8246</v>
      </c>
      <c r="J1180">
        <v>1408225452</v>
      </c>
      <c r="K1180" s="10">
        <f t="shared" si="129"/>
        <v>41867.905694444446</v>
      </c>
      <c r="L1180">
        <v>1405633452</v>
      </c>
      <c r="M1180" s="10">
        <f t="shared" si="130"/>
        <v>41837.905694444446</v>
      </c>
      <c r="N1180" t="b">
        <v>0</v>
      </c>
      <c r="O1180">
        <v>1</v>
      </c>
      <c r="P1180" t="b">
        <v>0</v>
      </c>
      <c r="Q1180" t="s">
        <v>8284</v>
      </c>
      <c r="R1180" s="5">
        <f t="shared" si="126"/>
        <v>0</v>
      </c>
      <c r="S1180" s="6">
        <f t="shared" si="127"/>
        <v>5</v>
      </c>
      <c r="T1180" t="str">
        <f t="shared" si="131"/>
        <v>food</v>
      </c>
      <c r="U1180" t="str">
        <f t="shared" si="132"/>
        <v>food trucks</v>
      </c>
    </row>
    <row r="1181" spans="1:21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f t="shared" si="128"/>
        <v>45000</v>
      </c>
      <c r="F1181">
        <v>3200</v>
      </c>
      <c r="G1181" t="s">
        <v>8221</v>
      </c>
      <c r="H1181" t="s">
        <v>8229</v>
      </c>
      <c r="I1181" t="s">
        <v>8251</v>
      </c>
      <c r="J1181">
        <v>1446052627</v>
      </c>
      <c r="K1181" s="10">
        <f t="shared" si="129"/>
        <v>42305.720219907409</v>
      </c>
      <c r="L1181">
        <v>1443460627</v>
      </c>
      <c r="M1181" s="10">
        <f t="shared" si="130"/>
        <v>42275.720219907409</v>
      </c>
      <c r="N1181" t="b">
        <v>0</v>
      </c>
      <c r="O1181">
        <v>5</v>
      </c>
      <c r="P1181" t="b">
        <v>0</v>
      </c>
      <c r="Q1181" t="s">
        <v>8284</v>
      </c>
      <c r="R1181" s="5">
        <f t="shared" si="126"/>
        <v>5.2999999999999999E-2</v>
      </c>
      <c r="S1181" s="6">
        <f t="shared" si="127"/>
        <v>640</v>
      </c>
      <c r="T1181" t="str">
        <f t="shared" si="131"/>
        <v>food</v>
      </c>
      <c r="U1181" t="str">
        <f t="shared" si="132"/>
        <v>food trucks</v>
      </c>
    </row>
    <row r="1182" spans="1:21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f t="shared" si="128"/>
        <v>50000</v>
      </c>
      <c r="F1182">
        <v>5875</v>
      </c>
      <c r="G1182" t="s">
        <v>8221</v>
      </c>
      <c r="H1182" t="s">
        <v>8224</v>
      </c>
      <c r="I1182" t="s">
        <v>8246</v>
      </c>
      <c r="J1182">
        <v>1403983314</v>
      </c>
      <c r="K1182" s="10">
        <f t="shared" si="129"/>
        <v>41818.806875000002</v>
      </c>
      <c r="L1182">
        <v>1400786514</v>
      </c>
      <c r="M1182" s="10">
        <f t="shared" si="130"/>
        <v>41781.806875000002</v>
      </c>
      <c r="N1182" t="b">
        <v>0</v>
      </c>
      <c r="O1182">
        <v>85</v>
      </c>
      <c r="P1182" t="b">
        <v>0</v>
      </c>
      <c r="Q1182" t="s">
        <v>8284</v>
      </c>
      <c r="R1182" s="5">
        <f t="shared" si="126"/>
        <v>0.11799999999999999</v>
      </c>
      <c r="S1182" s="6">
        <f t="shared" si="127"/>
        <v>69.117647058823536</v>
      </c>
      <c r="T1182" t="str">
        <f t="shared" si="131"/>
        <v>food</v>
      </c>
      <c r="U1182" t="str">
        <f t="shared" si="132"/>
        <v>food trucks</v>
      </c>
    </row>
    <row r="1183" spans="1:21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f t="shared" si="128"/>
        <v>50000</v>
      </c>
      <c r="F1183">
        <v>4</v>
      </c>
      <c r="G1183" t="s">
        <v>8221</v>
      </c>
      <c r="H1183" t="s">
        <v>8224</v>
      </c>
      <c r="I1183" t="s">
        <v>8246</v>
      </c>
      <c r="J1183">
        <v>1425197321</v>
      </c>
      <c r="K1183" s="10">
        <f t="shared" si="129"/>
        <v>42064.339363425926</v>
      </c>
      <c r="L1183">
        <v>1422605321</v>
      </c>
      <c r="M1183" s="10">
        <f t="shared" si="130"/>
        <v>42034.339363425926</v>
      </c>
      <c r="N1183" t="b">
        <v>0</v>
      </c>
      <c r="O1183">
        <v>3</v>
      </c>
      <c r="P1183" t="b">
        <v>0</v>
      </c>
      <c r="Q1183" t="s">
        <v>8284</v>
      </c>
      <c r="R1183" s="5">
        <f t="shared" si="126"/>
        <v>0</v>
      </c>
      <c r="S1183" s="6">
        <f t="shared" si="127"/>
        <v>1.3333333333333333</v>
      </c>
      <c r="T1183" t="str">
        <f t="shared" si="131"/>
        <v>food</v>
      </c>
      <c r="U1183" t="str">
        <f t="shared" si="132"/>
        <v>food trucks</v>
      </c>
    </row>
    <row r="1184" spans="1:21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f t="shared" si="128"/>
        <v>1000</v>
      </c>
      <c r="F1184">
        <v>42</v>
      </c>
      <c r="G1184" t="s">
        <v>8221</v>
      </c>
      <c r="H1184" t="s">
        <v>8224</v>
      </c>
      <c r="I1184" t="s">
        <v>8246</v>
      </c>
      <c r="J1184">
        <v>1484239320</v>
      </c>
      <c r="K1184" s="10">
        <f t="shared" si="129"/>
        <v>42747.695833333331</v>
      </c>
      <c r="L1184">
        <v>1482609088</v>
      </c>
      <c r="M1184" s="10">
        <f t="shared" si="130"/>
        <v>42728.827407407407</v>
      </c>
      <c r="N1184" t="b">
        <v>0</v>
      </c>
      <c r="O1184">
        <v>4</v>
      </c>
      <c r="P1184" t="b">
        <v>0</v>
      </c>
      <c r="Q1184" t="s">
        <v>8284</v>
      </c>
      <c r="R1184" s="5">
        <f t="shared" si="126"/>
        <v>4.2000000000000003E-2</v>
      </c>
      <c r="S1184" s="6">
        <f t="shared" si="127"/>
        <v>10.5</v>
      </c>
      <c r="T1184" t="str">
        <f t="shared" si="131"/>
        <v>food</v>
      </c>
      <c r="U1184" t="str">
        <f t="shared" si="132"/>
        <v>food trucks</v>
      </c>
    </row>
    <row r="1185" spans="1:21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f t="shared" si="128"/>
        <v>2500</v>
      </c>
      <c r="F1185">
        <v>100</v>
      </c>
      <c r="G1185" t="s">
        <v>8221</v>
      </c>
      <c r="H1185" t="s">
        <v>8224</v>
      </c>
      <c r="I1185" t="s">
        <v>8246</v>
      </c>
      <c r="J1185">
        <v>1478059140</v>
      </c>
      <c r="K1185" s="10">
        <f t="shared" si="129"/>
        <v>42676.165972222225</v>
      </c>
      <c r="L1185">
        <v>1476391223</v>
      </c>
      <c r="M1185" s="10">
        <f t="shared" si="130"/>
        <v>42656.86137731481</v>
      </c>
      <c r="N1185" t="b">
        <v>0</v>
      </c>
      <c r="O1185">
        <v>3</v>
      </c>
      <c r="P1185" t="b">
        <v>0</v>
      </c>
      <c r="Q1185" t="s">
        <v>8284</v>
      </c>
      <c r="R1185" s="5">
        <f t="shared" si="126"/>
        <v>0.04</v>
      </c>
      <c r="S1185" s="6">
        <f t="shared" si="127"/>
        <v>33.333333333333336</v>
      </c>
      <c r="T1185" t="str">
        <f t="shared" si="131"/>
        <v>food</v>
      </c>
      <c r="U1185" t="str">
        <f t="shared" si="132"/>
        <v>food trucks</v>
      </c>
    </row>
    <row r="1186" spans="1:21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f t="shared" si="128"/>
        <v>26620</v>
      </c>
      <c r="F1186">
        <v>23086</v>
      </c>
      <c r="G1186" t="s">
        <v>8219</v>
      </c>
      <c r="H1186" t="s">
        <v>8225</v>
      </c>
      <c r="I1186" t="s">
        <v>8247</v>
      </c>
      <c r="J1186">
        <v>1486391011</v>
      </c>
      <c r="K1186" s="10">
        <f t="shared" si="129"/>
        <v>42772.599664351852</v>
      </c>
      <c r="L1186">
        <v>1483712611</v>
      </c>
      <c r="M1186" s="10">
        <f t="shared" si="130"/>
        <v>42741.599664351852</v>
      </c>
      <c r="N1186" t="b">
        <v>0</v>
      </c>
      <c r="O1186">
        <v>375</v>
      </c>
      <c r="P1186" t="b">
        <v>1</v>
      </c>
      <c r="Q1186" t="s">
        <v>8285</v>
      </c>
      <c r="R1186" s="5">
        <f t="shared" si="126"/>
        <v>1.0489999999999999</v>
      </c>
      <c r="S1186" s="14">
        <f t="shared" si="127"/>
        <v>61.562666666666665</v>
      </c>
      <c r="T1186" t="str">
        <f t="shared" si="131"/>
        <v>photography</v>
      </c>
      <c r="U1186" t="str">
        <f t="shared" si="132"/>
        <v>photobooks</v>
      </c>
    </row>
    <row r="1187" spans="1:21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f t="shared" si="128"/>
        <v>12500</v>
      </c>
      <c r="F1187">
        <v>13180</v>
      </c>
      <c r="G1187" t="s">
        <v>8219</v>
      </c>
      <c r="H1187" t="s">
        <v>8224</v>
      </c>
      <c r="I1187" t="s">
        <v>8246</v>
      </c>
      <c r="J1187">
        <v>1433736000</v>
      </c>
      <c r="K1187" s="10">
        <f t="shared" si="129"/>
        <v>42163.166666666672</v>
      </c>
      <c r="L1187">
        <v>1430945149</v>
      </c>
      <c r="M1187" s="10">
        <f t="shared" si="130"/>
        <v>42130.865150462967</v>
      </c>
      <c r="N1187" t="b">
        <v>0</v>
      </c>
      <c r="O1187">
        <v>111</v>
      </c>
      <c r="P1187" t="b">
        <v>1</v>
      </c>
      <c r="Q1187" t="s">
        <v>8285</v>
      </c>
      <c r="R1187" s="5">
        <f t="shared" si="126"/>
        <v>1.054</v>
      </c>
      <c r="S1187" s="14">
        <f t="shared" si="127"/>
        <v>118.73873873873873</v>
      </c>
      <c r="T1187" t="str">
        <f t="shared" si="131"/>
        <v>photography</v>
      </c>
      <c r="U1187" t="str">
        <f t="shared" si="132"/>
        <v>photobooks</v>
      </c>
    </row>
    <row r="1188" spans="1:21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f t="shared" si="128"/>
        <v>9075</v>
      </c>
      <c r="F1188">
        <v>8005</v>
      </c>
      <c r="G1188" t="s">
        <v>8219</v>
      </c>
      <c r="H1188" t="s">
        <v>8225</v>
      </c>
      <c r="I1188" t="s">
        <v>8247</v>
      </c>
      <c r="J1188">
        <v>1433198520</v>
      </c>
      <c r="K1188" s="10">
        <f t="shared" si="129"/>
        <v>42156.945833333331</v>
      </c>
      <c r="L1188">
        <v>1430340195</v>
      </c>
      <c r="M1188" s="10">
        <f t="shared" si="130"/>
        <v>42123.86336805555</v>
      </c>
      <c r="N1188" t="b">
        <v>0</v>
      </c>
      <c r="O1188">
        <v>123</v>
      </c>
      <c r="P1188" t="b">
        <v>1</v>
      </c>
      <c r="Q1188" t="s">
        <v>8285</v>
      </c>
      <c r="R1188" s="5">
        <f t="shared" si="126"/>
        <v>1.0669999999999999</v>
      </c>
      <c r="S1188" s="14">
        <f t="shared" si="127"/>
        <v>65.081300813008127</v>
      </c>
      <c r="T1188" t="str">
        <f t="shared" si="131"/>
        <v>photography</v>
      </c>
      <c r="U1188" t="str">
        <f t="shared" si="132"/>
        <v>photobooks</v>
      </c>
    </row>
    <row r="1189" spans="1:21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f t="shared" si="128"/>
        <v>8750</v>
      </c>
      <c r="F1189">
        <v>9111</v>
      </c>
      <c r="G1189" t="s">
        <v>8219</v>
      </c>
      <c r="H1189" t="s">
        <v>8224</v>
      </c>
      <c r="I1189" t="s">
        <v>8246</v>
      </c>
      <c r="J1189">
        <v>1431885600</v>
      </c>
      <c r="K1189" s="10">
        <f t="shared" si="129"/>
        <v>42141.75</v>
      </c>
      <c r="L1189">
        <v>1429133323</v>
      </c>
      <c r="M1189" s="10">
        <f t="shared" si="130"/>
        <v>42109.894942129627</v>
      </c>
      <c r="N1189" t="b">
        <v>0</v>
      </c>
      <c r="O1189">
        <v>70</v>
      </c>
      <c r="P1189" t="b">
        <v>1</v>
      </c>
      <c r="Q1189" t="s">
        <v>8285</v>
      </c>
      <c r="R1189" s="5">
        <f t="shared" si="126"/>
        <v>1.0409999999999999</v>
      </c>
      <c r="S1189" s="14">
        <f t="shared" si="127"/>
        <v>130.15714285714284</v>
      </c>
      <c r="T1189" t="str">
        <f t="shared" si="131"/>
        <v>photography</v>
      </c>
      <c r="U1189" t="str">
        <f t="shared" si="132"/>
        <v>photobooks</v>
      </c>
    </row>
    <row r="1190" spans="1:21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f t="shared" si="128"/>
        <v>1500</v>
      </c>
      <c r="F1190">
        <v>3211</v>
      </c>
      <c r="G1190" t="s">
        <v>8219</v>
      </c>
      <c r="H1190" t="s">
        <v>8229</v>
      </c>
      <c r="I1190" t="s">
        <v>8251</v>
      </c>
      <c r="J1190">
        <v>1482943740</v>
      </c>
      <c r="K1190" s="10">
        <f t="shared" si="129"/>
        <v>42732.700694444444</v>
      </c>
      <c r="L1190">
        <v>1481129340</v>
      </c>
      <c r="M1190" s="10">
        <f t="shared" si="130"/>
        <v>42711.700694444444</v>
      </c>
      <c r="N1190" t="b">
        <v>0</v>
      </c>
      <c r="O1190">
        <v>85</v>
      </c>
      <c r="P1190" t="b">
        <v>1</v>
      </c>
      <c r="Q1190" t="s">
        <v>8285</v>
      </c>
      <c r="R1190" s="5">
        <f t="shared" si="126"/>
        <v>1.6060000000000001</v>
      </c>
      <c r="S1190" s="14">
        <f t="shared" si="127"/>
        <v>37.776470588235291</v>
      </c>
      <c r="T1190" t="str">
        <f t="shared" si="131"/>
        <v>photography</v>
      </c>
      <c r="U1190" t="str">
        <f t="shared" si="132"/>
        <v>photobooks</v>
      </c>
    </row>
    <row r="1191" spans="1:21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f t="shared" si="128"/>
        <v>9000</v>
      </c>
      <c r="F1191">
        <v>9700</v>
      </c>
      <c r="G1191" t="s">
        <v>8219</v>
      </c>
      <c r="H1191" t="s">
        <v>8224</v>
      </c>
      <c r="I1191" t="s">
        <v>8246</v>
      </c>
      <c r="J1191">
        <v>1467242995</v>
      </c>
      <c r="K1191" s="10">
        <f t="shared" si="129"/>
        <v>42550.979108796295</v>
      </c>
      <c r="L1191">
        <v>1465428595</v>
      </c>
      <c r="M1191" s="10">
        <f t="shared" si="130"/>
        <v>42529.979108796295</v>
      </c>
      <c r="N1191" t="b">
        <v>0</v>
      </c>
      <c r="O1191">
        <v>86</v>
      </c>
      <c r="P1191" t="b">
        <v>1</v>
      </c>
      <c r="Q1191" t="s">
        <v>8285</v>
      </c>
      <c r="R1191" s="5">
        <f t="shared" si="126"/>
        <v>1.0780000000000001</v>
      </c>
      <c r="S1191" s="14">
        <f t="shared" si="127"/>
        <v>112.79069767441861</v>
      </c>
      <c r="T1191" t="str">
        <f t="shared" si="131"/>
        <v>photography</v>
      </c>
      <c r="U1191" t="str">
        <f t="shared" si="132"/>
        <v>photobooks</v>
      </c>
    </row>
    <row r="1192" spans="1:21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f t="shared" si="128"/>
        <v>500</v>
      </c>
      <c r="F1192">
        <v>675</v>
      </c>
      <c r="G1192" t="s">
        <v>8219</v>
      </c>
      <c r="H1192" t="s">
        <v>8224</v>
      </c>
      <c r="I1192" t="s">
        <v>8246</v>
      </c>
      <c r="J1192">
        <v>1409500725</v>
      </c>
      <c r="K1192" s="10">
        <f t="shared" si="129"/>
        <v>41882.665798611109</v>
      </c>
      <c r="L1192">
        <v>1406908725</v>
      </c>
      <c r="M1192" s="10">
        <f t="shared" si="130"/>
        <v>41852.665798611109</v>
      </c>
      <c r="N1192" t="b">
        <v>0</v>
      </c>
      <c r="O1192">
        <v>13</v>
      </c>
      <c r="P1192" t="b">
        <v>1</v>
      </c>
      <c r="Q1192" t="s">
        <v>8285</v>
      </c>
      <c r="R1192" s="5">
        <f t="shared" si="126"/>
        <v>1.35</v>
      </c>
      <c r="S1192" s="14">
        <f t="shared" si="127"/>
        <v>51.92307692307692</v>
      </c>
      <c r="T1192" t="str">
        <f t="shared" si="131"/>
        <v>photography</v>
      </c>
      <c r="U1192" t="str">
        <f t="shared" si="132"/>
        <v>photobooks</v>
      </c>
    </row>
    <row r="1193" spans="1:21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f t="shared" si="128"/>
        <v>2700</v>
      </c>
      <c r="F1193">
        <v>2945</v>
      </c>
      <c r="G1193" t="s">
        <v>8219</v>
      </c>
      <c r="H1193" t="s">
        <v>8224</v>
      </c>
      <c r="I1193" t="s">
        <v>8246</v>
      </c>
      <c r="J1193">
        <v>1458480560</v>
      </c>
      <c r="K1193" s="10">
        <f t="shared" si="129"/>
        <v>42449.562037037031</v>
      </c>
      <c r="L1193">
        <v>1455892160</v>
      </c>
      <c r="M1193" s="10">
        <f t="shared" si="130"/>
        <v>42419.603703703702</v>
      </c>
      <c r="N1193" t="b">
        <v>0</v>
      </c>
      <c r="O1193">
        <v>33</v>
      </c>
      <c r="P1193" t="b">
        <v>1</v>
      </c>
      <c r="Q1193" t="s">
        <v>8285</v>
      </c>
      <c r="R1193" s="5">
        <f t="shared" si="126"/>
        <v>1.091</v>
      </c>
      <c r="S1193" s="14">
        <f t="shared" si="127"/>
        <v>89.242424242424249</v>
      </c>
      <c r="T1193" t="str">
        <f t="shared" si="131"/>
        <v>photography</v>
      </c>
      <c r="U1193" t="str">
        <f t="shared" si="132"/>
        <v>photobooks</v>
      </c>
    </row>
    <row r="1194" spans="1:21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f t="shared" si="128"/>
        <v>121</v>
      </c>
      <c r="F1194">
        <v>290</v>
      </c>
      <c r="G1194" t="s">
        <v>8219</v>
      </c>
      <c r="H1194" t="s">
        <v>8225</v>
      </c>
      <c r="I1194" t="s">
        <v>8247</v>
      </c>
      <c r="J1194">
        <v>1486814978</v>
      </c>
      <c r="K1194" s="10">
        <f t="shared" si="129"/>
        <v>42777.506689814814</v>
      </c>
      <c r="L1194">
        <v>1484222978</v>
      </c>
      <c r="M1194" s="10">
        <f t="shared" si="130"/>
        <v>42747.506689814814</v>
      </c>
      <c r="N1194" t="b">
        <v>0</v>
      </c>
      <c r="O1194">
        <v>15</v>
      </c>
      <c r="P1194" t="b">
        <v>1</v>
      </c>
      <c r="Q1194" t="s">
        <v>8285</v>
      </c>
      <c r="R1194" s="5">
        <f t="shared" si="126"/>
        <v>2.9</v>
      </c>
      <c r="S1194" s="14">
        <f t="shared" si="127"/>
        <v>19.333333333333332</v>
      </c>
      <c r="T1194" t="str">
        <f t="shared" si="131"/>
        <v>photography</v>
      </c>
      <c r="U1194" t="str">
        <f t="shared" si="132"/>
        <v>photobooks</v>
      </c>
    </row>
    <row r="1195" spans="1:21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f t="shared" si="128"/>
        <v>21000</v>
      </c>
      <c r="F1195">
        <v>21831</v>
      </c>
      <c r="G1195" t="s">
        <v>8219</v>
      </c>
      <c r="H1195" t="s">
        <v>8224</v>
      </c>
      <c r="I1195" t="s">
        <v>8246</v>
      </c>
      <c r="J1195">
        <v>1460223453</v>
      </c>
      <c r="K1195" s="10">
        <f t="shared" si="129"/>
        <v>42469.734409722223</v>
      </c>
      <c r="L1195">
        <v>1455043053</v>
      </c>
      <c r="M1195" s="10">
        <f t="shared" si="130"/>
        <v>42409.776076388895</v>
      </c>
      <c r="N1195" t="b">
        <v>0</v>
      </c>
      <c r="O1195">
        <v>273</v>
      </c>
      <c r="P1195" t="b">
        <v>1</v>
      </c>
      <c r="Q1195" t="s">
        <v>8285</v>
      </c>
      <c r="R1195" s="5">
        <f t="shared" si="126"/>
        <v>1.04</v>
      </c>
      <c r="S1195" s="14">
        <f t="shared" si="127"/>
        <v>79.967032967032964</v>
      </c>
      <c r="T1195" t="str">
        <f t="shared" si="131"/>
        <v>photography</v>
      </c>
      <c r="U1195" t="str">
        <f t="shared" si="132"/>
        <v>photobooks</v>
      </c>
    </row>
    <row r="1196" spans="1:21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f t="shared" si="128"/>
        <v>13875.000000000002</v>
      </c>
      <c r="F1196">
        <v>40280</v>
      </c>
      <c r="G1196" t="s">
        <v>8219</v>
      </c>
      <c r="H1196" t="s">
        <v>8241</v>
      </c>
      <c r="I1196" t="s">
        <v>8249</v>
      </c>
      <c r="J1196">
        <v>1428493379</v>
      </c>
      <c r="K1196" s="10">
        <f t="shared" si="129"/>
        <v>42102.488182870366</v>
      </c>
      <c r="L1196">
        <v>1425901379</v>
      </c>
      <c r="M1196" s="10">
        <f t="shared" si="130"/>
        <v>42072.488182870366</v>
      </c>
      <c r="N1196" t="b">
        <v>0</v>
      </c>
      <c r="O1196">
        <v>714</v>
      </c>
      <c r="P1196" t="b">
        <v>1</v>
      </c>
      <c r="Q1196" t="s">
        <v>8285</v>
      </c>
      <c r="R1196" s="5">
        <f t="shared" si="126"/>
        <v>3.222</v>
      </c>
      <c r="S1196" s="14">
        <f t="shared" si="127"/>
        <v>56.414565826330531</v>
      </c>
      <c r="T1196" t="str">
        <f t="shared" si="131"/>
        <v>photography</v>
      </c>
      <c r="U1196" t="str">
        <f t="shared" si="132"/>
        <v>photobooks</v>
      </c>
    </row>
    <row r="1197" spans="1:21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f t="shared" si="128"/>
        <v>11100.000000000002</v>
      </c>
      <c r="F1197">
        <v>13500</v>
      </c>
      <c r="G1197" t="s">
        <v>8219</v>
      </c>
      <c r="H1197" t="s">
        <v>8237</v>
      </c>
      <c r="I1197" t="s">
        <v>8249</v>
      </c>
      <c r="J1197">
        <v>1450602000</v>
      </c>
      <c r="K1197" s="10">
        <f t="shared" si="129"/>
        <v>42358.375</v>
      </c>
      <c r="L1197">
        <v>1445415653</v>
      </c>
      <c r="M1197" s="10">
        <f t="shared" si="130"/>
        <v>42298.34783564815</v>
      </c>
      <c r="N1197" t="b">
        <v>0</v>
      </c>
      <c r="O1197">
        <v>170</v>
      </c>
      <c r="P1197" t="b">
        <v>1</v>
      </c>
      <c r="Q1197" t="s">
        <v>8285</v>
      </c>
      <c r="R1197" s="5">
        <f t="shared" si="126"/>
        <v>1.35</v>
      </c>
      <c r="S1197" s="14">
        <f t="shared" si="127"/>
        <v>79.411764705882348</v>
      </c>
      <c r="T1197" t="str">
        <f t="shared" si="131"/>
        <v>photography</v>
      </c>
      <c r="U1197" t="str">
        <f t="shared" si="132"/>
        <v>photobooks</v>
      </c>
    </row>
    <row r="1198" spans="1:21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f t="shared" si="128"/>
        <v>17545</v>
      </c>
      <c r="F1198">
        <v>39137</v>
      </c>
      <c r="G1198" t="s">
        <v>8219</v>
      </c>
      <c r="H1198" t="s">
        <v>8225</v>
      </c>
      <c r="I1198" t="s">
        <v>8247</v>
      </c>
      <c r="J1198">
        <v>1450467539</v>
      </c>
      <c r="K1198" s="10">
        <f t="shared" si="129"/>
        <v>42356.818738425922</v>
      </c>
      <c r="L1198">
        <v>1447875539</v>
      </c>
      <c r="M1198" s="10">
        <f t="shared" si="130"/>
        <v>42326.818738425922</v>
      </c>
      <c r="N1198" t="b">
        <v>0</v>
      </c>
      <c r="O1198">
        <v>512</v>
      </c>
      <c r="P1198" t="b">
        <v>1</v>
      </c>
      <c r="Q1198" t="s">
        <v>8285</v>
      </c>
      <c r="R1198" s="5">
        <f t="shared" si="126"/>
        <v>2.6989999999999998</v>
      </c>
      <c r="S1198" s="14">
        <f t="shared" si="127"/>
        <v>76.439453125</v>
      </c>
      <c r="T1198" t="str">
        <f t="shared" si="131"/>
        <v>photography</v>
      </c>
      <c r="U1198" t="str">
        <f t="shared" si="132"/>
        <v>photobooks</v>
      </c>
    </row>
    <row r="1199" spans="1:21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f t="shared" si="128"/>
        <v>15000</v>
      </c>
      <c r="F1199">
        <v>37994</v>
      </c>
      <c r="G1199" t="s">
        <v>8219</v>
      </c>
      <c r="H1199" t="s">
        <v>8224</v>
      </c>
      <c r="I1199" t="s">
        <v>8246</v>
      </c>
      <c r="J1199">
        <v>1465797540</v>
      </c>
      <c r="K1199" s="10">
        <f t="shared" si="129"/>
        <v>42534.249305555553</v>
      </c>
      <c r="L1199">
        <v>1463155034</v>
      </c>
      <c r="M1199" s="10">
        <f t="shared" si="130"/>
        <v>42503.66474537037</v>
      </c>
      <c r="N1199" t="b">
        <v>0</v>
      </c>
      <c r="O1199">
        <v>314</v>
      </c>
      <c r="P1199" t="b">
        <v>1</v>
      </c>
      <c r="Q1199" t="s">
        <v>8285</v>
      </c>
      <c r="R1199" s="5">
        <f t="shared" si="126"/>
        <v>2.5329999999999999</v>
      </c>
      <c r="S1199" s="14">
        <f t="shared" si="127"/>
        <v>121</v>
      </c>
      <c r="T1199" t="str">
        <f t="shared" si="131"/>
        <v>photography</v>
      </c>
      <c r="U1199" t="str">
        <f t="shared" si="132"/>
        <v>photobooks</v>
      </c>
    </row>
    <row r="1200" spans="1:21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f t="shared" si="128"/>
        <v>3500</v>
      </c>
      <c r="F1200">
        <v>9121</v>
      </c>
      <c r="G1200" t="s">
        <v>8219</v>
      </c>
      <c r="H1200" t="s">
        <v>8224</v>
      </c>
      <c r="I1200" t="s">
        <v>8246</v>
      </c>
      <c r="J1200">
        <v>1451530800</v>
      </c>
      <c r="K1200" s="10">
        <f t="shared" si="129"/>
        <v>42369.125</v>
      </c>
      <c r="L1200">
        <v>1448463086</v>
      </c>
      <c r="M1200" s="10">
        <f t="shared" si="130"/>
        <v>42333.619050925925</v>
      </c>
      <c r="N1200" t="b">
        <v>0</v>
      </c>
      <c r="O1200">
        <v>167</v>
      </c>
      <c r="P1200" t="b">
        <v>1</v>
      </c>
      <c r="Q1200" t="s">
        <v>8285</v>
      </c>
      <c r="R1200" s="5">
        <f t="shared" si="126"/>
        <v>2.6059999999999999</v>
      </c>
      <c r="S1200" s="14">
        <f t="shared" si="127"/>
        <v>54.616766467065865</v>
      </c>
      <c r="T1200" t="str">
        <f t="shared" si="131"/>
        <v>photography</v>
      </c>
      <c r="U1200" t="str">
        <f t="shared" si="132"/>
        <v>photobooks</v>
      </c>
    </row>
    <row r="1201" spans="1:21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f t="shared" si="128"/>
        <v>3216.18</v>
      </c>
      <c r="F1201">
        <v>2693</v>
      </c>
      <c r="G1201" t="s">
        <v>8219</v>
      </c>
      <c r="H1201" t="s">
        <v>8225</v>
      </c>
      <c r="I1201" t="s">
        <v>8247</v>
      </c>
      <c r="J1201">
        <v>1436380200</v>
      </c>
      <c r="K1201" s="10">
        <f t="shared" si="129"/>
        <v>42193.770833333328</v>
      </c>
      <c r="L1201">
        <v>1433615400</v>
      </c>
      <c r="M1201" s="10">
        <f t="shared" si="130"/>
        <v>42161.770833333328</v>
      </c>
      <c r="N1201" t="b">
        <v>0</v>
      </c>
      <c r="O1201">
        <v>9</v>
      </c>
      <c r="P1201" t="b">
        <v>1</v>
      </c>
      <c r="Q1201" t="s">
        <v>8285</v>
      </c>
      <c r="R1201" s="5">
        <f t="shared" si="126"/>
        <v>1.0129999999999999</v>
      </c>
      <c r="S1201" s="14">
        <f t="shared" si="127"/>
        <v>299.22222222222223</v>
      </c>
      <c r="T1201" t="str">
        <f t="shared" si="131"/>
        <v>photography</v>
      </c>
      <c r="U1201" t="str">
        <f t="shared" si="132"/>
        <v>photobooks</v>
      </c>
    </row>
    <row r="1202" spans="1:21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f t="shared" si="128"/>
        <v>4800</v>
      </c>
      <c r="F1202">
        <v>6029</v>
      </c>
      <c r="G1202" t="s">
        <v>8219</v>
      </c>
      <c r="H1202" t="s">
        <v>8224</v>
      </c>
      <c r="I1202" t="s">
        <v>8246</v>
      </c>
      <c r="J1202">
        <v>1429183656</v>
      </c>
      <c r="K1202" s="10">
        <f t="shared" si="129"/>
        <v>42110.477500000001</v>
      </c>
      <c r="L1202">
        <v>1427369256</v>
      </c>
      <c r="M1202" s="10">
        <f t="shared" si="130"/>
        <v>42089.477500000001</v>
      </c>
      <c r="N1202" t="b">
        <v>0</v>
      </c>
      <c r="O1202">
        <v>103</v>
      </c>
      <c r="P1202" t="b">
        <v>1</v>
      </c>
      <c r="Q1202" t="s">
        <v>8285</v>
      </c>
      <c r="R1202" s="5">
        <f t="shared" si="126"/>
        <v>1.256</v>
      </c>
      <c r="S1202" s="14">
        <f t="shared" si="127"/>
        <v>58.533980582524272</v>
      </c>
      <c r="T1202" t="str">
        <f t="shared" si="131"/>
        <v>photography</v>
      </c>
      <c r="U1202" t="str">
        <f t="shared" si="132"/>
        <v>photobooks</v>
      </c>
    </row>
    <row r="1203" spans="1:21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f t="shared" si="128"/>
        <v>7260</v>
      </c>
      <c r="F1203">
        <v>6146.27</v>
      </c>
      <c r="G1203" t="s">
        <v>8219</v>
      </c>
      <c r="H1203" t="s">
        <v>8225</v>
      </c>
      <c r="I1203" t="s">
        <v>8247</v>
      </c>
      <c r="J1203">
        <v>1468593246</v>
      </c>
      <c r="K1203" s="10">
        <f t="shared" si="129"/>
        <v>42566.60701388889</v>
      </c>
      <c r="L1203">
        <v>1466001246</v>
      </c>
      <c r="M1203" s="10">
        <f t="shared" si="130"/>
        <v>42536.60701388889</v>
      </c>
      <c r="N1203" t="b">
        <v>0</v>
      </c>
      <c r="O1203">
        <v>111</v>
      </c>
      <c r="P1203" t="b">
        <v>1</v>
      </c>
      <c r="Q1203" t="s">
        <v>8285</v>
      </c>
      <c r="R1203" s="5">
        <f t="shared" si="126"/>
        <v>1.024</v>
      </c>
      <c r="S1203" s="14">
        <f t="shared" si="127"/>
        <v>55.371801801801809</v>
      </c>
      <c r="T1203" t="str">
        <f t="shared" si="131"/>
        <v>photography</v>
      </c>
      <c r="U1203" t="str">
        <f t="shared" si="132"/>
        <v>photobooks</v>
      </c>
    </row>
    <row r="1204" spans="1:21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f t="shared" si="128"/>
        <v>17000</v>
      </c>
      <c r="F1204">
        <v>49811</v>
      </c>
      <c r="G1204" t="s">
        <v>8219</v>
      </c>
      <c r="H1204" t="s">
        <v>8226</v>
      </c>
      <c r="I1204" t="s">
        <v>8248</v>
      </c>
      <c r="J1204">
        <v>1435388154</v>
      </c>
      <c r="K1204" s="10">
        <f t="shared" si="129"/>
        <v>42182.288819444439</v>
      </c>
      <c r="L1204">
        <v>1432796154</v>
      </c>
      <c r="M1204" s="10">
        <f t="shared" si="130"/>
        <v>42152.288819444439</v>
      </c>
      <c r="N1204" t="b">
        <v>0</v>
      </c>
      <c r="O1204">
        <v>271</v>
      </c>
      <c r="P1204" t="b">
        <v>1</v>
      </c>
      <c r="Q1204" t="s">
        <v>8285</v>
      </c>
      <c r="R1204" s="5">
        <f t="shared" si="126"/>
        <v>1.992</v>
      </c>
      <c r="S1204" s="14">
        <f t="shared" si="127"/>
        <v>183.80442804428046</v>
      </c>
      <c r="T1204" t="str">
        <f t="shared" si="131"/>
        <v>photography</v>
      </c>
      <c r="U1204" t="str">
        <f t="shared" si="132"/>
        <v>photobooks</v>
      </c>
    </row>
    <row r="1205" spans="1:21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f t="shared" si="128"/>
        <v>16300</v>
      </c>
      <c r="F1205">
        <v>16700</v>
      </c>
      <c r="G1205" t="s">
        <v>8219</v>
      </c>
      <c r="H1205" t="s">
        <v>8224</v>
      </c>
      <c r="I1205" t="s">
        <v>8246</v>
      </c>
      <c r="J1205">
        <v>1433083527</v>
      </c>
      <c r="K1205" s="10">
        <f t="shared" si="129"/>
        <v>42155.614895833336</v>
      </c>
      <c r="L1205">
        <v>1430491527</v>
      </c>
      <c r="M1205" s="10">
        <f t="shared" si="130"/>
        <v>42125.614895833336</v>
      </c>
      <c r="N1205" t="b">
        <v>0</v>
      </c>
      <c r="O1205">
        <v>101</v>
      </c>
      <c r="P1205" t="b">
        <v>1</v>
      </c>
      <c r="Q1205" t="s">
        <v>8285</v>
      </c>
      <c r="R1205" s="5">
        <f t="shared" si="126"/>
        <v>1.0249999999999999</v>
      </c>
      <c r="S1205" s="14">
        <f t="shared" si="127"/>
        <v>165.34653465346534</v>
      </c>
      <c r="T1205" t="str">
        <f t="shared" si="131"/>
        <v>photography</v>
      </c>
      <c r="U1205" t="str">
        <f t="shared" si="132"/>
        <v>photobooks</v>
      </c>
    </row>
    <row r="1206" spans="1:21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f t="shared" si="128"/>
        <v>13000</v>
      </c>
      <c r="F1206">
        <v>13383</v>
      </c>
      <c r="G1206" t="s">
        <v>8219</v>
      </c>
      <c r="H1206" t="s">
        <v>8224</v>
      </c>
      <c r="I1206" t="s">
        <v>8246</v>
      </c>
      <c r="J1206">
        <v>1449205200</v>
      </c>
      <c r="K1206" s="10">
        <f t="shared" si="129"/>
        <v>42342.208333333328</v>
      </c>
      <c r="L1206">
        <v>1445363833</v>
      </c>
      <c r="M1206" s="10">
        <f t="shared" si="130"/>
        <v>42297.748067129629</v>
      </c>
      <c r="N1206" t="b">
        <v>0</v>
      </c>
      <c r="O1206">
        <v>57</v>
      </c>
      <c r="P1206" t="b">
        <v>1</v>
      </c>
      <c r="Q1206" t="s">
        <v>8285</v>
      </c>
      <c r="R1206" s="5">
        <f t="shared" si="126"/>
        <v>1.0289999999999999</v>
      </c>
      <c r="S1206" s="14">
        <f t="shared" si="127"/>
        <v>234.78947368421052</v>
      </c>
      <c r="T1206" t="str">
        <f t="shared" si="131"/>
        <v>photography</v>
      </c>
      <c r="U1206" t="str">
        <f t="shared" si="132"/>
        <v>photobooks</v>
      </c>
    </row>
    <row r="1207" spans="1:21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f t="shared" si="128"/>
        <v>14430.000000000002</v>
      </c>
      <c r="F1207">
        <v>13112</v>
      </c>
      <c r="G1207" t="s">
        <v>8219</v>
      </c>
      <c r="H1207" t="s">
        <v>8236</v>
      </c>
      <c r="I1207" t="s">
        <v>8249</v>
      </c>
      <c r="J1207">
        <v>1434197351</v>
      </c>
      <c r="K1207" s="10">
        <f t="shared" si="129"/>
        <v>42168.506377314814</v>
      </c>
      <c r="L1207">
        <v>1431605351</v>
      </c>
      <c r="M1207" s="10">
        <f t="shared" si="130"/>
        <v>42138.506377314814</v>
      </c>
      <c r="N1207" t="b">
        <v>0</v>
      </c>
      <c r="O1207">
        <v>62</v>
      </c>
      <c r="P1207" t="b">
        <v>1</v>
      </c>
      <c r="Q1207" t="s">
        <v>8285</v>
      </c>
      <c r="R1207" s="5">
        <f t="shared" si="126"/>
        <v>1.0089999999999999</v>
      </c>
      <c r="S1207" s="14">
        <f t="shared" si="127"/>
        <v>211.48387096774192</v>
      </c>
      <c r="T1207" t="str">
        <f t="shared" si="131"/>
        <v>photography</v>
      </c>
      <c r="U1207" t="str">
        <f t="shared" si="132"/>
        <v>photobooks</v>
      </c>
    </row>
    <row r="1208" spans="1:21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f t="shared" si="128"/>
        <v>999.00000000000011</v>
      </c>
      <c r="F1208">
        <v>1035</v>
      </c>
      <c r="G1208" t="s">
        <v>8219</v>
      </c>
      <c r="H1208" t="s">
        <v>8239</v>
      </c>
      <c r="I1208" t="s">
        <v>8249</v>
      </c>
      <c r="J1208">
        <v>1489238940</v>
      </c>
      <c r="K1208" s="10">
        <f t="shared" si="129"/>
        <v>42805.561805555553</v>
      </c>
      <c r="L1208">
        <v>1486406253</v>
      </c>
      <c r="M1208" s="10">
        <f t="shared" si="130"/>
        <v>42772.776076388895</v>
      </c>
      <c r="N1208" t="b">
        <v>0</v>
      </c>
      <c r="O1208">
        <v>32</v>
      </c>
      <c r="P1208" t="b">
        <v>1</v>
      </c>
      <c r="Q1208" t="s">
        <v>8285</v>
      </c>
      <c r="R1208" s="5">
        <f t="shared" si="126"/>
        <v>1.1499999999999999</v>
      </c>
      <c r="S1208" s="14">
        <f t="shared" si="127"/>
        <v>32.34375</v>
      </c>
      <c r="T1208" t="str">
        <f t="shared" si="131"/>
        <v>photography</v>
      </c>
      <c r="U1208" t="str">
        <f t="shared" si="132"/>
        <v>photobooks</v>
      </c>
    </row>
    <row r="1209" spans="1:21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f t="shared" si="128"/>
        <v>18537</v>
      </c>
      <c r="F1209">
        <v>17396</v>
      </c>
      <c r="G1209" t="s">
        <v>8219</v>
      </c>
      <c r="H1209" t="s">
        <v>8237</v>
      </c>
      <c r="I1209" t="s">
        <v>8249</v>
      </c>
      <c r="J1209">
        <v>1459418400</v>
      </c>
      <c r="K1209" s="10">
        <f t="shared" si="129"/>
        <v>42460.416666666672</v>
      </c>
      <c r="L1209">
        <v>1456827573</v>
      </c>
      <c r="M1209" s="10">
        <f t="shared" si="130"/>
        <v>42430.430243055554</v>
      </c>
      <c r="N1209" t="b">
        <v>0</v>
      </c>
      <c r="O1209">
        <v>141</v>
      </c>
      <c r="P1209" t="b">
        <v>1</v>
      </c>
      <c r="Q1209" t="s">
        <v>8285</v>
      </c>
      <c r="R1209" s="5">
        <f t="shared" si="126"/>
        <v>1.042</v>
      </c>
      <c r="S1209" s="14">
        <f t="shared" si="127"/>
        <v>123.37588652482269</v>
      </c>
      <c r="T1209" t="str">
        <f t="shared" si="131"/>
        <v>photography</v>
      </c>
      <c r="U1209" t="str">
        <f t="shared" si="132"/>
        <v>photobooks</v>
      </c>
    </row>
    <row r="1210" spans="1:21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f t="shared" si="128"/>
        <v>10000</v>
      </c>
      <c r="F1210">
        <v>15530</v>
      </c>
      <c r="G1210" t="s">
        <v>8219</v>
      </c>
      <c r="H1210" t="s">
        <v>8224</v>
      </c>
      <c r="I1210" t="s">
        <v>8246</v>
      </c>
      <c r="J1210">
        <v>1458835264</v>
      </c>
      <c r="K1210" s="10">
        <f t="shared" si="129"/>
        <v>42453.667407407411</v>
      </c>
      <c r="L1210">
        <v>1456246864</v>
      </c>
      <c r="M1210" s="10">
        <f t="shared" si="130"/>
        <v>42423.709074074075</v>
      </c>
      <c r="N1210" t="b">
        <v>0</v>
      </c>
      <c r="O1210">
        <v>75</v>
      </c>
      <c r="P1210" t="b">
        <v>1</v>
      </c>
      <c r="Q1210" t="s">
        <v>8285</v>
      </c>
      <c r="R1210" s="5">
        <f t="shared" si="126"/>
        <v>1.5529999999999999</v>
      </c>
      <c r="S1210" s="14">
        <f t="shared" si="127"/>
        <v>207.06666666666666</v>
      </c>
      <c r="T1210" t="str">
        <f t="shared" si="131"/>
        <v>photography</v>
      </c>
      <c r="U1210" t="str">
        <f t="shared" si="132"/>
        <v>photobooks</v>
      </c>
    </row>
    <row r="1211" spans="1:21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f t="shared" si="128"/>
        <v>6000</v>
      </c>
      <c r="F1211">
        <v>6360</v>
      </c>
      <c r="G1211" t="s">
        <v>8219</v>
      </c>
      <c r="H1211" t="s">
        <v>8224</v>
      </c>
      <c r="I1211" t="s">
        <v>8246</v>
      </c>
      <c r="J1211">
        <v>1488053905</v>
      </c>
      <c r="K1211" s="10">
        <f t="shared" si="129"/>
        <v>42791.846122685187</v>
      </c>
      <c r="L1211">
        <v>1485461905</v>
      </c>
      <c r="M1211" s="10">
        <f t="shared" si="130"/>
        <v>42761.846122685187</v>
      </c>
      <c r="N1211" t="b">
        <v>0</v>
      </c>
      <c r="O1211">
        <v>46</v>
      </c>
      <c r="P1211" t="b">
        <v>1</v>
      </c>
      <c r="Q1211" t="s">
        <v>8285</v>
      </c>
      <c r="R1211" s="5">
        <f t="shared" si="126"/>
        <v>1.06</v>
      </c>
      <c r="S1211" s="14">
        <f t="shared" si="127"/>
        <v>138.2608695652174</v>
      </c>
      <c r="T1211" t="str">
        <f t="shared" si="131"/>
        <v>photography</v>
      </c>
      <c r="U1211" t="str">
        <f t="shared" si="132"/>
        <v>photobooks</v>
      </c>
    </row>
    <row r="1212" spans="1:21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f t="shared" si="128"/>
        <v>2000</v>
      </c>
      <c r="F1212">
        <v>50863</v>
      </c>
      <c r="G1212" t="s">
        <v>8219</v>
      </c>
      <c r="H1212" t="s">
        <v>8235</v>
      </c>
      <c r="I1212" t="s">
        <v>8255</v>
      </c>
      <c r="J1212">
        <v>1433106000</v>
      </c>
      <c r="K1212" s="10">
        <f t="shared" si="129"/>
        <v>42155.875</v>
      </c>
      <c r="L1212">
        <v>1431124572</v>
      </c>
      <c r="M1212" s="10">
        <f t="shared" si="130"/>
        <v>42132.941805555558</v>
      </c>
      <c r="N1212" t="b">
        <v>0</v>
      </c>
      <c r="O1212">
        <v>103</v>
      </c>
      <c r="P1212" t="b">
        <v>1</v>
      </c>
      <c r="Q1212" t="s">
        <v>8285</v>
      </c>
      <c r="R1212" s="5">
        <f t="shared" si="126"/>
        <v>2.5430000000000001</v>
      </c>
      <c r="S1212" s="14">
        <f t="shared" si="127"/>
        <v>493.81553398058253</v>
      </c>
      <c r="T1212" t="str">
        <f t="shared" si="131"/>
        <v>photography</v>
      </c>
      <c r="U1212" t="str">
        <f t="shared" si="132"/>
        <v>photobooks</v>
      </c>
    </row>
    <row r="1213" spans="1:21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f t="shared" si="128"/>
        <v>750</v>
      </c>
      <c r="F1213">
        <v>1011</v>
      </c>
      <c r="G1213" t="s">
        <v>8219</v>
      </c>
      <c r="H1213" t="s">
        <v>8229</v>
      </c>
      <c r="I1213" t="s">
        <v>8251</v>
      </c>
      <c r="J1213">
        <v>1465505261</v>
      </c>
      <c r="K1213" s="10">
        <f t="shared" si="129"/>
        <v>42530.866446759261</v>
      </c>
      <c r="L1213">
        <v>1464209261</v>
      </c>
      <c r="M1213" s="10">
        <f t="shared" si="130"/>
        <v>42515.866446759261</v>
      </c>
      <c r="N1213" t="b">
        <v>0</v>
      </c>
      <c r="O1213">
        <v>6</v>
      </c>
      <c r="P1213" t="b">
        <v>1</v>
      </c>
      <c r="Q1213" t="s">
        <v>8285</v>
      </c>
      <c r="R1213" s="5">
        <f t="shared" si="126"/>
        <v>1.0109999999999999</v>
      </c>
      <c r="S1213" s="14">
        <f t="shared" si="127"/>
        <v>168.5</v>
      </c>
      <c r="T1213" t="str">
        <f t="shared" si="131"/>
        <v>photography</v>
      </c>
      <c r="U1213" t="str">
        <f t="shared" si="132"/>
        <v>photobooks</v>
      </c>
    </row>
    <row r="1214" spans="1:21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f t="shared" si="128"/>
        <v>2500</v>
      </c>
      <c r="F1214">
        <v>3226</v>
      </c>
      <c r="G1214" t="s">
        <v>8219</v>
      </c>
      <c r="H1214" t="s">
        <v>8224</v>
      </c>
      <c r="I1214" t="s">
        <v>8246</v>
      </c>
      <c r="J1214">
        <v>1448586000</v>
      </c>
      <c r="K1214" s="10">
        <f t="shared" si="129"/>
        <v>42335.041666666672</v>
      </c>
      <c r="L1214">
        <v>1447195695</v>
      </c>
      <c r="M1214" s="10">
        <f t="shared" si="130"/>
        <v>42318.950173611112</v>
      </c>
      <c r="N1214" t="b">
        <v>0</v>
      </c>
      <c r="O1214">
        <v>83</v>
      </c>
      <c r="P1214" t="b">
        <v>1</v>
      </c>
      <c r="Q1214" t="s">
        <v>8285</v>
      </c>
      <c r="R1214" s="5">
        <f t="shared" si="126"/>
        <v>1.29</v>
      </c>
      <c r="S1214" s="14">
        <f t="shared" si="127"/>
        <v>38.867469879518069</v>
      </c>
      <c r="T1214" t="str">
        <f t="shared" si="131"/>
        <v>photography</v>
      </c>
      <c r="U1214" t="str">
        <f t="shared" si="132"/>
        <v>photobooks</v>
      </c>
    </row>
    <row r="1215" spans="1:21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f t="shared" si="128"/>
        <v>7865</v>
      </c>
      <c r="F1215">
        <v>6645</v>
      </c>
      <c r="G1215" t="s">
        <v>8219</v>
      </c>
      <c r="H1215" t="s">
        <v>8225</v>
      </c>
      <c r="I1215" t="s">
        <v>8247</v>
      </c>
      <c r="J1215">
        <v>1485886100</v>
      </c>
      <c r="K1215" s="10">
        <f t="shared" si="129"/>
        <v>42766.755787037036</v>
      </c>
      <c r="L1215">
        <v>1482862100</v>
      </c>
      <c r="M1215" s="10">
        <f t="shared" si="130"/>
        <v>42731.755787037036</v>
      </c>
      <c r="N1215" t="b">
        <v>0</v>
      </c>
      <c r="O1215">
        <v>108</v>
      </c>
      <c r="P1215" t="b">
        <v>1</v>
      </c>
      <c r="Q1215" t="s">
        <v>8285</v>
      </c>
      <c r="R1215" s="5">
        <f t="shared" si="126"/>
        <v>1.022</v>
      </c>
      <c r="S1215" s="14">
        <f t="shared" si="127"/>
        <v>61.527777777777779</v>
      </c>
      <c r="T1215" t="str">
        <f t="shared" si="131"/>
        <v>photography</v>
      </c>
      <c r="U1215" t="str">
        <f t="shared" si="132"/>
        <v>photobooks</v>
      </c>
    </row>
    <row r="1216" spans="1:21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f t="shared" si="128"/>
        <v>2000</v>
      </c>
      <c r="F1216">
        <v>2636</v>
      </c>
      <c r="G1216" t="s">
        <v>8219</v>
      </c>
      <c r="H1216" t="s">
        <v>8224</v>
      </c>
      <c r="I1216" t="s">
        <v>8246</v>
      </c>
      <c r="J1216">
        <v>1433880605</v>
      </c>
      <c r="K1216" s="10">
        <f t="shared" si="129"/>
        <v>42164.840335648143</v>
      </c>
      <c r="L1216">
        <v>1428696605</v>
      </c>
      <c r="M1216" s="10">
        <f t="shared" si="130"/>
        <v>42104.840335648143</v>
      </c>
      <c r="N1216" t="b">
        <v>0</v>
      </c>
      <c r="O1216">
        <v>25</v>
      </c>
      <c r="P1216" t="b">
        <v>1</v>
      </c>
      <c r="Q1216" t="s">
        <v>8285</v>
      </c>
      <c r="R1216" s="5">
        <f t="shared" si="126"/>
        <v>1.3180000000000001</v>
      </c>
      <c r="S1216" s="14">
        <f t="shared" si="127"/>
        <v>105.44</v>
      </c>
      <c r="T1216" t="str">
        <f t="shared" si="131"/>
        <v>photography</v>
      </c>
      <c r="U1216" t="str">
        <f t="shared" si="132"/>
        <v>photobooks</v>
      </c>
    </row>
    <row r="1217" spans="1:21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f t="shared" si="128"/>
        <v>5000</v>
      </c>
      <c r="F1217">
        <v>39304.01</v>
      </c>
      <c r="G1217" t="s">
        <v>8219</v>
      </c>
      <c r="H1217" t="s">
        <v>8224</v>
      </c>
      <c r="I1217" t="s">
        <v>8246</v>
      </c>
      <c r="J1217">
        <v>1401487756</v>
      </c>
      <c r="K1217" s="10">
        <f t="shared" si="129"/>
        <v>41789.923101851848</v>
      </c>
      <c r="L1217">
        <v>1398895756</v>
      </c>
      <c r="M1217" s="10">
        <f t="shared" si="130"/>
        <v>41759.923101851848</v>
      </c>
      <c r="N1217" t="b">
        <v>0</v>
      </c>
      <c r="O1217">
        <v>549</v>
      </c>
      <c r="P1217" t="b">
        <v>1</v>
      </c>
      <c r="Q1217" t="s">
        <v>8285</v>
      </c>
      <c r="R1217" s="5">
        <f t="shared" si="126"/>
        <v>7.8609999999999998</v>
      </c>
      <c r="S1217" s="14">
        <f t="shared" si="127"/>
        <v>71.592003642987251</v>
      </c>
      <c r="T1217" t="str">
        <f t="shared" si="131"/>
        <v>photography</v>
      </c>
      <c r="U1217" t="str">
        <f t="shared" si="132"/>
        <v>photobooks</v>
      </c>
    </row>
    <row r="1218" spans="1:21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f t="shared" si="128"/>
        <v>14000</v>
      </c>
      <c r="F1218">
        <v>20398</v>
      </c>
      <c r="G1218" t="s">
        <v>8219</v>
      </c>
      <c r="H1218" t="s">
        <v>8224</v>
      </c>
      <c r="I1218" t="s">
        <v>8246</v>
      </c>
      <c r="J1218">
        <v>1443826980</v>
      </c>
      <c r="K1218" s="10">
        <f t="shared" si="129"/>
        <v>42279.960416666669</v>
      </c>
      <c r="L1218">
        <v>1441032457</v>
      </c>
      <c r="M1218" s="10">
        <f t="shared" si="130"/>
        <v>42247.616400462968</v>
      </c>
      <c r="N1218" t="b">
        <v>0</v>
      </c>
      <c r="O1218">
        <v>222</v>
      </c>
      <c r="P1218" t="b">
        <v>1</v>
      </c>
      <c r="Q1218" t="s">
        <v>8285</v>
      </c>
      <c r="R1218" s="5">
        <f t="shared" ref="R1218:R1281" si="133">ROUND((F1218/D1218),3)</f>
        <v>1.4570000000000001</v>
      </c>
      <c r="S1218" s="14">
        <f t="shared" ref="S1218:S1281" si="134">F1218/O1218</f>
        <v>91.882882882882882</v>
      </c>
      <c r="T1218" t="str">
        <f t="shared" si="131"/>
        <v>photography</v>
      </c>
      <c r="U1218" t="str">
        <f t="shared" si="132"/>
        <v>photobooks</v>
      </c>
    </row>
    <row r="1219" spans="1:21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f t="shared" ref="E1219:E1282" si="135">IF(I1219="USD",D1219,(IF(I1219="AUD",(D1219*0.68),IF(I1219="GBP",(D1219*1.21),(IF(I1219="EUR",(D1219*1.11),(IF(I1219="CAD",(D1219*0.75),(IF(I1219="NZD",(D1219*0.64),IF(I1219="HKD",(D1219*0.13),IF(I1219="DKK",(D1219*0.15),IF(I1219="NOK",(D1219*0.11),IF(I1219="SEK",(D1219*0.1),(IF(I1219="MXN",(D1219*0.051),IF(I1219="chf",(D1219*1.02),IF(I1219="SGD",(D1219*0.72)))))))))))))))))))</f>
        <v>26500</v>
      </c>
      <c r="F1219">
        <v>27189</v>
      </c>
      <c r="G1219" t="s">
        <v>8219</v>
      </c>
      <c r="H1219" t="s">
        <v>8224</v>
      </c>
      <c r="I1219" t="s">
        <v>8246</v>
      </c>
      <c r="J1219">
        <v>1468524340</v>
      </c>
      <c r="K1219" s="10">
        <f t="shared" ref="K1219:K1282" si="136">(((J1219/60)/60)/24)+DATE(1970,1,1)</f>
        <v>42565.809490740736</v>
      </c>
      <c r="L1219">
        <v>1465932340</v>
      </c>
      <c r="M1219" s="10">
        <f t="shared" ref="M1219:M1282" si="137">(((L1219/60)/60)/24)+DATE(1970,1,1)</f>
        <v>42535.809490740736</v>
      </c>
      <c r="N1219" t="b">
        <v>0</v>
      </c>
      <c r="O1219">
        <v>183</v>
      </c>
      <c r="P1219" t="b">
        <v>1</v>
      </c>
      <c r="Q1219" t="s">
        <v>8285</v>
      </c>
      <c r="R1219" s="5">
        <f t="shared" si="133"/>
        <v>1.026</v>
      </c>
      <c r="S1219" s="14">
        <f t="shared" si="134"/>
        <v>148.57377049180329</v>
      </c>
      <c r="T1219" t="str">
        <f t="shared" ref="T1219:T1282" si="138">LEFT(Q1219,SEARCH("/",Q1219,1)-1)</f>
        <v>photography</v>
      </c>
      <c r="U1219" t="str">
        <f t="shared" ref="U1219:U1282" si="139">RIGHT(Q1219,(LEN(Q1219)-(SEARCH("/",Q1219,1))))</f>
        <v>photobooks</v>
      </c>
    </row>
    <row r="1220" spans="1:21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f t="shared" si="135"/>
        <v>9000</v>
      </c>
      <c r="F1220">
        <v>15505</v>
      </c>
      <c r="G1220" t="s">
        <v>8219</v>
      </c>
      <c r="H1220" t="s">
        <v>8224</v>
      </c>
      <c r="I1220" t="s">
        <v>8246</v>
      </c>
      <c r="J1220">
        <v>1446346800</v>
      </c>
      <c r="K1220" s="10">
        <f t="shared" si="136"/>
        <v>42309.125</v>
      </c>
      <c r="L1220">
        <v>1443714800</v>
      </c>
      <c r="M1220" s="10">
        <f t="shared" si="137"/>
        <v>42278.662037037036</v>
      </c>
      <c r="N1220" t="b">
        <v>0</v>
      </c>
      <c r="O1220">
        <v>89</v>
      </c>
      <c r="P1220" t="b">
        <v>1</v>
      </c>
      <c r="Q1220" t="s">
        <v>8285</v>
      </c>
      <c r="R1220" s="5">
        <f t="shared" si="133"/>
        <v>1.7230000000000001</v>
      </c>
      <c r="S1220" s="14">
        <f t="shared" si="134"/>
        <v>174.2134831460674</v>
      </c>
      <c r="T1220" t="str">
        <f t="shared" si="138"/>
        <v>photography</v>
      </c>
      <c r="U1220" t="str">
        <f t="shared" si="139"/>
        <v>photobooks</v>
      </c>
    </row>
    <row r="1221" spans="1:21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f t="shared" si="135"/>
        <v>16350</v>
      </c>
      <c r="F1221">
        <v>26024</v>
      </c>
      <c r="G1221" t="s">
        <v>8219</v>
      </c>
      <c r="H1221" t="s">
        <v>8224</v>
      </c>
      <c r="I1221" t="s">
        <v>8246</v>
      </c>
      <c r="J1221">
        <v>1476961513</v>
      </c>
      <c r="K1221" s="10">
        <f t="shared" si="136"/>
        <v>42663.461956018517</v>
      </c>
      <c r="L1221">
        <v>1474369513</v>
      </c>
      <c r="M1221" s="10">
        <f t="shared" si="137"/>
        <v>42633.461956018517</v>
      </c>
      <c r="N1221" t="b">
        <v>0</v>
      </c>
      <c r="O1221">
        <v>253</v>
      </c>
      <c r="P1221" t="b">
        <v>1</v>
      </c>
      <c r="Q1221" t="s">
        <v>8285</v>
      </c>
      <c r="R1221" s="5">
        <f t="shared" si="133"/>
        <v>1.5920000000000001</v>
      </c>
      <c r="S1221" s="14">
        <f t="shared" si="134"/>
        <v>102.86166007905139</v>
      </c>
      <c r="T1221" t="str">
        <f t="shared" si="138"/>
        <v>photography</v>
      </c>
      <c r="U1221" t="str">
        <f t="shared" si="139"/>
        <v>photobooks</v>
      </c>
    </row>
    <row r="1222" spans="1:21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f t="shared" si="135"/>
        <v>16650</v>
      </c>
      <c r="F1222">
        <v>15565</v>
      </c>
      <c r="G1222" t="s">
        <v>8219</v>
      </c>
      <c r="H1222" t="s">
        <v>8236</v>
      </c>
      <c r="I1222" t="s">
        <v>8249</v>
      </c>
      <c r="J1222">
        <v>1440515112</v>
      </c>
      <c r="K1222" s="10">
        <f t="shared" si="136"/>
        <v>42241.628611111111</v>
      </c>
      <c r="L1222">
        <v>1437923112</v>
      </c>
      <c r="M1222" s="10">
        <f t="shared" si="137"/>
        <v>42211.628611111111</v>
      </c>
      <c r="N1222" t="b">
        <v>0</v>
      </c>
      <c r="O1222">
        <v>140</v>
      </c>
      <c r="P1222" t="b">
        <v>1</v>
      </c>
      <c r="Q1222" t="s">
        <v>8285</v>
      </c>
      <c r="R1222" s="5">
        <f t="shared" si="133"/>
        <v>1.038</v>
      </c>
      <c r="S1222" s="14">
        <f t="shared" si="134"/>
        <v>111.17857142857143</v>
      </c>
      <c r="T1222" t="str">
        <f t="shared" si="138"/>
        <v>photography</v>
      </c>
      <c r="U1222" t="str">
        <f t="shared" si="139"/>
        <v>photobooks</v>
      </c>
    </row>
    <row r="1223" spans="1:21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f t="shared" si="135"/>
        <v>2662</v>
      </c>
      <c r="F1223">
        <v>2451.0100000000002</v>
      </c>
      <c r="G1223" t="s">
        <v>8219</v>
      </c>
      <c r="H1223" t="s">
        <v>8225</v>
      </c>
      <c r="I1223" t="s">
        <v>8247</v>
      </c>
      <c r="J1223">
        <v>1480809600</v>
      </c>
      <c r="K1223" s="10">
        <f t="shared" si="136"/>
        <v>42708</v>
      </c>
      <c r="L1223">
        <v>1478431488</v>
      </c>
      <c r="M1223" s="10">
        <f t="shared" si="137"/>
        <v>42680.47555555556</v>
      </c>
      <c r="N1223" t="b">
        <v>0</v>
      </c>
      <c r="O1223">
        <v>103</v>
      </c>
      <c r="P1223" t="b">
        <v>1</v>
      </c>
      <c r="Q1223" t="s">
        <v>8285</v>
      </c>
      <c r="R1223" s="5">
        <f t="shared" si="133"/>
        <v>1.1140000000000001</v>
      </c>
      <c r="S1223" s="14">
        <f t="shared" si="134"/>
        <v>23.796213592233013</v>
      </c>
      <c r="T1223" t="str">
        <f t="shared" si="138"/>
        <v>photography</v>
      </c>
      <c r="U1223" t="str">
        <f t="shared" si="139"/>
        <v>photobooks</v>
      </c>
    </row>
    <row r="1224" spans="1:21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f t="shared" si="135"/>
        <v>3000</v>
      </c>
      <c r="F1224">
        <v>11215</v>
      </c>
      <c r="G1224" t="s">
        <v>8219</v>
      </c>
      <c r="H1224" t="s">
        <v>8229</v>
      </c>
      <c r="I1224" t="s">
        <v>8251</v>
      </c>
      <c r="J1224">
        <v>1459483200</v>
      </c>
      <c r="K1224" s="10">
        <f t="shared" si="136"/>
        <v>42461.166666666672</v>
      </c>
      <c r="L1224">
        <v>1456852647</v>
      </c>
      <c r="M1224" s="10">
        <f t="shared" si="137"/>
        <v>42430.720451388886</v>
      </c>
      <c r="N1224" t="b">
        <v>0</v>
      </c>
      <c r="O1224">
        <v>138</v>
      </c>
      <c r="P1224" t="b">
        <v>1</v>
      </c>
      <c r="Q1224" t="s">
        <v>8285</v>
      </c>
      <c r="R1224" s="5">
        <f t="shared" si="133"/>
        <v>2.8039999999999998</v>
      </c>
      <c r="S1224" s="14">
        <f t="shared" si="134"/>
        <v>81.268115942028984</v>
      </c>
      <c r="T1224" t="str">
        <f t="shared" si="138"/>
        <v>photography</v>
      </c>
      <c r="U1224" t="str">
        <f t="shared" si="139"/>
        <v>photobooks</v>
      </c>
    </row>
    <row r="1225" spans="1:21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f t="shared" si="135"/>
        <v>19800</v>
      </c>
      <c r="F1225">
        <v>22197</v>
      </c>
      <c r="G1225" t="s">
        <v>8219</v>
      </c>
      <c r="H1225" t="s">
        <v>8224</v>
      </c>
      <c r="I1225" t="s">
        <v>8246</v>
      </c>
      <c r="J1225">
        <v>1478754909</v>
      </c>
      <c r="K1225" s="10">
        <f t="shared" si="136"/>
        <v>42684.218854166669</v>
      </c>
      <c r="L1225">
        <v>1476159309</v>
      </c>
      <c r="M1225" s="10">
        <f t="shared" si="137"/>
        <v>42654.177187499998</v>
      </c>
      <c r="N1225" t="b">
        <v>0</v>
      </c>
      <c r="O1225">
        <v>191</v>
      </c>
      <c r="P1225" t="b">
        <v>1</v>
      </c>
      <c r="Q1225" t="s">
        <v>8285</v>
      </c>
      <c r="R1225" s="5">
        <f t="shared" si="133"/>
        <v>1.121</v>
      </c>
      <c r="S1225" s="14">
        <f t="shared" si="134"/>
        <v>116.21465968586388</v>
      </c>
      <c r="T1225" t="str">
        <f t="shared" si="138"/>
        <v>photography</v>
      </c>
      <c r="U1225" t="str">
        <f t="shared" si="139"/>
        <v>photobooks</v>
      </c>
    </row>
    <row r="1226" spans="1:21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f t="shared" si="135"/>
        <v>15000</v>
      </c>
      <c r="F1226">
        <v>1060</v>
      </c>
      <c r="G1226" t="s">
        <v>8220</v>
      </c>
      <c r="H1226" t="s">
        <v>8224</v>
      </c>
      <c r="I1226" t="s">
        <v>8246</v>
      </c>
      <c r="J1226">
        <v>1402060302</v>
      </c>
      <c r="K1226" s="10">
        <f t="shared" si="136"/>
        <v>41796.549791666665</v>
      </c>
      <c r="L1226">
        <v>1396876302</v>
      </c>
      <c r="M1226" s="10">
        <f t="shared" si="137"/>
        <v>41736.549791666665</v>
      </c>
      <c r="N1226" t="b">
        <v>0</v>
      </c>
      <c r="O1226">
        <v>18</v>
      </c>
      <c r="P1226" t="b">
        <v>0</v>
      </c>
      <c r="Q1226" t="s">
        <v>8286</v>
      </c>
      <c r="R1226" s="5">
        <f t="shared" si="133"/>
        <v>7.0999999999999994E-2</v>
      </c>
      <c r="S1226" s="6">
        <f t="shared" si="134"/>
        <v>58.888888888888886</v>
      </c>
      <c r="T1226" t="str">
        <f t="shared" si="138"/>
        <v>music</v>
      </c>
      <c r="U1226" t="str">
        <f t="shared" si="139"/>
        <v>world music</v>
      </c>
    </row>
    <row r="1227" spans="1:21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f t="shared" si="135"/>
        <v>3000</v>
      </c>
      <c r="F1227">
        <v>132</v>
      </c>
      <c r="G1227" t="s">
        <v>8220</v>
      </c>
      <c r="H1227" t="s">
        <v>8224</v>
      </c>
      <c r="I1227" t="s">
        <v>8246</v>
      </c>
      <c r="J1227">
        <v>1382478278</v>
      </c>
      <c r="K1227" s="10">
        <f t="shared" si="136"/>
        <v>41569.905995370369</v>
      </c>
      <c r="L1227">
        <v>1377294278</v>
      </c>
      <c r="M1227" s="10">
        <f t="shared" si="137"/>
        <v>41509.905995370369</v>
      </c>
      <c r="N1227" t="b">
        <v>0</v>
      </c>
      <c r="O1227">
        <v>3</v>
      </c>
      <c r="P1227" t="b">
        <v>0</v>
      </c>
      <c r="Q1227" t="s">
        <v>8286</v>
      </c>
      <c r="R1227" s="5">
        <f t="shared" si="133"/>
        <v>4.3999999999999997E-2</v>
      </c>
      <c r="S1227" s="6">
        <f t="shared" si="134"/>
        <v>44</v>
      </c>
      <c r="T1227" t="str">
        <f t="shared" si="138"/>
        <v>music</v>
      </c>
      <c r="U1227" t="str">
        <f t="shared" si="139"/>
        <v>world music</v>
      </c>
    </row>
    <row r="1228" spans="1:21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f t="shared" si="135"/>
        <v>50000</v>
      </c>
      <c r="F1228">
        <v>1937</v>
      </c>
      <c r="G1228" t="s">
        <v>8220</v>
      </c>
      <c r="H1228" t="s">
        <v>8224</v>
      </c>
      <c r="I1228" t="s">
        <v>8246</v>
      </c>
      <c r="J1228">
        <v>1398042000</v>
      </c>
      <c r="K1228" s="10">
        <f t="shared" si="136"/>
        <v>41750.041666666664</v>
      </c>
      <c r="L1228">
        <v>1395089981</v>
      </c>
      <c r="M1228" s="10">
        <f t="shared" si="137"/>
        <v>41715.874780092592</v>
      </c>
      <c r="N1228" t="b">
        <v>0</v>
      </c>
      <c r="O1228">
        <v>40</v>
      </c>
      <c r="P1228" t="b">
        <v>0</v>
      </c>
      <c r="Q1228" t="s">
        <v>8286</v>
      </c>
      <c r="R1228" s="5">
        <f t="shared" si="133"/>
        <v>3.9E-2</v>
      </c>
      <c r="S1228" s="6">
        <f t="shared" si="134"/>
        <v>48.424999999999997</v>
      </c>
      <c r="T1228" t="str">
        <f t="shared" si="138"/>
        <v>music</v>
      </c>
      <c r="U1228" t="str">
        <f t="shared" si="139"/>
        <v>world music</v>
      </c>
    </row>
    <row r="1229" spans="1:21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f t="shared" si="135"/>
        <v>2000</v>
      </c>
      <c r="F1229">
        <v>0</v>
      </c>
      <c r="G1229" t="s">
        <v>8220</v>
      </c>
      <c r="H1229" t="s">
        <v>8224</v>
      </c>
      <c r="I1229" t="s">
        <v>8246</v>
      </c>
      <c r="J1229">
        <v>1407394800</v>
      </c>
      <c r="K1229" s="10">
        <f t="shared" si="136"/>
        <v>41858.291666666664</v>
      </c>
      <c r="L1229">
        <v>1404770616</v>
      </c>
      <c r="M1229" s="10">
        <f t="shared" si="137"/>
        <v>41827.919166666667</v>
      </c>
      <c r="N1229" t="b">
        <v>0</v>
      </c>
      <c r="O1229">
        <v>0</v>
      </c>
      <c r="P1229" t="b">
        <v>0</v>
      </c>
      <c r="Q1229" t="s">
        <v>8286</v>
      </c>
      <c r="R1229" s="5">
        <f t="shared" si="133"/>
        <v>0</v>
      </c>
      <c r="S1229" s="6" t="e">
        <f t="shared" si="134"/>
        <v>#DIV/0!</v>
      </c>
      <c r="T1229" t="str">
        <f t="shared" si="138"/>
        <v>music</v>
      </c>
      <c r="U1229" t="str">
        <f t="shared" si="139"/>
        <v>world music</v>
      </c>
    </row>
    <row r="1230" spans="1:21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f t="shared" si="135"/>
        <v>5000</v>
      </c>
      <c r="F1230">
        <v>1465</v>
      </c>
      <c r="G1230" t="s">
        <v>8220</v>
      </c>
      <c r="H1230" t="s">
        <v>8224</v>
      </c>
      <c r="I1230" t="s">
        <v>8246</v>
      </c>
      <c r="J1230">
        <v>1317231008</v>
      </c>
      <c r="K1230" s="10">
        <f t="shared" si="136"/>
        <v>40814.729259259257</v>
      </c>
      <c r="L1230">
        <v>1312047008</v>
      </c>
      <c r="M1230" s="10">
        <f t="shared" si="137"/>
        <v>40754.729259259257</v>
      </c>
      <c r="N1230" t="b">
        <v>0</v>
      </c>
      <c r="O1230">
        <v>24</v>
      </c>
      <c r="P1230" t="b">
        <v>0</v>
      </c>
      <c r="Q1230" t="s">
        <v>8286</v>
      </c>
      <c r="R1230" s="5">
        <f t="shared" si="133"/>
        <v>0.29299999999999998</v>
      </c>
      <c r="S1230" s="6">
        <f t="shared" si="134"/>
        <v>61.041666666666664</v>
      </c>
      <c r="T1230" t="str">
        <f t="shared" si="138"/>
        <v>music</v>
      </c>
      <c r="U1230" t="str">
        <f t="shared" si="139"/>
        <v>world music</v>
      </c>
    </row>
    <row r="1231" spans="1:21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f t="shared" si="135"/>
        <v>2750</v>
      </c>
      <c r="F1231">
        <v>25</v>
      </c>
      <c r="G1231" t="s">
        <v>8220</v>
      </c>
      <c r="H1231" t="s">
        <v>8224</v>
      </c>
      <c r="I1231" t="s">
        <v>8246</v>
      </c>
      <c r="J1231">
        <v>1334592000</v>
      </c>
      <c r="K1231" s="10">
        <f t="shared" si="136"/>
        <v>41015.666666666664</v>
      </c>
      <c r="L1231">
        <v>1331982127</v>
      </c>
      <c r="M1231" s="10">
        <f t="shared" si="137"/>
        <v>40985.459803240738</v>
      </c>
      <c r="N1231" t="b">
        <v>0</v>
      </c>
      <c r="O1231">
        <v>1</v>
      </c>
      <c r="P1231" t="b">
        <v>0</v>
      </c>
      <c r="Q1231" t="s">
        <v>8286</v>
      </c>
      <c r="R1231" s="5">
        <f t="shared" si="133"/>
        <v>8.9999999999999993E-3</v>
      </c>
      <c r="S1231" s="6">
        <f t="shared" si="134"/>
        <v>25</v>
      </c>
      <c r="T1231" t="str">
        <f t="shared" si="138"/>
        <v>music</v>
      </c>
      <c r="U1231" t="str">
        <f t="shared" si="139"/>
        <v>world music</v>
      </c>
    </row>
    <row r="1232" spans="1:21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f t="shared" si="135"/>
        <v>500000</v>
      </c>
      <c r="F1232">
        <v>0</v>
      </c>
      <c r="G1232" t="s">
        <v>8220</v>
      </c>
      <c r="H1232" t="s">
        <v>8224</v>
      </c>
      <c r="I1232" t="s">
        <v>8246</v>
      </c>
      <c r="J1232">
        <v>1298589630</v>
      </c>
      <c r="K1232" s="10">
        <f t="shared" si="136"/>
        <v>40598.972569444442</v>
      </c>
      <c r="L1232">
        <v>1295997630</v>
      </c>
      <c r="M1232" s="10">
        <f t="shared" si="137"/>
        <v>40568.972569444442</v>
      </c>
      <c r="N1232" t="b">
        <v>0</v>
      </c>
      <c r="O1232">
        <v>0</v>
      </c>
      <c r="P1232" t="b">
        <v>0</v>
      </c>
      <c r="Q1232" t="s">
        <v>8286</v>
      </c>
      <c r="R1232" s="5">
        <f t="shared" si="133"/>
        <v>0</v>
      </c>
      <c r="S1232" s="6" t="e">
        <f t="shared" si="134"/>
        <v>#DIV/0!</v>
      </c>
      <c r="T1232" t="str">
        <f t="shared" si="138"/>
        <v>music</v>
      </c>
      <c r="U1232" t="str">
        <f t="shared" si="139"/>
        <v>world music</v>
      </c>
    </row>
    <row r="1233" spans="1:21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f t="shared" si="135"/>
        <v>5000</v>
      </c>
      <c r="F1233">
        <v>0</v>
      </c>
      <c r="G1233" t="s">
        <v>8220</v>
      </c>
      <c r="H1233" t="s">
        <v>8224</v>
      </c>
      <c r="I1233" t="s">
        <v>8246</v>
      </c>
      <c r="J1233">
        <v>1440723600</v>
      </c>
      <c r="K1233" s="10">
        <f t="shared" si="136"/>
        <v>42244.041666666672</v>
      </c>
      <c r="L1233">
        <v>1436394968</v>
      </c>
      <c r="M1233" s="10">
        <f t="shared" si="137"/>
        <v>42193.941759259258</v>
      </c>
      <c r="N1233" t="b">
        <v>0</v>
      </c>
      <c r="O1233">
        <v>0</v>
      </c>
      <c r="P1233" t="b">
        <v>0</v>
      </c>
      <c r="Q1233" t="s">
        <v>8286</v>
      </c>
      <c r="R1233" s="5">
        <f t="shared" si="133"/>
        <v>0</v>
      </c>
      <c r="S1233" s="6" t="e">
        <f t="shared" si="134"/>
        <v>#DIV/0!</v>
      </c>
      <c r="T1233" t="str">
        <f t="shared" si="138"/>
        <v>music</v>
      </c>
      <c r="U1233" t="str">
        <f t="shared" si="139"/>
        <v>world music</v>
      </c>
    </row>
    <row r="1234" spans="1:21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f t="shared" si="135"/>
        <v>5000</v>
      </c>
      <c r="F1234">
        <v>40</v>
      </c>
      <c r="G1234" t="s">
        <v>8220</v>
      </c>
      <c r="H1234" t="s">
        <v>8224</v>
      </c>
      <c r="I1234" t="s">
        <v>8246</v>
      </c>
      <c r="J1234">
        <v>1381090870</v>
      </c>
      <c r="K1234" s="10">
        <f t="shared" si="136"/>
        <v>41553.848032407412</v>
      </c>
      <c r="L1234">
        <v>1377030070</v>
      </c>
      <c r="M1234" s="10">
        <f t="shared" si="137"/>
        <v>41506.848032407412</v>
      </c>
      <c r="N1234" t="b">
        <v>0</v>
      </c>
      <c r="O1234">
        <v>1</v>
      </c>
      <c r="P1234" t="b">
        <v>0</v>
      </c>
      <c r="Q1234" t="s">
        <v>8286</v>
      </c>
      <c r="R1234" s="5">
        <f t="shared" si="133"/>
        <v>8.0000000000000002E-3</v>
      </c>
      <c r="S1234" s="6">
        <f t="shared" si="134"/>
        <v>40</v>
      </c>
      <c r="T1234" t="str">
        <f t="shared" si="138"/>
        <v>music</v>
      </c>
      <c r="U1234" t="str">
        <f t="shared" si="139"/>
        <v>world music</v>
      </c>
    </row>
    <row r="1235" spans="1:21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f t="shared" si="135"/>
        <v>1000</v>
      </c>
      <c r="F1235">
        <v>116</v>
      </c>
      <c r="G1235" t="s">
        <v>8220</v>
      </c>
      <c r="H1235" t="s">
        <v>8224</v>
      </c>
      <c r="I1235" t="s">
        <v>8246</v>
      </c>
      <c r="J1235">
        <v>1329864374</v>
      </c>
      <c r="K1235" s="10">
        <f t="shared" si="136"/>
        <v>40960.948773148149</v>
      </c>
      <c r="L1235">
        <v>1328049974</v>
      </c>
      <c r="M1235" s="10">
        <f t="shared" si="137"/>
        <v>40939.948773148149</v>
      </c>
      <c r="N1235" t="b">
        <v>0</v>
      </c>
      <c r="O1235">
        <v>6</v>
      </c>
      <c r="P1235" t="b">
        <v>0</v>
      </c>
      <c r="Q1235" t="s">
        <v>8286</v>
      </c>
      <c r="R1235" s="5">
        <f t="shared" si="133"/>
        <v>0.11600000000000001</v>
      </c>
      <c r="S1235" s="6">
        <f t="shared" si="134"/>
        <v>19.333333333333332</v>
      </c>
      <c r="T1235" t="str">
        <f t="shared" si="138"/>
        <v>music</v>
      </c>
      <c r="U1235" t="str">
        <f t="shared" si="139"/>
        <v>world music</v>
      </c>
    </row>
    <row r="1236" spans="1:21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f t="shared" si="135"/>
        <v>60500</v>
      </c>
      <c r="F1236">
        <v>0</v>
      </c>
      <c r="G1236" t="s">
        <v>8220</v>
      </c>
      <c r="H1236" t="s">
        <v>8225</v>
      </c>
      <c r="I1236" t="s">
        <v>8247</v>
      </c>
      <c r="J1236">
        <v>1422903342</v>
      </c>
      <c r="K1236" s="10">
        <f t="shared" si="136"/>
        <v>42037.788680555561</v>
      </c>
      <c r="L1236">
        <v>1420311342</v>
      </c>
      <c r="M1236" s="10">
        <f t="shared" si="137"/>
        <v>42007.788680555561</v>
      </c>
      <c r="N1236" t="b">
        <v>0</v>
      </c>
      <c r="O1236">
        <v>0</v>
      </c>
      <c r="P1236" t="b">
        <v>0</v>
      </c>
      <c r="Q1236" t="s">
        <v>8286</v>
      </c>
      <c r="R1236" s="5">
        <f t="shared" si="133"/>
        <v>0</v>
      </c>
      <c r="S1236" s="6" t="e">
        <f t="shared" si="134"/>
        <v>#DIV/0!</v>
      </c>
      <c r="T1236" t="str">
        <f t="shared" si="138"/>
        <v>music</v>
      </c>
      <c r="U1236" t="str">
        <f t="shared" si="139"/>
        <v>world music</v>
      </c>
    </row>
    <row r="1237" spans="1:21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f t="shared" si="135"/>
        <v>7534</v>
      </c>
      <c r="F1237">
        <v>210</v>
      </c>
      <c r="G1237" t="s">
        <v>8220</v>
      </c>
      <c r="H1237" t="s">
        <v>8224</v>
      </c>
      <c r="I1237" t="s">
        <v>8246</v>
      </c>
      <c r="J1237">
        <v>1387077299</v>
      </c>
      <c r="K1237" s="10">
        <f t="shared" si="136"/>
        <v>41623.135405092595</v>
      </c>
      <c r="L1237">
        <v>1383621299</v>
      </c>
      <c r="M1237" s="10">
        <f t="shared" si="137"/>
        <v>41583.135405092595</v>
      </c>
      <c r="N1237" t="b">
        <v>0</v>
      </c>
      <c r="O1237">
        <v>6</v>
      </c>
      <c r="P1237" t="b">
        <v>0</v>
      </c>
      <c r="Q1237" t="s">
        <v>8286</v>
      </c>
      <c r="R1237" s="5">
        <f t="shared" si="133"/>
        <v>2.8000000000000001E-2</v>
      </c>
      <c r="S1237" s="6">
        <f t="shared" si="134"/>
        <v>35</v>
      </c>
      <c r="T1237" t="str">
        <f t="shared" si="138"/>
        <v>music</v>
      </c>
      <c r="U1237" t="str">
        <f t="shared" si="139"/>
        <v>world music</v>
      </c>
    </row>
    <row r="1238" spans="1:21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f t="shared" si="135"/>
        <v>2500</v>
      </c>
      <c r="F1238">
        <v>0</v>
      </c>
      <c r="G1238" t="s">
        <v>8220</v>
      </c>
      <c r="H1238" t="s">
        <v>8224</v>
      </c>
      <c r="I1238" t="s">
        <v>8246</v>
      </c>
      <c r="J1238">
        <v>1343491200</v>
      </c>
      <c r="K1238" s="10">
        <f t="shared" si="136"/>
        <v>41118.666666666664</v>
      </c>
      <c r="L1238">
        <v>1342801164</v>
      </c>
      <c r="M1238" s="10">
        <f t="shared" si="137"/>
        <v>41110.680138888885</v>
      </c>
      <c r="N1238" t="b">
        <v>0</v>
      </c>
      <c r="O1238">
        <v>0</v>
      </c>
      <c r="P1238" t="b">
        <v>0</v>
      </c>
      <c r="Q1238" t="s">
        <v>8286</v>
      </c>
      <c r="R1238" s="5">
        <f t="shared" si="133"/>
        <v>0</v>
      </c>
      <c r="S1238" s="6" t="e">
        <f t="shared" si="134"/>
        <v>#DIV/0!</v>
      </c>
      <c r="T1238" t="str">
        <f t="shared" si="138"/>
        <v>music</v>
      </c>
      <c r="U1238" t="str">
        <f t="shared" si="139"/>
        <v>world music</v>
      </c>
    </row>
    <row r="1239" spans="1:21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f t="shared" si="135"/>
        <v>25000</v>
      </c>
      <c r="F1239">
        <v>0</v>
      </c>
      <c r="G1239" t="s">
        <v>8220</v>
      </c>
      <c r="H1239" t="s">
        <v>8224</v>
      </c>
      <c r="I1239" t="s">
        <v>8246</v>
      </c>
      <c r="J1239">
        <v>1345790865</v>
      </c>
      <c r="K1239" s="10">
        <f t="shared" si="136"/>
        <v>41145.283159722225</v>
      </c>
      <c r="L1239">
        <v>1344062865</v>
      </c>
      <c r="M1239" s="10">
        <f t="shared" si="137"/>
        <v>41125.283159722225</v>
      </c>
      <c r="N1239" t="b">
        <v>0</v>
      </c>
      <c r="O1239">
        <v>0</v>
      </c>
      <c r="P1239" t="b">
        <v>0</v>
      </c>
      <c r="Q1239" t="s">
        <v>8286</v>
      </c>
      <c r="R1239" s="5">
        <f t="shared" si="133"/>
        <v>0</v>
      </c>
      <c r="S1239" s="6" t="e">
        <f t="shared" si="134"/>
        <v>#DIV/0!</v>
      </c>
      <c r="T1239" t="str">
        <f t="shared" si="138"/>
        <v>music</v>
      </c>
      <c r="U1239" t="str">
        <f t="shared" si="139"/>
        <v>world music</v>
      </c>
    </row>
    <row r="1240" spans="1:21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f t="shared" si="135"/>
        <v>1000</v>
      </c>
      <c r="F1240">
        <v>178</v>
      </c>
      <c r="G1240" t="s">
        <v>8220</v>
      </c>
      <c r="H1240" t="s">
        <v>8224</v>
      </c>
      <c r="I1240" t="s">
        <v>8246</v>
      </c>
      <c r="J1240">
        <v>1312641536</v>
      </c>
      <c r="K1240" s="10">
        <f t="shared" si="136"/>
        <v>40761.61037037037</v>
      </c>
      <c r="L1240">
        <v>1310049536</v>
      </c>
      <c r="M1240" s="10">
        <f t="shared" si="137"/>
        <v>40731.61037037037</v>
      </c>
      <c r="N1240" t="b">
        <v>0</v>
      </c>
      <c r="O1240">
        <v>3</v>
      </c>
      <c r="P1240" t="b">
        <v>0</v>
      </c>
      <c r="Q1240" t="s">
        <v>8286</v>
      </c>
      <c r="R1240" s="5">
        <f t="shared" si="133"/>
        <v>0.17799999999999999</v>
      </c>
      <c r="S1240" s="6">
        <f t="shared" si="134"/>
        <v>59.333333333333336</v>
      </c>
      <c r="T1240" t="str">
        <f t="shared" si="138"/>
        <v>music</v>
      </c>
      <c r="U1240" t="str">
        <f t="shared" si="139"/>
        <v>world music</v>
      </c>
    </row>
    <row r="1241" spans="1:21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f t="shared" si="135"/>
        <v>2500</v>
      </c>
      <c r="F1241">
        <v>0</v>
      </c>
      <c r="G1241" t="s">
        <v>8220</v>
      </c>
      <c r="H1241" t="s">
        <v>8224</v>
      </c>
      <c r="I1241" t="s">
        <v>8246</v>
      </c>
      <c r="J1241">
        <v>1325804767</v>
      </c>
      <c r="K1241" s="10">
        <f t="shared" si="136"/>
        <v>40913.962581018517</v>
      </c>
      <c r="L1241">
        <v>1323212767</v>
      </c>
      <c r="M1241" s="10">
        <f t="shared" si="137"/>
        <v>40883.962581018517</v>
      </c>
      <c r="N1241" t="b">
        <v>0</v>
      </c>
      <c r="O1241">
        <v>0</v>
      </c>
      <c r="P1241" t="b">
        <v>0</v>
      </c>
      <c r="Q1241" t="s">
        <v>8286</v>
      </c>
      <c r="R1241" s="5">
        <f t="shared" si="133"/>
        <v>0</v>
      </c>
      <c r="S1241" s="6" t="e">
        <f t="shared" si="134"/>
        <v>#DIV/0!</v>
      </c>
      <c r="T1241" t="str">
        <f t="shared" si="138"/>
        <v>music</v>
      </c>
      <c r="U1241" t="str">
        <f t="shared" si="139"/>
        <v>world music</v>
      </c>
    </row>
    <row r="1242" spans="1:21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f t="shared" si="135"/>
        <v>8000</v>
      </c>
      <c r="F1242">
        <v>241</v>
      </c>
      <c r="G1242" t="s">
        <v>8220</v>
      </c>
      <c r="H1242" t="s">
        <v>8224</v>
      </c>
      <c r="I1242" t="s">
        <v>8246</v>
      </c>
      <c r="J1242">
        <v>1373665860</v>
      </c>
      <c r="K1242" s="10">
        <f t="shared" si="136"/>
        <v>41467.910416666666</v>
      </c>
      <c r="L1242">
        <v>1368579457</v>
      </c>
      <c r="M1242" s="10">
        <f t="shared" si="137"/>
        <v>41409.040011574078</v>
      </c>
      <c r="N1242" t="b">
        <v>0</v>
      </c>
      <c r="O1242">
        <v>8</v>
      </c>
      <c r="P1242" t="b">
        <v>0</v>
      </c>
      <c r="Q1242" t="s">
        <v>8286</v>
      </c>
      <c r="R1242" s="5">
        <f t="shared" si="133"/>
        <v>0.03</v>
      </c>
      <c r="S1242" s="6">
        <f t="shared" si="134"/>
        <v>30.125</v>
      </c>
      <c r="T1242" t="str">
        <f t="shared" si="138"/>
        <v>music</v>
      </c>
      <c r="U1242" t="str">
        <f t="shared" si="139"/>
        <v>world music</v>
      </c>
    </row>
    <row r="1243" spans="1:21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f t="shared" si="135"/>
        <v>5000</v>
      </c>
      <c r="F1243">
        <v>2537</v>
      </c>
      <c r="G1243" t="s">
        <v>8220</v>
      </c>
      <c r="H1243" t="s">
        <v>8224</v>
      </c>
      <c r="I1243" t="s">
        <v>8246</v>
      </c>
      <c r="J1243">
        <v>1414994340</v>
      </c>
      <c r="K1243" s="10">
        <f t="shared" si="136"/>
        <v>41946.249305555553</v>
      </c>
      <c r="L1243">
        <v>1413057980</v>
      </c>
      <c r="M1243" s="10">
        <f t="shared" si="137"/>
        <v>41923.837731481479</v>
      </c>
      <c r="N1243" t="b">
        <v>0</v>
      </c>
      <c r="O1243">
        <v>34</v>
      </c>
      <c r="P1243" t="b">
        <v>0</v>
      </c>
      <c r="Q1243" t="s">
        <v>8286</v>
      </c>
      <c r="R1243" s="5">
        <f t="shared" si="133"/>
        <v>0.50700000000000001</v>
      </c>
      <c r="S1243" s="6">
        <f t="shared" si="134"/>
        <v>74.617647058823536</v>
      </c>
      <c r="T1243" t="str">
        <f t="shared" si="138"/>
        <v>music</v>
      </c>
      <c r="U1243" t="str">
        <f t="shared" si="139"/>
        <v>world music</v>
      </c>
    </row>
    <row r="1244" spans="1:21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f t="shared" si="135"/>
        <v>911</v>
      </c>
      <c r="F1244">
        <v>5</v>
      </c>
      <c r="G1244" t="s">
        <v>8220</v>
      </c>
      <c r="H1244" t="s">
        <v>8224</v>
      </c>
      <c r="I1244" t="s">
        <v>8246</v>
      </c>
      <c r="J1244">
        <v>1315747080</v>
      </c>
      <c r="K1244" s="10">
        <f t="shared" si="136"/>
        <v>40797.554166666669</v>
      </c>
      <c r="L1244">
        <v>1314417502</v>
      </c>
      <c r="M1244" s="10">
        <f t="shared" si="137"/>
        <v>40782.165532407409</v>
      </c>
      <c r="N1244" t="b">
        <v>0</v>
      </c>
      <c r="O1244">
        <v>1</v>
      </c>
      <c r="P1244" t="b">
        <v>0</v>
      </c>
      <c r="Q1244" t="s">
        <v>8286</v>
      </c>
      <c r="R1244" s="5">
        <f t="shared" si="133"/>
        <v>5.0000000000000001E-3</v>
      </c>
      <c r="S1244" s="6">
        <f t="shared" si="134"/>
        <v>5</v>
      </c>
      <c r="T1244" t="str">
        <f t="shared" si="138"/>
        <v>music</v>
      </c>
      <c r="U1244" t="str">
        <f t="shared" si="139"/>
        <v>world music</v>
      </c>
    </row>
    <row r="1245" spans="1:21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f t="shared" si="135"/>
        <v>12000</v>
      </c>
      <c r="F1245">
        <v>1691</v>
      </c>
      <c r="G1245" t="s">
        <v>8220</v>
      </c>
      <c r="H1245" t="s">
        <v>8224</v>
      </c>
      <c r="I1245" t="s">
        <v>8246</v>
      </c>
      <c r="J1245">
        <v>1310158800</v>
      </c>
      <c r="K1245" s="10">
        <f t="shared" si="136"/>
        <v>40732.875</v>
      </c>
      <c r="L1245">
        <v>1304888771</v>
      </c>
      <c r="M1245" s="10">
        <f t="shared" si="137"/>
        <v>40671.879293981481</v>
      </c>
      <c r="N1245" t="b">
        <v>0</v>
      </c>
      <c r="O1245">
        <v>38</v>
      </c>
      <c r="P1245" t="b">
        <v>0</v>
      </c>
      <c r="Q1245" t="s">
        <v>8286</v>
      </c>
      <c r="R1245" s="5">
        <f t="shared" si="133"/>
        <v>0.14099999999999999</v>
      </c>
      <c r="S1245" s="6">
        <f t="shared" si="134"/>
        <v>44.5</v>
      </c>
      <c r="T1245" t="str">
        <f t="shared" si="138"/>
        <v>music</v>
      </c>
      <c r="U1245" t="str">
        <f t="shared" si="139"/>
        <v>world music</v>
      </c>
    </row>
    <row r="1246" spans="1:21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f t="shared" si="135"/>
        <v>2000</v>
      </c>
      <c r="F1246">
        <v>2076</v>
      </c>
      <c r="G1246" t="s">
        <v>8219</v>
      </c>
      <c r="H1246" t="s">
        <v>8224</v>
      </c>
      <c r="I1246" t="s">
        <v>8246</v>
      </c>
      <c r="J1246">
        <v>1366664400</v>
      </c>
      <c r="K1246" s="10">
        <f t="shared" si="136"/>
        <v>41386.875</v>
      </c>
      <c r="L1246">
        <v>1363981723</v>
      </c>
      <c r="M1246" s="10">
        <f t="shared" si="137"/>
        <v>41355.825497685182</v>
      </c>
      <c r="N1246" t="b">
        <v>1</v>
      </c>
      <c r="O1246">
        <v>45</v>
      </c>
      <c r="P1246" t="b">
        <v>1</v>
      </c>
      <c r="Q1246" t="s">
        <v>8276</v>
      </c>
      <c r="R1246" s="5">
        <f t="shared" si="133"/>
        <v>1.038</v>
      </c>
      <c r="S1246" s="14">
        <f t="shared" si="134"/>
        <v>46.133333333333333</v>
      </c>
      <c r="T1246" t="str">
        <f t="shared" si="138"/>
        <v>music</v>
      </c>
      <c r="U1246" t="str">
        <f t="shared" si="139"/>
        <v>rock</v>
      </c>
    </row>
    <row r="1247" spans="1:21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f t="shared" si="135"/>
        <v>2000</v>
      </c>
      <c r="F1247">
        <v>2405</v>
      </c>
      <c r="G1247" t="s">
        <v>8219</v>
      </c>
      <c r="H1247" t="s">
        <v>8224</v>
      </c>
      <c r="I1247" t="s">
        <v>8246</v>
      </c>
      <c r="J1247">
        <v>1402755834</v>
      </c>
      <c r="K1247" s="10">
        <f t="shared" si="136"/>
        <v>41804.599930555552</v>
      </c>
      <c r="L1247">
        <v>1400163834</v>
      </c>
      <c r="M1247" s="10">
        <f t="shared" si="137"/>
        <v>41774.599930555552</v>
      </c>
      <c r="N1247" t="b">
        <v>1</v>
      </c>
      <c r="O1247">
        <v>17</v>
      </c>
      <c r="P1247" t="b">
        <v>1</v>
      </c>
      <c r="Q1247" t="s">
        <v>8276</v>
      </c>
      <c r="R1247" s="5">
        <f t="shared" si="133"/>
        <v>1.2030000000000001</v>
      </c>
      <c r="S1247" s="14">
        <f t="shared" si="134"/>
        <v>141.47058823529412</v>
      </c>
      <c r="T1247" t="str">
        <f t="shared" si="138"/>
        <v>music</v>
      </c>
      <c r="U1247" t="str">
        <f t="shared" si="139"/>
        <v>rock</v>
      </c>
    </row>
    <row r="1248" spans="1:21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f t="shared" si="135"/>
        <v>2000</v>
      </c>
      <c r="F1248">
        <v>2340</v>
      </c>
      <c r="G1248" t="s">
        <v>8219</v>
      </c>
      <c r="H1248" t="s">
        <v>8224</v>
      </c>
      <c r="I1248" t="s">
        <v>8246</v>
      </c>
      <c r="J1248">
        <v>1323136949</v>
      </c>
      <c r="K1248" s="10">
        <f t="shared" si="136"/>
        <v>40883.085057870368</v>
      </c>
      <c r="L1248">
        <v>1319245349</v>
      </c>
      <c r="M1248" s="10">
        <f t="shared" si="137"/>
        <v>40838.043391203704</v>
      </c>
      <c r="N1248" t="b">
        <v>1</v>
      </c>
      <c r="O1248">
        <v>31</v>
      </c>
      <c r="P1248" t="b">
        <v>1</v>
      </c>
      <c r="Q1248" t="s">
        <v>8276</v>
      </c>
      <c r="R1248" s="5">
        <f t="shared" si="133"/>
        <v>1.17</v>
      </c>
      <c r="S1248" s="14">
        <f t="shared" si="134"/>
        <v>75.483870967741936</v>
      </c>
      <c r="T1248" t="str">
        <f t="shared" si="138"/>
        <v>music</v>
      </c>
      <c r="U1248" t="str">
        <f t="shared" si="139"/>
        <v>rock</v>
      </c>
    </row>
    <row r="1249" spans="1:21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f t="shared" si="135"/>
        <v>3500</v>
      </c>
      <c r="F1249">
        <v>4275</v>
      </c>
      <c r="G1249" t="s">
        <v>8219</v>
      </c>
      <c r="H1249" t="s">
        <v>8224</v>
      </c>
      <c r="I1249" t="s">
        <v>8246</v>
      </c>
      <c r="J1249">
        <v>1367823655</v>
      </c>
      <c r="K1249" s="10">
        <f t="shared" si="136"/>
        <v>41400.292303240742</v>
      </c>
      <c r="L1249">
        <v>1365231655</v>
      </c>
      <c r="M1249" s="10">
        <f t="shared" si="137"/>
        <v>41370.292303240742</v>
      </c>
      <c r="N1249" t="b">
        <v>1</v>
      </c>
      <c r="O1249">
        <v>50</v>
      </c>
      <c r="P1249" t="b">
        <v>1</v>
      </c>
      <c r="Q1249" t="s">
        <v>8276</v>
      </c>
      <c r="R1249" s="5">
        <f t="shared" si="133"/>
        <v>1.2210000000000001</v>
      </c>
      <c r="S1249" s="14">
        <f t="shared" si="134"/>
        <v>85.5</v>
      </c>
      <c r="T1249" t="str">
        <f t="shared" si="138"/>
        <v>music</v>
      </c>
      <c r="U1249" t="str">
        <f t="shared" si="139"/>
        <v>rock</v>
      </c>
    </row>
    <row r="1250" spans="1:21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f t="shared" si="135"/>
        <v>2500</v>
      </c>
      <c r="F1250">
        <v>3791</v>
      </c>
      <c r="G1250" t="s">
        <v>8219</v>
      </c>
      <c r="H1250" t="s">
        <v>8224</v>
      </c>
      <c r="I1250" t="s">
        <v>8246</v>
      </c>
      <c r="J1250">
        <v>1402642740</v>
      </c>
      <c r="K1250" s="10">
        <f t="shared" si="136"/>
        <v>41803.290972222225</v>
      </c>
      <c r="L1250">
        <v>1399563953</v>
      </c>
      <c r="M1250" s="10">
        <f t="shared" si="137"/>
        <v>41767.656863425924</v>
      </c>
      <c r="N1250" t="b">
        <v>1</v>
      </c>
      <c r="O1250">
        <v>59</v>
      </c>
      <c r="P1250" t="b">
        <v>1</v>
      </c>
      <c r="Q1250" t="s">
        <v>8276</v>
      </c>
      <c r="R1250" s="5">
        <f t="shared" si="133"/>
        <v>1.516</v>
      </c>
      <c r="S1250" s="14">
        <f t="shared" si="134"/>
        <v>64.254237288135599</v>
      </c>
      <c r="T1250" t="str">
        <f t="shared" si="138"/>
        <v>music</v>
      </c>
      <c r="U1250" t="str">
        <f t="shared" si="139"/>
        <v>rock</v>
      </c>
    </row>
    <row r="1251" spans="1:21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f t="shared" si="135"/>
        <v>5000</v>
      </c>
      <c r="F1251">
        <v>5222</v>
      </c>
      <c r="G1251" t="s">
        <v>8219</v>
      </c>
      <c r="H1251" t="s">
        <v>8224</v>
      </c>
      <c r="I1251" t="s">
        <v>8246</v>
      </c>
      <c r="J1251">
        <v>1341683211</v>
      </c>
      <c r="K1251" s="10">
        <f t="shared" si="136"/>
        <v>41097.74086805556</v>
      </c>
      <c r="L1251">
        <v>1339091211</v>
      </c>
      <c r="M1251" s="10">
        <f t="shared" si="137"/>
        <v>41067.74086805556</v>
      </c>
      <c r="N1251" t="b">
        <v>1</v>
      </c>
      <c r="O1251">
        <v>81</v>
      </c>
      <c r="P1251" t="b">
        <v>1</v>
      </c>
      <c r="Q1251" t="s">
        <v>8276</v>
      </c>
      <c r="R1251" s="5">
        <f t="shared" si="133"/>
        <v>1.044</v>
      </c>
      <c r="S1251" s="14">
        <f t="shared" si="134"/>
        <v>64.46913580246914</v>
      </c>
      <c r="T1251" t="str">
        <f t="shared" si="138"/>
        <v>music</v>
      </c>
      <c r="U1251" t="str">
        <f t="shared" si="139"/>
        <v>rock</v>
      </c>
    </row>
    <row r="1252" spans="1:21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f t="shared" si="135"/>
        <v>30000</v>
      </c>
      <c r="F1252">
        <v>60046</v>
      </c>
      <c r="G1252" t="s">
        <v>8219</v>
      </c>
      <c r="H1252" t="s">
        <v>8224</v>
      </c>
      <c r="I1252" t="s">
        <v>8246</v>
      </c>
      <c r="J1252">
        <v>1410017131</v>
      </c>
      <c r="K1252" s="10">
        <f t="shared" si="136"/>
        <v>41888.64271990741</v>
      </c>
      <c r="L1252">
        <v>1406129131</v>
      </c>
      <c r="M1252" s="10">
        <f t="shared" si="137"/>
        <v>41843.64271990741</v>
      </c>
      <c r="N1252" t="b">
        <v>1</v>
      </c>
      <c r="O1252">
        <v>508</v>
      </c>
      <c r="P1252" t="b">
        <v>1</v>
      </c>
      <c r="Q1252" t="s">
        <v>8276</v>
      </c>
      <c r="R1252" s="5">
        <f t="shared" si="133"/>
        <v>2.0019999999999998</v>
      </c>
      <c r="S1252" s="14">
        <f t="shared" si="134"/>
        <v>118.2007874015748</v>
      </c>
      <c r="T1252" t="str">
        <f t="shared" si="138"/>
        <v>music</v>
      </c>
      <c r="U1252" t="str">
        <f t="shared" si="139"/>
        <v>rock</v>
      </c>
    </row>
    <row r="1253" spans="1:21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f t="shared" si="135"/>
        <v>6000</v>
      </c>
      <c r="F1253">
        <v>6108</v>
      </c>
      <c r="G1253" t="s">
        <v>8219</v>
      </c>
      <c r="H1253" t="s">
        <v>8224</v>
      </c>
      <c r="I1253" t="s">
        <v>8246</v>
      </c>
      <c r="J1253">
        <v>1316979167</v>
      </c>
      <c r="K1253" s="10">
        <f t="shared" si="136"/>
        <v>40811.814432870371</v>
      </c>
      <c r="L1253">
        <v>1311795167</v>
      </c>
      <c r="M1253" s="10">
        <f t="shared" si="137"/>
        <v>40751.814432870371</v>
      </c>
      <c r="N1253" t="b">
        <v>1</v>
      </c>
      <c r="O1253">
        <v>74</v>
      </c>
      <c r="P1253" t="b">
        <v>1</v>
      </c>
      <c r="Q1253" t="s">
        <v>8276</v>
      </c>
      <c r="R1253" s="5">
        <f t="shared" si="133"/>
        <v>1.018</v>
      </c>
      <c r="S1253" s="14">
        <f t="shared" si="134"/>
        <v>82.540540540540547</v>
      </c>
      <c r="T1253" t="str">
        <f t="shared" si="138"/>
        <v>music</v>
      </c>
      <c r="U1253" t="str">
        <f t="shared" si="139"/>
        <v>rock</v>
      </c>
    </row>
    <row r="1254" spans="1:21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f t="shared" si="135"/>
        <v>3500</v>
      </c>
      <c r="F1254">
        <v>4818</v>
      </c>
      <c r="G1254" t="s">
        <v>8219</v>
      </c>
      <c r="H1254" t="s">
        <v>8224</v>
      </c>
      <c r="I1254" t="s">
        <v>8246</v>
      </c>
      <c r="J1254">
        <v>1382658169</v>
      </c>
      <c r="K1254" s="10">
        <f t="shared" si="136"/>
        <v>41571.988067129627</v>
      </c>
      <c r="L1254">
        <v>1380238969</v>
      </c>
      <c r="M1254" s="10">
        <f t="shared" si="137"/>
        <v>41543.988067129627</v>
      </c>
      <c r="N1254" t="b">
        <v>1</v>
      </c>
      <c r="O1254">
        <v>141</v>
      </c>
      <c r="P1254" t="b">
        <v>1</v>
      </c>
      <c r="Q1254" t="s">
        <v>8276</v>
      </c>
      <c r="R1254" s="5">
        <f t="shared" si="133"/>
        <v>1.377</v>
      </c>
      <c r="S1254" s="14">
        <f t="shared" si="134"/>
        <v>34.170212765957444</v>
      </c>
      <c r="T1254" t="str">
        <f t="shared" si="138"/>
        <v>music</v>
      </c>
      <c r="U1254" t="str">
        <f t="shared" si="139"/>
        <v>rock</v>
      </c>
    </row>
    <row r="1255" spans="1:21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f t="shared" si="135"/>
        <v>10</v>
      </c>
      <c r="F1255">
        <v>30383.32</v>
      </c>
      <c r="G1255" t="s">
        <v>8219</v>
      </c>
      <c r="H1255" t="s">
        <v>8224</v>
      </c>
      <c r="I1255" t="s">
        <v>8246</v>
      </c>
      <c r="J1255">
        <v>1409770107</v>
      </c>
      <c r="K1255" s="10">
        <f t="shared" si="136"/>
        <v>41885.783645833333</v>
      </c>
      <c r="L1255">
        <v>1407178107</v>
      </c>
      <c r="M1255" s="10">
        <f t="shared" si="137"/>
        <v>41855.783645833333</v>
      </c>
      <c r="N1255" t="b">
        <v>1</v>
      </c>
      <c r="O1255">
        <v>711</v>
      </c>
      <c r="P1255" t="b">
        <v>1</v>
      </c>
      <c r="Q1255" t="s">
        <v>8276</v>
      </c>
      <c r="R1255" s="5">
        <f t="shared" si="133"/>
        <v>3038.3319999999999</v>
      </c>
      <c r="S1255" s="14">
        <f t="shared" si="134"/>
        <v>42.73322081575246</v>
      </c>
      <c r="T1255" t="str">
        <f t="shared" si="138"/>
        <v>music</v>
      </c>
      <c r="U1255" t="str">
        <f t="shared" si="139"/>
        <v>rock</v>
      </c>
    </row>
    <row r="1256" spans="1:21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f t="shared" si="135"/>
        <v>6700</v>
      </c>
      <c r="F1256">
        <v>13323</v>
      </c>
      <c r="G1256" t="s">
        <v>8219</v>
      </c>
      <c r="H1256" t="s">
        <v>8224</v>
      </c>
      <c r="I1256" t="s">
        <v>8246</v>
      </c>
      <c r="J1256">
        <v>1293857940</v>
      </c>
      <c r="K1256" s="10">
        <f t="shared" si="136"/>
        <v>40544.207638888889</v>
      </c>
      <c r="L1256">
        <v>1288968886</v>
      </c>
      <c r="M1256" s="10">
        <f t="shared" si="137"/>
        <v>40487.621365740742</v>
      </c>
      <c r="N1256" t="b">
        <v>1</v>
      </c>
      <c r="O1256">
        <v>141</v>
      </c>
      <c r="P1256" t="b">
        <v>1</v>
      </c>
      <c r="Q1256" t="s">
        <v>8276</v>
      </c>
      <c r="R1256" s="5">
        <f t="shared" si="133"/>
        <v>1.9890000000000001</v>
      </c>
      <c r="S1256" s="14">
        <f t="shared" si="134"/>
        <v>94.489361702127653</v>
      </c>
      <c r="T1256" t="str">
        <f t="shared" si="138"/>
        <v>music</v>
      </c>
      <c r="U1256" t="str">
        <f t="shared" si="139"/>
        <v>rock</v>
      </c>
    </row>
    <row r="1257" spans="1:21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f t="shared" si="135"/>
        <v>3000</v>
      </c>
      <c r="F1257">
        <v>6071</v>
      </c>
      <c r="G1257" t="s">
        <v>8219</v>
      </c>
      <c r="H1257" t="s">
        <v>8224</v>
      </c>
      <c r="I1257" t="s">
        <v>8246</v>
      </c>
      <c r="J1257">
        <v>1385932652</v>
      </c>
      <c r="K1257" s="10">
        <f t="shared" si="136"/>
        <v>41609.887175925927</v>
      </c>
      <c r="L1257">
        <v>1383337052</v>
      </c>
      <c r="M1257" s="10">
        <f t="shared" si="137"/>
        <v>41579.845509259263</v>
      </c>
      <c r="N1257" t="b">
        <v>1</v>
      </c>
      <c r="O1257">
        <v>109</v>
      </c>
      <c r="P1257" t="b">
        <v>1</v>
      </c>
      <c r="Q1257" t="s">
        <v>8276</v>
      </c>
      <c r="R1257" s="5">
        <f t="shared" si="133"/>
        <v>2.024</v>
      </c>
      <c r="S1257" s="14">
        <f t="shared" si="134"/>
        <v>55.697247706422019</v>
      </c>
      <c r="T1257" t="str">
        <f t="shared" si="138"/>
        <v>music</v>
      </c>
      <c r="U1257" t="str">
        <f t="shared" si="139"/>
        <v>rock</v>
      </c>
    </row>
    <row r="1258" spans="1:21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f t="shared" si="135"/>
        <v>30000</v>
      </c>
      <c r="F1258">
        <v>35389.129999999997</v>
      </c>
      <c r="G1258" t="s">
        <v>8219</v>
      </c>
      <c r="H1258" t="s">
        <v>8224</v>
      </c>
      <c r="I1258" t="s">
        <v>8246</v>
      </c>
      <c r="J1258">
        <v>1329084231</v>
      </c>
      <c r="K1258" s="10">
        <f t="shared" si="136"/>
        <v>40951.919340277782</v>
      </c>
      <c r="L1258">
        <v>1326492231</v>
      </c>
      <c r="M1258" s="10">
        <f t="shared" si="137"/>
        <v>40921.919340277782</v>
      </c>
      <c r="N1258" t="b">
        <v>1</v>
      </c>
      <c r="O1258">
        <v>361</v>
      </c>
      <c r="P1258" t="b">
        <v>1</v>
      </c>
      <c r="Q1258" t="s">
        <v>8276</v>
      </c>
      <c r="R1258" s="5">
        <f t="shared" si="133"/>
        <v>1.18</v>
      </c>
      <c r="S1258" s="14">
        <f t="shared" si="134"/>
        <v>98.030831024930734</v>
      </c>
      <c r="T1258" t="str">
        <f t="shared" si="138"/>
        <v>music</v>
      </c>
      <c r="U1258" t="str">
        <f t="shared" si="139"/>
        <v>rock</v>
      </c>
    </row>
    <row r="1259" spans="1:21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f t="shared" si="135"/>
        <v>5500</v>
      </c>
      <c r="F1259">
        <v>16210</v>
      </c>
      <c r="G1259" t="s">
        <v>8219</v>
      </c>
      <c r="H1259" t="s">
        <v>8224</v>
      </c>
      <c r="I1259" t="s">
        <v>8246</v>
      </c>
      <c r="J1259">
        <v>1301792590</v>
      </c>
      <c r="K1259" s="10">
        <f t="shared" si="136"/>
        <v>40636.043865740743</v>
      </c>
      <c r="L1259">
        <v>1297562590</v>
      </c>
      <c r="M1259" s="10">
        <f t="shared" si="137"/>
        <v>40587.085532407407</v>
      </c>
      <c r="N1259" t="b">
        <v>1</v>
      </c>
      <c r="O1259">
        <v>176</v>
      </c>
      <c r="P1259" t="b">
        <v>1</v>
      </c>
      <c r="Q1259" t="s">
        <v>8276</v>
      </c>
      <c r="R1259" s="5">
        <f t="shared" si="133"/>
        <v>2.9470000000000001</v>
      </c>
      <c r="S1259" s="14">
        <f t="shared" si="134"/>
        <v>92.102272727272734</v>
      </c>
      <c r="T1259" t="str">
        <f t="shared" si="138"/>
        <v>music</v>
      </c>
      <c r="U1259" t="str">
        <f t="shared" si="139"/>
        <v>rock</v>
      </c>
    </row>
    <row r="1260" spans="1:21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f t="shared" si="135"/>
        <v>12000</v>
      </c>
      <c r="F1260">
        <v>25577.56</v>
      </c>
      <c r="G1260" t="s">
        <v>8219</v>
      </c>
      <c r="H1260" t="s">
        <v>8224</v>
      </c>
      <c r="I1260" t="s">
        <v>8246</v>
      </c>
      <c r="J1260">
        <v>1377960012</v>
      </c>
      <c r="K1260" s="10">
        <f t="shared" si="136"/>
        <v>41517.611250000002</v>
      </c>
      <c r="L1260">
        <v>1375368012</v>
      </c>
      <c r="M1260" s="10">
        <f t="shared" si="137"/>
        <v>41487.611250000002</v>
      </c>
      <c r="N1260" t="b">
        <v>1</v>
      </c>
      <c r="O1260">
        <v>670</v>
      </c>
      <c r="P1260" t="b">
        <v>1</v>
      </c>
      <c r="Q1260" t="s">
        <v>8276</v>
      </c>
      <c r="R1260" s="5">
        <f t="shared" si="133"/>
        <v>2.1309999999999998</v>
      </c>
      <c r="S1260" s="14">
        <f t="shared" si="134"/>
        <v>38.175462686567165</v>
      </c>
      <c r="T1260" t="str">
        <f t="shared" si="138"/>
        <v>music</v>
      </c>
      <c r="U1260" t="str">
        <f t="shared" si="139"/>
        <v>rock</v>
      </c>
    </row>
    <row r="1261" spans="1:21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f t="shared" si="135"/>
        <v>2500</v>
      </c>
      <c r="F1261">
        <v>2606</v>
      </c>
      <c r="G1261" t="s">
        <v>8219</v>
      </c>
      <c r="H1261" t="s">
        <v>8224</v>
      </c>
      <c r="I1261" t="s">
        <v>8246</v>
      </c>
      <c r="J1261">
        <v>1402286340</v>
      </c>
      <c r="K1261" s="10">
        <f t="shared" si="136"/>
        <v>41799.165972222225</v>
      </c>
      <c r="L1261">
        <v>1399504664</v>
      </c>
      <c r="M1261" s="10">
        <f t="shared" si="137"/>
        <v>41766.970648148148</v>
      </c>
      <c r="N1261" t="b">
        <v>1</v>
      </c>
      <c r="O1261">
        <v>96</v>
      </c>
      <c r="P1261" t="b">
        <v>1</v>
      </c>
      <c r="Q1261" t="s">
        <v>8276</v>
      </c>
      <c r="R1261" s="5">
        <f t="shared" si="133"/>
        <v>1.042</v>
      </c>
      <c r="S1261" s="14">
        <f t="shared" si="134"/>
        <v>27.145833333333332</v>
      </c>
      <c r="T1261" t="str">
        <f t="shared" si="138"/>
        <v>music</v>
      </c>
      <c r="U1261" t="str">
        <f t="shared" si="139"/>
        <v>rock</v>
      </c>
    </row>
    <row r="1262" spans="1:21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f t="shared" si="135"/>
        <v>3300</v>
      </c>
      <c r="F1262">
        <v>3751</v>
      </c>
      <c r="G1262" t="s">
        <v>8219</v>
      </c>
      <c r="H1262" t="s">
        <v>8224</v>
      </c>
      <c r="I1262" t="s">
        <v>8246</v>
      </c>
      <c r="J1262">
        <v>1393445620</v>
      </c>
      <c r="K1262" s="10">
        <f t="shared" si="136"/>
        <v>41696.842824074076</v>
      </c>
      <c r="L1262">
        <v>1390853620</v>
      </c>
      <c r="M1262" s="10">
        <f t="shared" si="137"/>
        <v>41666.842824074076</v>
      </c>
      <c r="N1262" t="b">
        <v>1</v>
      </c>
      <c r="O1262">
        <v>74</v>
      </c>
      <c r="P1262" t="b">
        <v>1</v>
      </c>
      <c r="Q1262" t="s">
        <v>8276</v>
      </c>
      <c r="R1262" s="5">
        <f t="shared" si="133"/>
        <v>1.137</v>
      </c>
      <c r="S1262" s="14">
        <f t="shared" si="134"/>
        <v>50.689189189189186</v>
      </c>
      <c r="T1262" t="str">
        <f t="shared" si="138"/>
        <v>music</v>
      </c>
      <c r="U1262" t="str">
        <f t="shared" si="139"/>
        <v>rock</v>
      </c>
    </row>
    <row r="1263" spans="1:21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f t="shared" si="135"/>
        <v>2000</v>
      </c>
      <c r="F1263">
        <v>2025</v>
      </c>
      <c r="G1263" t="s">
        <v>8219</v>
      </c>
      <c r="H1263" t="s">
        <v>8224</v>
      </c>
      <c r="I1263" t="s">
        <v>8246</v>
      </c>
      <c r="J1263">
        <v>1390983227</v>
      </c>
      <c r="K1263" s="10">
        <f t="shared" si="136"/>
        <v>41668.342905092592</v>
      </c>
      <c r="L1263">
        <v>1388391227</v>
      </c>
      <c r="M1263" s="10">
        <f t="shared" si="137"/>
        <v>41638.342905092592</v>
      </c>
      <c r="N1263" t="b">
        <v>1</v>
      </c>
      <c r="O1263">
        <v>52</v>
      </c>
      <c r="P1263" t="b">
        <v>1</v>
      </c>
      <c r="Q1263" t="s">
        <v>8276</v>
      </c>
      <c r="R1263" s="5">
        <f t="shared" si="133"/>
        <v>1.0129999999999999</v>
      </c>
      <c r="S1263" s="14">
        <f t="shared" si="134"/>
        <v>38.942307692307693</v>
      </c>
      <c r="T1263" t="str">
        <f t="shared" si="138"/>
        <v>music</v>
      </c>
      <c r="U1263" t="str">
        <f t="shared" si="139"/>
        <v>rock</v>
      </c>
    </row>
    <row r="1264" spans="1:21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f t="shared" si="135"/>
        <v>4875</v>
      </c>
      <c r="F1264">
        <v>8152</v>
      </c>
      <c r="G1264" t="s">
        <v>8219</v>
      </c>
      <c r="H1264" t="s">
        <v>8229</v>
      </c>
      <c r="I1264" t="s">
        <v>8251</v>
      </c>
      <c r="J1264">
        <v>1392574692</v>
      </c>
      <c r="K1264" s="10">
        <f t="shared" si="136"/>
        <v>41686.762638888889</v>
      </c>
      <c r="L1264">
        <v>1389982692</v>
      </c>
      <c r="M1264" s="10">
        <f t="shared" si="137"/>
        <v>41656.762638888889</v>
      </c>
      <c r="N1264" t="b">
        <v>1</v>
      </c>
      <c r="O1264">
        <v>105</v>
      </c>
      <c r="P1264" t="b">
        <v>1</v>
      </c>
      <c r="Q1264" t="s">
        <v>8276</v>
      </c>
      <c r="R1264" s="5">
        <f t="shared" si="133"/>
        <v>1.254</v>
      </c>
      <c r="S1264" s="14">
        <f t="shared" si="134"/>
        <v>77.638095238095232</v>
      </c>
      <c r="T1264" t="str">
        <f t="shared" si="138"/>
        <v>music</v>
      </c>
      <c r="U1264" t="str">
        <f t="shared" si="139"/>
        <v>rock</v>
      </c>
    </row>
    <row r="1265" spans="1:21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f t="shared" si="135"/>
        <v>1500</v>
      </c>
      <c r="F1265">
        <v>1785</v>
      </c>
      <c r="G1265" t="s">
        <v>8219</v>
      </c>
      <c r="H1265" t="s">
        <v>8224</v>
      </c>
      <c r="I1265" t="s">
        <v>8246</v>
      </c>
      <c r="J1265">
        <v>1396054800</v>
      </c>
      <c r="K1265" s="10">
        <f t="shared" si="136"/>
        <v>41727.041666666664</v>
      </c>
      <c r="L1265">
        <v>1393034470</v>
      </c>
      <c r="M1265" s="10">
        <f t="shared" si="137"/>
        <v>41692.084143518521</v>
      </c>
      <c r="N1265" t="b">
        <v>1</v>
      </c>
      <c r="O1265">
        <v>41</v>
      </c>
      <c r="P1265" t="b">
        <v>1</v>
      </c>
      <c r="Q1265" t="s">
        <v>8276</v>
      </c>
      <c r="R1265" s="5">
        <f t="shared" si="133"/>
        <v>1.19</v>
      </c>
      <c r="S1265" s="14">
        <f t="shared" si="134"/>
        <v>43.536585365853661</v>
      </c>
      <c r="T1265" t="str">
        <f t="shared" si="138"/>
        <v>music</v>
      </c>
      <c r="U1265" t="str">
        <f t="shared" si="139"/>
        <v>rock</v>
      </c>
    </row>
    <row r="1266" spans="1:21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f t="shared" si="135"/>
        <v>650</v>
      </c>
      <c r="F1266">
        <v>1082</v>
      </c>
      <c r="G1266" t="s">
        <v>8219</v>
      </c>
      <c r="H1266" t="s">
        <v>8224</v>
      </c>
      <c r="I1266" t="s">
        <v>8246</v>
      </c>
      <c r="J1266">
        <v>1383062083</v>
      </c>
      <c r="K1266" s="10">
        <f t="shared" si="136"/>
        <v>41576.662997685184</v>
      </c>
      <c r="L1266">
        <v>1380556483</v>
      </c>
      <c r="M1266" s="10">
        <f t="shared" si="137"/>
        <v>41547.662997685184</v>
      </c>
      <c r="N1266" t="b">
        <v>1</v>
      </c>
      <c r="O1266">
        <v>34</v>
      </c>
      <c r="P1266" t="b">
        <v>1</v>
      </c>
      <c r="Q1266" t="s">
        <v>8276</v>
      </c>
      <c r="R1266" s="5">
        <f t="shared" si="133"/>
        <v>1.665</v>
      </c>
      <c r="S1266" s="14">
        <f t="shared" si="134"/>
        <v>31.823529411764707</v>
      </c>
      <c r="T1266" t="str">
        <f t="shared" si="138"/>
        <v>music</v>
      </c>
      <c r="U1266" t="str">
        <f t="shared" si="139"/>
        <v>rock</v>
      </c>
    </row>
    <row r="1267" spans="1:21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f t="shared" si="135"/>
        <v>3500</v>
      </c>
      <c r="F1267">
        <v>4170.17</v>
      </c>
      <c r="G1267" t="s">
        <v>8219</v>
      </c>
      <c r="H1267" t="s">
        <v>8224</v>
      </c>
      <c r="I1267" t="s">
        <v>8246</v>
      </c>
      <c r="J1267">
        <v>1291131815</v>
      </c>
      <c r="K1267" s="10">
        <f t="shared" si="136"/>
        <v>40512.655266203699</v>
      </c>
      <c r="L1267">
        <v>1287071015</v>
      </c>
      <c r="M1267" s="10">
        <f t="shared" si="137"/>
        <v>40465.655266203699</v>
      </c>
      <c r="N1267" t="b">
        <v>1</v>
      </c>
      <c r="O1267">
        <v>66</v>
      </c>
      <c r="P1267" t="b">
        <v>1</v>
      </c>
      <c r="Q1267" t="s">
        <v>8276</v>
      </c>
      <c r="R1267" s="5">
        <f t="shared" si="133"/>
        <v>1.1910000000000001</v>
      </c>
      <c r="S1267" s="14">
        <f t="shared" si="134"/>
        <v>63.184393939393942</v>
      </c>
      <c r="T1267" t="str">
        <f t="shared" si="138"/>
        <v>music</v>
      </c>
      <c r="U1267" t="str">
        <f t="shared" si="139"/>
        <v>rock</v>
      </c>
    </row>
    <row r="1268" spans="1:21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f t="shared" si="135"/>
        <v>9500</v>
      </c>
      <c r="F1268">
        <v>9545</v>
      </c>
      <c r="G1268" t="s">
        <v>8219</v>
      </c>
      <c r="H1268" t="s">
        <v>8224</v>
      </c>
      <c r="I1268" t="s">
        <v>8246</v>
      </c>
      <c r="J1268">
        <v>1389474145</v>
      </c>
      <c r="K1268" s="10">
        <f t="shared" si="136"/>
        <v>41650.87667824074</v>
      </c>
      <c r="L1268">
        <v>1386882145</v>
      </c>
      <c r="M1268" s="10">
        <f t="shared" si="137"/>
        <v>41620.87667824074</v>
      </c>
      <c r="N1268" t="b">
        <v>1</v>
      </c>
      <c r="O1268">
        <v>50</v>
      </c>
      <c r="P1268" t="b">
        <v>1</v>
      </c>
      <c r="Q1268" t="s">
        <v>8276</v>
      </c>
      <c r="R1268" s="5">
        <f t="shared" si="133"/>
        <v>1.0049999999999999</v>
      </c>
      <c r="S1268" s="14">
        <f t="shared" si="134"/>
        <v>190.9</v>
      </c>
      <c r="T1268" t="str">
        <f t="shared" si="138"/>
        <v>music</v>
      </c>
      <c r="U1268" t="str">
        <f t="shared" si="139"/>
        <v>rock</v>
      </c>
    </row>
    <row r="1269" spans="1:21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f t="shared" si="135"/>
        <v>22000</v>
      </c>
      <c r="F1269">
        <v>22396</v>
      </c>
      <c r="G1269" t="s">
        <v>8219</v>
      </c>
      <c r="H1269" t="s">
        <v>8224</v>
      </c>
      <c r="I1269" t="s">
        <v>8246</v>
      </c>
      <c r="J1269">
        <v>1374674558</v>
      </c>
      <c r="K1269" s="10">
        <f t="shared" si="136"/>
        <v>41479.585162037038</v>
      </c>
      <c r="L1269">
        <v>1372082558</v>
      </c>
      <c r="M1269" s="10">
        <f t="shared" si="137"/>
        <v>41449.585162037038</v>
      </c>
      <c r="N1269" t="b">
        <v>1</v>
      </c>
      <c r="O1269">
        <v>159</v>
      </c>
      <c r="P1269" t="b">
        <v>1</v>
      </c>
      <c r="Q1269" t="s">
        <v>8276</v>
      </c>
      <c r="R1269" s="5">
        <f t="shared" si="133"/>
        <v>1.018</v>
      </c>
      <c r="S1269" s="14">
        <f t="shared" si="134"/>
        <v>140.85534591194968</v>
      </c>
      <c r="T1269" t="str">
        <f t="shared" si="138"/>
        <v>music</v>
      </c>
      <c r="U1269" t="str">
        <f t="shared" si="139"/>
        <v>rock</v>
      </c>
    </row>
    <row r="1270" spans="1:21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f t="shared" si="135"/>
        <v>12000</v>
      </c>
      <c r="F1270">
        <v>14000</v>
      </c>
      <c r="G1270" t="s">
        <v>8219</v>
      </c>
      <c r="H1270" t="s">
        <v>8224</v>
      </c>
      <c r="I1270" t="s">
        <v>8246</v>
      </c>
      <c r="J1270">
        <v>1379708247</v>
      </c>
      <c r="K1270" s="10">
        <f t="shared" si="136"/>
        <v>41537.845451388886</v>
      </c>
      <c r="L1270">
        <v>1377116247</v>
      </c>
      <c r="M1270" s="10">
        <f t="shared" si="137"/>
        <v>41507.845451388886</v>
      </c>
      <c r="N1270" t="b">
        <v>1</v>
      </c>
      <c r="O1270">
        <v>182</v>
      </c>
      <c r="P1270" t="b">
        <v>1</v>
      </c>
      <c r="Q1270" t="s">
        <v>8276</v>
      </c>
      <c r="R1270" s="5">
        <f t="shared" si="133"/>
        <v>1.167</v>
      </c>
      <c r="S1270" s="14">
        <f t="shared" si="134"/>
        <v>76.92307692307692</v>
      </c>
      <c r="T1270" t="str">
        <f t="shared" si="138"/>
        <v>music</v>
      </c>
      <c r="U1270" t="str">
        <f t="shared" si="139"/>
        <v>rock</v>
      </c>
    </row>
    <row r="1271" spans="1:21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f t="shared" si="135"/>
        <v>18800</v>
      </c>
      <c r="F1271">
        <v>20426</v>
      </c>
      <c r="G1271" t="s">
        <v>8219</v>
      </c>
      <c r="H1271" t="s">
        <v>8224</v>
      </c>
      <c r="I1271" t="s">
        <v>8246</v>
      </c>
      <c r="J1271">
        <v>1460764800</v>
      </c>
      <c r="K1271" s="10">
        <f t="shared" si="136"/>
        <v>42476</v>
      </c>
      <c r="L1271">
        <v>1458157512</v>
      </c>
      <c r="M1271" s="10">
        <f t="shared" si="137"/>
        <v>42445.823055555549</v>
      </c>
      <c r="N1271" t="b">
        <v>1</v>
      </c>
      <c r="O1271">
        <v>206</v>
      </c>
      <c r="P1271" t="b">
        <v>1</v>
      </c>
      <c r="Q1271" t="s">
        <v>8276</v>
      </c>
      <c r="R1271" s="5">
        <f t="shared" si="133"/>
        <v>1.0860000000000001</v>
      </c>
      <c r="S1271" s="14">
        <f t="shared" si="134"/>
        <v>99.15533980582525</v>
      </c>
      <c r="T1271" t="str">
        <f t="shared" si="138"/>
        <v>music</v>
      </c>
      <c r="U1271" t="str">
        <f t="shared" si="139"/>
        <v>rock</v>
      </c>
    </row>
    <row r="1272" spans="1:21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f t="shared" si="135"/>
        <v>10000</v>
      </c>
      <c r="F1272">
        <v>11472</v>
      </c>
      <c r="G1272" t="s">
        <v>8219</v>
      </c>
      <c r="H1272" t="s">
        <v>8224</v>
      </c>
      <c r="I1272" t="s">
        <v>8246</v>
      </c>
      <c r="J1272">
        <v>1332704042</v>
      </c>
      <c r="K1272" s="10">
        <f t="shared" si="136"/>
        <v>40993.815300925926</v>
      </c>
      <c r="L1272">
        <v>1327523642</v>
      </c>
      <c r="M1272" s="10">
        <f t="shared" si="137"/>
        <v>40933.856967592597</v>
      </c>
      <c r="N1272" t="b">
        <v>1</v>
      </c>
      <c r="O1272">
        <v>169</v>
      </c>
      <c r="P1272" t="b">
        <v>1</v>
      </c>
      <c r="Q1272" t="s">
        <v>8276</v>
      </c>
      <c r="R1272" s="5">
        <f t="shared" si="133"/>
        <v>1.147</v>
      </c>
      <c r="S1272" s="14">
        <f t="shared" si="134"/>
        <v>67.881656804733723</v>
      </c>
      <c r="T1272" t="str">
        <f t="shared" si="138"/>
        <v>music</v>
      </c>
      <c r="U1272" t="str">
        <f t="shared" si="139"/>
        <v>rock</v>
      </c>
    </row>
    <row r="1273" spans="1:21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f t="shared" si="135"/>
        <v>7500</v>
      </c>
      <c r="F1273">
        <v>7635</v>
      </c>
      <c r="G1273" t="s">
        <v>8219</v>
      </c>
      <c r="H1273" t="s">
        <v>8224</v>
      </c>
      <c r="I1273" t="s">
        <v>8246</v>
      </c>
      <c r="J1273">
        <v>1384363459</v>
      </c>
      <c r="K1273" s="10">
        <f t="shared" si="136"/>
        <v>41591.725219907406</v>
      </c>
      <c r="L1273">
        <v>1381767859</v>
      </c>
      <c r="M1273" s="10">
        <f t="shared" si="137"/>
        <v>41561.683553240742</v>
      </c>
      <c r="N1273" t="b">
        <v>1</v>
      </c>
      <c r="O1273">
        <v>31</v>
      </c>
      <c r="P1273" t="b">
        <v>1</v>
      </c>
      <c r="Q1273" t="s">
        <v>8276</v>
      </c>
      <c r="R1273" s="5">
        <f t="shared" si="133"/>
        <v>1.018</v>
      </c>
      <c r="S1273" s="14">
        <f t="shared" si="134"/>
        <v>246.29032258064515</v>
      </c>
      <c r="T1273" t="str">
        <f t="shared" si="138"/>
        <v>music</v>
      </c>
      <c r="U1273" t="str">
        <f t="shared" si="139"/>
        <v>rock</v>
      </c>
    </row>
    <row r="1274" spans="1:21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f t="shared" si="135"/>
        <v>5000</v>
      </c>
      <c r="F1274">
        <v>5300</v>
      </c>
      <c r="G1274" t="s">
        <v>8219</v>
      </c>
      <c r="H1274" t="s">
        <v>8224</v>
      </c>
      <c r="I1274" t="s">
        <v>8246</v>
      </c>
      <c r="J1274">
        <v>1276574400</v>
      </c>
      <c r="K1274" s="10">
        <f t="shared" si="136"/>
        <v>40344.166666666664</v>
      </c>
      <c r="L1274">
        <v>1270576379</v>
      </c>
      <c r="M1274" s="10">
        <f t="shared" si="137"/>
        <v>40274.745127314818</v>
      </c>
      <c r="N1274" t="b">
        <v>1</v>
      </c>
      <c r="O1274">
        <v>28</v>
      </c>
      <c r="P1274" t="b">
        <v>1</v>
      </c>
      <c r="Q1274" t="s">
        <v>8276</v>
      </c>
      <c r="R1274" s="5">
        <f t="shared" si="133"/>
        <v>1.06</v>
      </c>
      <c r="S1274" s="14">
        <f t="shared" si="134"/>
        <v>189.28571428571428</v>
      </c>
      <c r="T1274" t="str">
        <f t="shared" si="138"/>
        <v>music</v>
      </c>
      <c r="U1274" t="str">
        <f t="shared" si="139"/>
        <v>rock</v>
      </c>
    </row>
    <row r="1275" spans="1:21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f t="shared" si="135"/>
        <v>3000</v>
      </c>
      <c r="F1275">
        <v>4140</v>
      </c>
      <c r="G1275" t="s">
        <v>8219</v>
      </c>
      <c r="H1275" t="s">
        <v>8229</v>
      </c>
      <c r="I1275" t="s">
        <v>8251</v>
      </c>
      <c r="J1275">
        <v>1409506291</v>
      </c>
      <c r="K1275" s="10">
        <f t="shared" si="136"/>
        <v>41882.730219907404</v>
      </c>
      <c r="L1275">
        <v>1406914291</v>
      </c>
      <c r="M1275" s="10">
        <f t="shared" si="137"/>
        <v>41852.730219907404</v>
      </c>
      <c r="N1275" t="b">
        <v>1</v>
      </c>
      <c r="O1275">
        <v>54</v>
      </c>
      <c r="P1275" t="b">
        <v>1</v>
      </c>
      <c r="Q1275" t="s">
        <v>8276</v>
      </c>
      <c r="R1275" s="5">
        <f t="shared" si="133"/>
        <v>1.0349999999999999</v>
      </c>
      <c r="S1275" s="14">
        <f t="shared" si="134"/>
        <v>76.666666666666671</v>
      </c>
      <c r="T1275" t="str">
        <f t="shared" si="138"/>
        <v>music</v>
      </c>
      <c r="U1275" t="str">
        <f t="shared" si="139"/>
        <v>rock</v>
      </c>
    </row>
    <row r="1276" spans="1:21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f t="shared" si="135"/>
        <v>25000</v>
      </c>
      <c r="F1276">
        <v>38743.839999999997</v>
      </c>
      <c r="G1276" t="s">
        <v>8219</v>
      </c>
      <c r="H1276" t="s">
        <v>8224</v>
      </c>
      <c r="I1276" t="s">
        <v>8246</v>
      </c>
      <c r="J1276">
        <v>1346344425</v>
      </c>
      <c r="K1276" s="10">
        <f t="shared" si="136"/>
        <v>41151.690104166664</v>
      </c>
      <c r="L1276">
        <v>1343320425</v>
      </c>
      <c r="M1276" s="10">
        <f t="shared" si="137"/>
        <v>41116.690104166664</v>
      </c>
      <c r="N1276" t="b">
        <v>1</v>
      </c>
      <c r="O1276">
        <v>467</v>
      </c>
      <c r="P1276" t="b">
        <v>1</v>
      </c>
      <c r="Q1276" t="s">
        <v>8276</v>
      </c>
      <c r="R1276" s="5">
        <f t="shared" si="133"/>
        <v>1.55</v>
      </c>
      <c r="S1276" s="14">
        <f t="shared" si="134"/>
        <v>82.963254817987149</v>
      </c>
      <c r="T1276" t="str">
        <f t="shared" si="138"/>
        <v>music</v>
      </c>
      <c r="U1276" t="str">
        <f t="shared" si="139"/>
        <v>rock</v>
      </c>
    </row>
    <row r="1277" spans="1:21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f t="shared" si="135"/>
        <v>15000</v>
      </c>
      <c r="F1277">
        <v>24321.1</v>
      </c>
      <c r="G1277" t="s">
        <v>8219</v>
      </c>
      <c r="H1277" t="s">
        <v>8224</v>
      </c>
      <c r="I1277" t="s">
        <v>8246</v>
      </c>
      <c r="J1277">
        <v>1375908587</v>
      </c>
      <c r="K1277" s="10">
        <f t="shared" si="136"/>
        <v>41493.867905092593</v>
      </c>
      <c r="L1277">
        <v>1372884587</v>
      </c>
      <c r="M1277" s="10">
        <f t="shared" si="137"/>
        <v>41458.867905092593</v>
      </c>
      <c r="N1277" t="b">
        <v>1</v>
      </c>
      <c r="O1277">
        <v>389</v>
      </c>
      <c r="P1277" t="b">
        <v>1</v>
      </c>
      <c r="Q1277" t="s">
        <v>8276</v>
      </c>
      <c r="R1277" s="5">
        <f t="shared" si="133"/>
        <v>1.621</v>
      </c>
      <c r="S1277" s="14">
        <f t="shared" si="134"/>
        <v>62.522107969151669</v>
      </c>
      <c r="T1277" t="str">
        <f t="shared" si="138"/>
        <v>music</v>
      </c>
      <c r="U1277" t="str">
        <f t="shared" si="139"/>
        <v>rock</v>
      </c>
    </row>
    <row r="1278" spans="1:21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f t="shared" si="135"/>
        <v>3000</v>
      </c>
      <c r="F1278">
        <v>3132.63</v>
      </c>
      <c r="G1278" t="s">
        <v>8219</v>
      </c>
      <c r="H1278" t="s">
        <v>8224</v>
      </c>
      <c r="I1278" t="s">
        <v>8246</v>
      </c>
      <c r="J1278">
        <v>1251777600</v>
      </c>
      <c r="K1278" s="10">
        <f t="shared" si="136"/>
        <v>40057.166666666664</v>
      </c>
      <c r="L1278">
        <v>1247504047</v>
      </c>
      <c r="M1278" s="10">
        <f t="shared" si="137"/>
        <v>40007.704247685186</v>
      </c>
      <c r="N1278" t="b">
        <v>1</v>
      </c>
      <c r="O1278">
        <v>68</v>
      </c>
      <c r="P1278" t="b">
        <v>1</v>
      </c>
      <c r="Q1278" t="s">
        <v>8276</v>
      </c>
      <c r="R1278" s="5">
        <f t="shared" si="133"/>
        <v>1.044</v>
      </c>
      <c r="S1278" s="14">
        <f t="shared" si="134"/>
        <v>46.06808823529412</v>
      </c>
      <c r="T1278" t="str">
        <f t="shared" si="138"/>
        <v>music</v>
      </c>
      <c r="U1278" t="str">
        <f t="shared" si="139"/>
        <v>rock</v>
      </c>
    </row>
    <row r="1279" spans="1:21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f t="shared" si="135"/>
        <v>15000</v>
      </c>
      <c r="F1279">
        <v>15918.65</v>
      </c>
      <c r="G1279" t="s">
        <v>8219</v>
      </c>
      <c r="H1279" t="s">
        <v>8224</v>
      </c>
      <c r="I1279" t="s">
        <v>8246</v>
      </c>
      <c r="J1279">
        <v>1346765347</v>
      </c>
      <c r="K1279" s="10">
        <f t="shared" si="136"/>
        <v>41156.561886574076</v>
      </c>
      <c r="L1279">
        <v>1343741347</v>
      </c>
      <c r="M1279" s="10">
        <f t="shared" si="137"/>
        <v>41121.561886574076</v>
      </c>
      <c r="N1279" t="b">
        <v>1</v>
      </c>
      <c r="O1279">
        <v>413</v>
      </c>
      <c r="P1279" t="b">
        <v>1</v>
      </c>
      <c r="Q1279" t="s">
        <v>8276</v>
      </c>
      <c r="R1279" s="5">
        <f t="shared" si="133"/>
        <v>1.0609999999999999</v>
      </c>
      <c r="S1279" s="14">
        <f t="shared" si="134"/>
        <v>38.543946731234868</v>
      </c>
      <c r="T1279" t="str">
        <f t="shared" si="138"/>
        <v>music</v>
      </c>
      <c r="U1279" t="str">
        <f t="shared" si="139"/>
        <v>rock</v>
      </c>
    </row>
    <row r="1280" spans="1:21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f t="shared" si="135"/>
        <v>6500</v>
      </c>
      <c r="F1280">
        <v>10071</v>
      </c>
      <c r="G1280" t="s">
        <v>8219</v>
      </c>
      <c r="H1280" t="s">
        <v>8224</v>
      </c>
      <c r="I1280" t="s">
        <v>8246</v>
      </c>
      <c r="J1280">
        <v>1403661600</v>
      </c>
      <c r="K1280" s="10">
        <f t="shared" si="136"/>
        <v>41815.083333333336</v>
      </c>
      <c r="L1280">
        <v>1401196766</v>
      </c>
      <c r="M1280" s="10">
        <f t="shared" si="137"/>
        <v>41786.555162037039</v>
      </c>
      <c r="N1280" t="b">
        <v>1</v>
      </c>
      <c r="O1280">
        <v>190</v>
      </c>
      <c r="P1280" t="b">
        <v>1</v>
      </c>
      <c r="Q1280" t="s">
        <v>8276</v>
      </c>
      <c r="R1280" s="5">
        <f t="shared" si="133"/>
        <v>1.5489999999999999</v>
      </c>
      <c r="S1280" s="14">
        <f t="shared" si="134"/>
        <v>53.005263157894738</v>
      </c>
      <c r="T1280" t="str">
        <f t="shared" si="138"/>
        <v>music</v>
      </c>
      <c r="U1280" t="str">
        <f t="shared" si="139"/>
        <v>rock</v>
      </c>
    </row>
    <row r="1281" spans="1:21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f t="shared" si="135"/>
        <v>12516</v>
      </c>
      <c r="F1281">
        <v>13864.17</v>
      </c>
      <c r="G1281" t="s">
        <v>8219</v>
      </c>
      <c r="H1281" t="s">
        <v>8224</v>
      </c>
      <c r="I1281" t="s">
        <v>8246</v>
      </c>
      <c r="J1281">
        <v>1395624170</v>
      </c>
      <c r="K1281" s="10">
        <f t="shared" si="136"/>
        <v>41722.057523148149</v>
      </c>
      <c r="L1281">
        <v>1392171770</v>
      </c>
      <c r="M1281" s="10">
        <f t="shared" si="137"/>
        <v>41682.099189814813</v>
      </c>
      <c r="N1281" t="b">
        <v>1</v>
      </c>
      <c r="O1281">
        <v>189</v>
      </c>
      <c r="P1281" t="b">
        <v>1</v>
      </c>
      <c r="Q1281" t="s">
        <v>8276</v>
      </c>
      <c r="R1281" s="5">
        <f t="shared" si="133"/>
        <v>1.1080000000000001</v>
      </c>
      <c r="S1281" s="14">
        <f t="shared" si="134"/>
        <v>73.355396825396824</v>
      </c>
      <c r="T1281" t="str">
        <f t="shared" si="138"/>
        <v>music</v>
      </c>
      <c r="U1281" t="str">
        <f t="shared" si="139"/>
        <v>rock</v>
      </c>
    </row>
    <row r="1282" spans="1:21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f t="shared" si="135"/>
        <v>15000</v>
      </c>
      <c r="F1282">
        <v>16636.78</v>
      </c>
      <c r="G1282" t="s">
        <v>8219</v>
      </c>
      <c r="H1282" t="s">
        <v>8224</v>
      </c>
      <c r="I1282" t="s">
        <v>8246</v>
      </c>
      <c r="J1282">
        <v>1299003054</v>
      </c>
      <c r="K1282" s="10">
        <f t="shared" si="136"/>
        <v>40603.757569444446</v>
      </c>
      <c r="L1282">
        <v>1291227054</v>
      </c>
      <c r="M1282" s="10">
        <f t="shared" si="137"/>
        <v>40513.757569444446</v>
      </c>
      <c r="N1282" t="b">
        <v>1</v>
      </c>
      <c r="O1282">
        <v>130</v>
      </c>
      <c r="P1282" t="b">
        <v>1</v>
      </c>
      <c r="Q1282" t="s">
        <v>8276</v>
      </c>
      <c r="R1282" s="5">
        <f t="shared" ref="R1282:R1345" si="140">ROUND((F1282/D1282),3)</f>
        <v>1.109</v>
      </c>
      <c r="S1282" s="14">
        <f t="shared" ref="S1282:S1345" si="141">F1282/O1282</f>
        <v>127.97523076923076</v>
      </c>
      <c r="T1282" t="str">
        <f t="shared" si="138"/>
        <v>music</v>
      </c>
      <c r="U1282" t="str">
        <f t="shared" si="139"/>
        <v>rock</v>
      </c>
    </row>
    <row r="1283" spans="1:21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f t="shared" ref="E1283:E1346" si="142">IF(I1283="USD",D1283,(IF(I1283="AUD",(D1283*0.68),IF(I1283="GBP",(D1283*1.21),(IF(I1283="EUR",(D1283*1.11),(IF(I1283="CAD",(D1283*0.75),(IF(I1283="NZD",(D1283*0.64),IF(I1283="HKD",(D1283*0.13),IF(I1283="DKK",(D1283*0.15),IF(I1283="NOK",(D1283*0.11),IF(I1283="SEK",(D1283*0.1),(IF(I1283="MXN",(D1283*0.051),IF(I1283="chf",(D1283*1.02),IF(I1283="SGD",(D1283*0.72)))))))))))))))))))</f>
        <v>7000</v>
      </c>
      <c r="F1283">
        <v>7750</v>
      </c>
      <c r="G1283" t="s">
        <v>8219</v>
      </c>
      <c r="H1283" t="s">
        <v>8224</v>
      </c>
      <c r="I1283" t="s">
        <v>8246</v>
      </c>
      <c r="J1283">
        <v>1375033836</v>
      </c>
      <c r="K1283" s="10">
        <f t="shared" ref="K1283:K1346" si="143">(((J1283/60)/60)/24)+DATE(1970,1,1)</f>
        <v>41483.743472222224</v>
      </c>
      <c r="L1283">
        <v>1373305836</v>
      </c>
      <c r="M1283" s="10">
        <f t="shared" ref="M1283:M1346" si="144">(((L1283/60)/60)/24)+DATE(1970,1,1)</f>
        <v>41463.743472222224</v>
      </c>
      <c r="N1283" t="b">
        <v>1</v>
      </c>
      <c r="O1283">
        <v>74</v>
      </c>
      <c r="P1283" t="b">
        <v>1</v>
      </c>
      <c r="Q1283" t="s">
        <v>8276</v>
      </c>
      <c r="R1283" s="5">
        <f t="shared" si="140"/>
        <v>1.107</v>
      </c>
      <c r="S1283" s="14">
        <f t="shared" si="141"/>
        <v>104.72972972972973</v>
      </c>
      <c r="T1283" t="str">
        <f t="shared" ref="T1283:T1346" si="145">LEFT(Q1283,SEARCH("/",Q1283,1)-1)</f>
        <v>music</v>
      </c>
      <c r="U1283" t="str">
        <f t="shared" ref="U1283:U1346" si="146">RIGHT(Q1283,(LEN(Q1283)-(SEARCH("/",Q1283,1))))</f>
        <v>rock</v>
      </c>
    </row>
    <row r="1284" spans="1:21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f t="shared" si="142"/>
        <v>15000</v>
      </c>
      <c r="F1284">
        <v>18542</v>
      </c>
      <c r="G1284" t="s">
        <v>8219</v>
      </c>
      <c r="H1284" t="s">
        <v>8224</v>
      </c>
      <c r="I1284" t="s">
        <v>8246</v>
      </c>
      <c r="J1284">
        <v>1386565140</v>
      </c>
      <c r="K1284" s="10">
        <f t="shared" si="143"/>
        <v>41617.207638888889</v>
      </c>
      <c r="L1284">
        <v>1383909855</v>
      </c>
      <c r="M1284" s="10">
        <f t="shared" si="144"/>
        <v>41586.475173611114</v>
      </c>
      <c r="N1284" t="b">
        <v>1</v>
      </c>
      <c r="O1284">
        <v>274</v>
      </c>
      <c r="P1284" t="b">
        <v>1</v>
      </c>
      <c r="Q1284" t="s">
        <v>8276</v>
      </c>
      <c r="R1284" s="5">
        <f t="shared" si="140"/>
        <v>1.236</v>
      </c>
      <c r="S1284" s="14">
        <f t="shared" si="141"/>
        <v>67.671532846715323</v>
      </c>
      <c r="T1284" t="str">
        <f t="shared" si="145"/>
        <v>music</v>
      </c>
      <c r="U1284" t="str">
        <f t="shared" si="146"/>
        <v>rock</v>
      </c>
    </row>
    <row r="1285" spans="1:21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f t="shared" si="142"/>
        <v>1000</v>
      </c>
      <c r="F1285">
        <v>2110.5</v>
      </c>
      <c r="G1285" t="s">
        <v>8219</v>
      </c>
      <c r="H1285" t="s">
        <v>8224</v>
      </c>
      <c r="I1285" t="s">
        <v>8246</v>
      </c>
      <c r="J1285">
        <v>1362974400</v>
      </c>
      <c r="K1285" s="10">
        <f t="shared" si="143"/>
        <v>41344.166666666664</v>
      </c>
      <c r="L1285">
        <v>1360948389</v>
      </c>
      <c r="M1285" s="10">
        <f t="shared" si="144"/>
        <v>41320.717465277776</v>
      </c>
      <c r="N1285" t="b">
        <v>1</v>
      </c>
      <c r="O1285">
        <v>22</v>
      </c>
      <c r="P1285" t="b">
        <v>1</v>
      </c>
      <c r="Q1285" t="s">
        <v>8276</v>
      </c>
      <c r="R1285" s="5">
        <f t="shared" si="140"/>
        <v>2.1110000000000002</v>
      </c>
      <c r="S1285" s="14">
        <f t="shared" si="141"/>
        <v>95.931818181818187</v>
      </c>
      <c r="T1285" t="str">
        <f t="shared" si="145"/>
        <v>music</v>
      </c>
      <c r="U1285" t="str">
        <f t="shared" si="146"/>
        <v>rock</v>
      </c>
    </row>
    <row r="1286" spans="1:21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f t="shared" si="142"/>
        <v>2000</v>
      </c>
      <c r="F1286">
        <v>2020</v>
      </c>
      <c r="G1286" t="s">
        <v>8219</v>
      </c>
      <c r="H1286" t="s">
        <v>8224</v>
      </c>
      <c r="I1286" t="s">
        <v>8246</v>
      </c>
      <c r="J1286">
        <v>1483203540</v>
      </c>
      <c r="K1286" s="10">
        <f t="shared" si="143"/>
        <v>42735.707638888889</v>
      </c>
      <c r="L1286">
        <v>1481175482</v>
      </c>
      <c r="M1286" s="10">
        <f t="shared" si="144"/>
        <v>42712.23474537037</v>
      </c>
      <c r="N1286" t="b">
        <v>0</v>
      </c>
      <c r="O1286">
        <v>31</v>
      </c>
      <c r="P1286" t="b">
        <v>1</v>
      </c>
      <c r="Q1286" t="s">
        <v>8271</v>
      </c>
      <c r="R1286" s="5">
        <f t="shared" si="140"/>
        <v>1.01</v>
      </c>
      <c r="S1286" s="14">
        <f t="shared" si="141"/>
        <v>65.161290322580641</v>
      </c>
      <c r="T1286" t="str">
        <f t="shared" si="145"/>
        <v>theater</v>
      </c>
      <c r="U1286" t="str">
        <f t="shared" si="146"/>
        <v>plays</v>
      </c>
    </row>
    <row r="1287" spans="1:21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f t="shared" si="142"/>
        <v>2420</v>
      </c>
      <c r="F1287">
        <v>2033</v>
      </c>
      <c r="G1287" t="s">
        <v>8219</v>
      </c>
      <c r="H1287" t="s">
        <v>8225</v>
      </c>
      <c r="I1287" t="s">
        <v>8247</v>
      </c>
      <c r="J1287">
        <v>1434808775</v>
      </c>
      <c r="K1287" s="10">
        <f t="shared" si="143"/>
        <v>42175.583043981482</v>
      </c>
      <c r="L1287">
        <v>1433512775</v>
      </c>
      <c r="M1287" s="10">
        <f t="shared" si="144"/>
        <v>42160.583043981482</v>
      </c>
      <c r="N1287" t="b">
        <v>0</v>
      </c>
      <c r="O1287">
        <v>63</v>
      </c>
      <c r="P1287" t="b">
        <v>1</v>
      </c>
      <c r="Q1287" t="s">
        <v>8271</v>
      </c>
      <c r="R1287" s="5">
        <f t="shared" si="140"/>
        <v>1.0169999999999999</v>
      </c>
      <c r="S1287" s="14">
        <f t="shared" si="141"/>
        <v>32.269841269841272</v>
      </c>
      <c r="T1287" t="str">
        <f t="shared" si="145"/>
        <v>theater</v>
      </c>
      <c r="U1287" t="str">
        <f t="shared" si="146"/>
        <v>plays</v>
      </c>
    </row>
    <row r="1288" spans="1:21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f t="shared" si="142"/>
        <v>1815</v>
      </c>
      <c r="F1288">
        <v>1625</v>
      </c>
      <c r="G1288" t="s">
        <v>8219</v>
      </c>
      <c r="H1288" t="s">
        <v>8225</v>
      </c>
      <c r="I1288" t="s">
        <v>8247</v>
      </c>
      <c r="J1288">
        <v>1424181600</v>
      </c>
      <c r="K1288" s="10">
        <f t="shared" si="143"/>
        <v>42052.583333333328</v>
      </c>
      <c r="L1288">
        <v>1423041227</v>
      </c>
      <c r="M1288" s="10">
        <f t="shared" si="144"/>
        <v>42039.384571759263</v>
      </c>
      <c r="N1288" t="b">
        <v>0</v>
      </c>
      <c r="O1288">
        <v>20</v>
      </c>
      <c r="P1288" t="b">
        <v>1</v>
      </c>
      <c r="Q1288" t="s">
        <v>8271</v>
      </c>
      <c r="R1288" s="5">
        <f t="shared" si="140"/>
        <v>1.083</v>
      </c>
      <c r="S1288" s="14">
        <f t="shared" si="141"/>
        <v>81.25</v>
      </c>
      <c r="T1288" t="str">
        <f t="shared" si="145"/>
        <v>theater</v>
      </c>
      <c r="U1288" t="str">
        <f t="shared" si="146"/>
        <v>plays</v>
      </c>
    </row>
    <row r="1289" spans="1:21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f t="shared" si="142"/>
        <v>302.5</v>
      </c>
      <c r="F1289">
        <v>605</v>
      </c>
      <c r="G1289" t="s">
        <v>8219</v>
      </c>
      <c r="H1289" t="s">
        <v>8225</v>
      </c>
      <c r="I1289" t="s">
        <v>8247</v>
      </c>
      <c r="J1289">
        <v>1434120856</v>
      </c>
      <c r="K1289" s="10">
        <f t="shared" si="143"/>
        <v>42167.621018518519</v>
      </c>
      <c r="L1289">
        <v>1428936856</v>
      </c>
      <c r="M1289" s="10">
        <f t="shared" si="144"/>
        <v>42107.621018518519</v>
      </c>
      <c r="N1289" t="b">
        <v>0</v>
      </c>
      <c r="O1289">
        <v>25</v>
      </c>
      <c r="P1289" t="b">
        <v>1</v>
      </c>
      <c r="Q1289" t="s">
        <v>8271</v>
      </c>
      <c r="R1289" s="5">
        <f t="shared" si="140"/>
        <v>2.42</v>
      </c>
      <c r="S1289" s="14">
        <f t="shared" si="141"/>
        <v>24.2</v>
      </c>
      <c r="T1289" t="str">
        <f t="shared" si="145"/>
        <v>theater</v>
      </c>
      <c r="U1289" t="str">
        <f t="shared" si="146"/>
        <v>plays</v>
      </c>
    </row>
    <row r="1290" spans="1:21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f t="shared" si="142"/>
        <v>4000</v>
      </c>
      <c r="F1290">
        <v>4018</v>
      </c>
      <c r="G1290" t="s">
        <v>8219</v>
      </c>
      <c r="H1290" t="s">
        <v>8224</v>
      </c>
      <c r="I1290" t="s">
        <v>8246</v>
      </c>
      <c r="J1290">
        <v>1470801600</v>
      </c>
      <c r="K1290" s="10">
        <f t="shared" si="143"/>
        <v>42592.166666666672</v>
      </c>
      <c r="L1290">
        <v>1468122163</v>
      </c>
      <c r="M1290" s="10">
        <f t="shared" si="144"/>
        <v>42561.154664351852</v>
      </c>
      <c r="N1290" t="b">
        <v>0</v>
      </c>
      <c r="O1290">
        <v>61</v>
      </c>
      <c r="P1290" t="b">
        <v>1</v>
      </c>
      <c r="Q1290" t="s">
        <v>8271</v>
      </c>
      <c r="R1290" s="5">
        <f t="shared" si="140"/>
        <v>1.0049999999999999</v>
      </c>
      <c r="S1290" s="14">
        <f t="shared" si="141"/>
        <v>65.868852459016395</v>
      </c>
      <c r="T1290" t="str">
        <f t="shared" si="145"/>
        <v>theater</v>
      </c>
      <c r="U1290" t="str">
        <f t="shared" si="146"/>
        <v>plays</v>
      </c>
    </row>
    <row r="1291" spans="1:21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f t="shared" si="142"/>
        <v>1500</v>
      </c>
      <c r="F1291">
        <v>1876</v>
      </c>
      <c r="G1291" t="s">
        <v>8219</v>
      </c>
      <c r="H1291" t="s">
        <v>8224</v>
      </c>
      <c r="I1291" t="s">
        <v>8246</v>
      </c>
      <c r="J1291">
        <v>1483499645</v>
      </c>
      <c r="K1291" s="10">
        <f t="shared" si="143"/>
        <v>42739.134780092587</v>
      </c>
      <c r="L1291">
        <v>1480907645</v>
      </c>
      <c r="M1291" s="10">
        <f t="shared" si="144"/>
        <v>42709.134780092587</v>
      </c>
      <c r="N1291" t="b">
        <v>0</v>
      </c>
      <c r="O1291">
        <v>52</v>
      </c>
      <c r="P1291" t="b">
        <v>1</v>
      </c>
      <c r="Q1291" t="s">
        <v>8271</v>
      </c>
      <c r="R1291" s="5">
        <f t="shared" si="140"/>
        <v>1.2509999999999999</v>
      </c>
      <c r="S1291" s="14">
        <f t="shared" si="141"/>
        <v>36.07692307692308</v>
      </c>
      <c r="T1291" t="str">
        <f t="shared" si="145"/>
        <v>theater</v>
      </c>
      <c r="U1291" t="str">
        <f t="shared" si="146"/>
        <v>plays</v>
      </c>
    </row>
    <row r="1292" spans="1:21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f t="shared" si="142"/>
        <v>3500</v>
      </c>
      <c r="F1292">
        <v>3800</v>
      </c>
      <c r="G1292" t="s">
        <v>8219</v>
      </c>
      <c r="H1292" t="s">
        <v>8224</v>
      </c>
      <c r="I1292" t="s">
        <v>8246</v>
      </c>
      <c r="J1292">
        <v>1429772340</v>
      </c>
      <c r="K1292" s="10">
        <f t="shared" si="143"/>
        <v>42117.290972222225</v>
      </c>
      <c r="L1292">
        <v>1427121931</v>
      </c>
      <c r="M1292" s="10">
        <f t="shared" si="144"/>
        <v>42086.614942129629</v>
      </c>
      <c r="N1292" t="b">
        <v>0</v>
      </c>
      <c r="O1292">
        <v>86</v>
      </c>
      <c r="P1292" t="b">
        <v>1</v>
      </c>
      <c r="Q1292" t="s">
        <v>8271</v>
      </c>
      <c r="R1292" s="5">
        <f t="shared" si="140"/>
        <v>1.0860000000000001</v>
      </c>
      <c r="S1292" s="14">
        <f t="shared" si="141"/>
        <v>44.186046511627907</v>
      </c>
      <c r="T1292" t="str">
        <f t="shared" si="145"/>
        <v>theater</v>
      </c>
      <c r="U1292" t="str">
        <f t="shared" si="146"/>
        <v>plays</v>
      </c>
    </row>
    <row r="1293" spans="1:21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f t="shared" si="142"/>
        <v>3000</v>
      </c>
      <c r="F1293">
        <v>4371</v>
      </c>
      <c r="G1293" t="s">
        <v>8219</v>
      </c>
      <c r="H1293" t="s">
        <v>8224</v>
      </c>
      <c r="I1293" t="s">
        <v>8246</v>
      </c>
      <c r="J1293">
        <v>1428390000</v>
      </c>
      <c r="K1293" s="10">
        <f t="shared" si="143"/>
        <v>42101.291666666672</v>
      </c>
      <c r="L1293">
        <v>1425224391</v>
      </c>
      <c r="M1293" s="10">
        <f t="shared" si="144"/>
        <v>42064.652673611112</v>
      </c>
      <c r="N1293" t="b">
        <v>0</v>
      </c>
      <c r="O1293">
        <v>42</v>
      </c>
      <c r="P1293" t="b">
        <v>1</v>
      </c>
      <c r="Q1293" t="s">
        <v>8271</v>
      </c>
      <c r="R1293" s="5">
        <f t="shared" si="140"/>
        <v>1.4570000000000001</v>
      </c>
      <c r="S1293" s="14">
        <f t="shared" si="141"/>
        <v>104.07142857142857</v>
      </c>
      <c r="T1293" t="str">
        <f t="shared" si="145"/>
        <v>theater</v>
      </c>
      <c r="U1293" t="str">
        <f t="shared" si="146"/>
        <v>plays</v>
      </c>
    </row>
    <row r="1294" spans="1:21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f t="shared" si="142"/>
        <v>2057</v>
      </c>
      <c r="F1294">
        <v>1870</v>
      </c>
      <c r="G1294" t="s">
        <v>8219</v>
      </c>
      <c r="H1294" t="s">
        <v>8225</v>
      </c>
      <c r="I1294" t="s">
        <v>8247</v>
      </c>
      <c r="J1294">
        <v>1444172340</v>
      </c>
      <c r="K1294" s="10">
        <f t="shared" si="143"/>
        <v>42283.957638888889</v>
      </c>
      <c r="L1294">
        <v>1441822828</v>
      </c>
      <c r="M1294" s="10">
        <f t="shared" si="144"/>
        <v>42256.764212962968</v>
      </c>
      <c r="N1294" t="b">
        <v>0</v>
      </c>
      <c r="O1294">
        <v>52</v>
      </c>
      <c r="P1294" t="b">
        <v>1</v>
      </c>
      <c r="Q1294" t="s">
        <v>8271</v>
      </c>
      <c r="R1294" s="5">
        <f t="shared" si="140"/>
        <v>1.1000000000000001</v>
      </c>
      <c r="S1294" s="14">
        <f t="shared" si="141"/>
        <v>35.96153846153846</v>
      </c>
      <c r="T1294" t="str">
        <f t="shared" si="145"/>
        <v>theater</v>
      </c>
      <c r="U1294" t="str">
        <f t="shared" si="146"/>
        <v>plays</v>
      </c>
    </row>
    <row r="1295" spans="1:21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f t="shared" si="142"/>
        <v>15000</v>
      </c>
      <c r="F1295">
        <v>15335</v>
      </c>
      <c r="G1295" t="s">
        <v>8219</v>
      </c>
      <c r="H1295" t="s">
        <v>8224</v>
      </c>
      <c r="I1295" t="s">
        <v>8246</v>
      </c>
      <c r="J1295">
        <v>1447523371</v>
      </c>
      <c r="K1295" s="10">
        <f t="shared" si="143"/>
        <v>42322.742719907401</v>
      </c>
      <c r="L1295">
        <v>1444927771</v>
      </c>
      <c r="M1295" s="10">
        <f t="shared" si="144"/>
        <v>42292.701053240744</v>
      </c>
      <c r="N1295" t="b">
        <v>0</v>
      </c>
      <c r="O1295">
        <v>120</v>
      </c>
      <c r="P1295" t="b">
        <v>1</v>
      </c>
      <c r="Q1295" t="s">
        <v>8271</v>
      </c>
      <c r="R1295" s="5">
        <f t="shared" si="140"/>
        <v>1.022</v>
      </c>
      <c r="S1295" s="14">
        <f t="shared" si="141"/>
        <v>127.79166666666667</v>
      </c>
      <c r="T1295" t="str">
        <f t="shared" si="145"/>
        <v>theater</v>
      </c>
      <c r="U1295" t="str">
        <f t="shared" si="146"/>
        <v>plays</v>
      </c>
    </row>
    <row r="1296" spans="1:21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f t="shared" si="142"/>
        <v>605</v>
      </c>
      <c r="F1296">
        <v>610</v>
      </c>
      <c r="G1296" t="s">
        <v>8219</v>
      </c>
      <c r="H1296" t="s">
        <v>8225</v>
      </c>
      <c r="I1296" t="s">
        <v>8247</v>
      </c>
      <c r="J1296">
        <v>1445252400</v>
      </c>
      <c r="K1296" s="10">
        <f t="shared" si="143"/>
        <v>42296.458333333328</v>
      </c>
      <c r="L1296">
        <v>1443696797</v>
      </c>
      <c r="M1296" s="10">
        <f t="shared" si="144"/>
        <v>42278.453668981485</v>
      </c>
      <c r="N1296" t="b">
        <v>0</v>
      </c>
      <c r="O1296">
        <v>22</v>
      </c>
      <c r="P1296" t="b">
        <v>1</v>
      </c>
      <c r="Q1296" t="s">
        <v>8271</v>
      </c>
      <c r="R1296" s="5">
        <f t="shared" si="140"/>
        <v>1.22</v>
      </c>
      <c r="S1296" s="14">
        <f t="shared" si="141"/>
        <v>27.727272727272727</v>
      </c>
      <c r="T1296" t="str">
        <f t="shared" si="145"/>
        <v>theater</v>
      </c>
      <c r="U1296" t="str">
        <f t="shared" si="146"/>
        <v>plays</v>
      </c>
    </row>
    <row r="1297" spans="1:21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f t="shared" si="142"/>
        <v>3025</v>
      </c>
      <c r="F1297">
        <v>2549</v>
      </c>
      <c r="G1297" t="s">
        <v>8219</v>
      </c>
      <c r="H1297" t="s">
        <v>8225</v>
      </c>
      <c r="I1297" t="s">
        <v>8247</v>
      </c>
      <c r="J1297">
        <v>1438189200</v>
      </c>
      <c r="K1297" s="10">
        <f t="shared" si="143"/>
        <v>42214.708333333328</v>
      </c>
      <c r="L1297">
        <v>1435585497</v>
      </c>
      <c r="M1297" s="10">
        <f t="shared" si="144"/>
        <v>42184.572881944448</v>
      </c>
      <c r="N1297" t="b">
        <v>0</v>
      </c>
      <c r="O1297">
        <v>64</v>
      </c>
      <c r="P1297" t="b">
        <v>1</v>
      </c>
      <c r="Q1297" t="s">
        <v>8271</v>
      </c>
      <c r="R1297" s="5">
        <f t="shared" si="140"/>
        <v>1.02</v>
      </c>
      <c r="S1297" s="14">
        <f t="shared" si="141"/>
        <v>39.828125</v>
      </c>
      <c r="T1297" t="str">
        <f t="shared" si="145"/>
        <v>theater</v>
      </c>
      <c r="U1297" t="str">
        <f t="shared" si="146"/>
        <v>plays</v>
      </c>
    </row>
    <row r="1298" spans="1:21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f t="shared" si="142"/>
        <v>1028.5</v>
      </c>
      <c r="F1298">
        <v>1200</v>
      </c>
      <c r="G1298" t="s">
        <v>8219</v>
      </c>
      <c r="H1298" t="s">
        <v>8225</v>
      </c>
      <c r="I1298" t="s">
        <v>8247</v>
      </c>
      <c r="J1298">
        <v>1457914373</v>
      </c>
      <c r="K1298" s="10">
        <f t="shared" si="143"/>
        <v>42443.008946759262</v>
      </c>
      <c r="L1298">
        <v>1456189973</v>
      </c>
      <c r="M1298" s="10">
        <f t="shared" si="144"/>
        <v>42423.050613425927</v>
      </c>
      <c r="N1298" t="b">
        <v>0</v>
      </c>
      <c r="O1298">
        <v>23</v>
      </c>
      <c r="P1298" t="b">
        <v>1</v>
      </c>
      <c r="Q1298" t="s">
        <v>8271</v>
      </c>
      <c r="R1298" s="5">
        <f t="shared" si="140"/>
        <v>1.4119999999999999</v>
      </c>
      <c r="S1298" s="14">
        <f t="shared" si="141"/>
        <v>52.173913043478258</v>
      </c>
      <c r="T1298" t="str">
        <f t="shared" si="145"/>
        <v>theater</v>
      </c>
      <c r="U1298" t="str">
        <f t="shared" si="146"/>
        <v>plays</v>
      </c>
    </row>
    <row r="1299" spans="1:21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f t="shared" si="142"/>
        <v>20000</v>
      </c>
      <c r="F1299">
        <v>21905</v>
      </c>
      <c r="G1299" t="s">
        <v>8219</v>
      </c>
      <c r="H1299" t="s">
        <v>8224</v>
      </c>
      <c r="I1299" t="s">
        <v>8246</v>
      </c>
      <c r="J1299">
        <v>1462125358</v>
      </c>
      <c r="K1299" s="10">
        <f t="shared" si="143"/>
        <v>42491.747199074074</v>
      </c>
      <c r="L1299">
        <v>1459533358</v>
      </c>
      <c r="M1299" s="10">
        <f t="shared" si="144"/>
        <v>42461.747199074074</v>
      </c>
      <c r="N1299" t="b">
        <v>0</v>
      </c>
      <c r="O1299">
        <v>238</v>
      </c>
      <c r="P1299" t="b">
        <v>1</v>
      </c>
      <c r="Q1299" t="s">
        <v>8271</v>
      </c>
      <c r="R1299" s="5">
        <f t="shared" si="140"/>
        <v>1.095</v>
      </c>
      <c r="S1299" s="14">
        <f t="shared" si="141"/>
        <v>92.037815126050418</v>
      </c>
      <c r="T1299" t="str">
        <f t="shared" si="145"/>
        <v>theater</v>
      </c>
      <c r="U1299" t="str">
        <f t="shared" si="146"/>
        <v>plays</v>
      </c>
    </row>
    <row r="1300" spans="1:21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f t="shared" si="142"/>
        <v>2420</v>
      </c>
      <c r="F1300">
        <v>2093</v>
      </c>
      <c r="G1300" t="s">
        <v>8219</v>
      </c>
      <c r="H1300" t="s">
        <v>8225</v>
      </c>
      <c r="I1300" t="s">
        <v>8247</v>
      </c>
      <c r="J1300">
        <v>1461860432</v>
      </c>
      <c r="K1300" s="10">
        <f t="shared" si="143"/>
        <v>42488.680925925932</v>
      </c>
      <c r="L1300">
        <v>1459268432</v>
      </c>
      <c r="M1300" s="10">
        <f t="shared" si="144"/>
        <v>42458.680925925932</v>
      </c>
      <c r="N1300" t="b">
        <v>0</v>
      </c>
      <c r="O1300">
        <v>33</v>
      </c>
      <c r="P1300" t="b">
        <v>1</v>
      </c>
      <c r="Q1300" t="s">
        <v>8271</v>
      </c>
      <c r="R1300" s="5">
        <f t="shared" si="140"/>
        <v>1.0469999999999999</v>
      </c>
      <c r="S1300" s="14">
        <f t="shared" si="141"/>
        <v>63.424242424242422</v>
      </c>
      <c r="T1300" t="str">
        <f t="shared" si="145"/>
        <v>theater</v>
      </c>
      <c r="U1300" t="str">
        <f t="shared" si="146"/>
        <v>plays</v>
      </c>
    </row>
    <row r="1301" spans="1:21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f t="shared" si="142"/>
        <v>3500</v>
      </c>
      <c r="F1301">
        <v>4340</v>
      </c>
      <c r="G1301" t="s">
        <v>8219</v>
      </c>
      <c r="H1301" t="s">
        <v>8224</v>
      </c>
      <c r="I1301" t="s">
        <v>8246</v>
      </c>
      <c r="J1301">
        <v>1436902359</v>
      </c>
      <c r="K1301" s="10">
        <f t="shared" si="143"/>
        <v>42199.814340277779</v>
      </c>
      <c r="L1301">
        <v>1434310359</v>
      </c>
      <c r="M1301" s="10">
        <f t="shared" si="144"/>
        <v>42169.814340277779</v>
      </c>
      <c r="N1301" t="b">
        <v>0</v>
      </c>
      <c r="O1301">
        <v>32</v>
      </c>
      <c r="P1301" t="b">
        <v>1</v>
      </c>
      <c r="Q1301" t="s">
        <v>8271</v>
      </c>
      <c r="R1301" s="5">
        <f t="shared" si="140"/>
        <v>1.24</v>
      </c>
      <c r="S1301" s="14">
        <f t="shared" si="141"/>
        <v>135.625</v>
      </c>
      <c r="T1301" t="str">
        <f t="shared" si="145"/>
        <v>theater</v>
      </c>
      <c r="U1301" t="str">
        <f t="shared" si="146"/>
        <v>plays</v>
      </c>
    </row>
    <row r="1302" spans="1:21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f t="shared" si="142"/>
        <v>3000</v>
      </c>
      <c r="F1302">
        <v>4050</v>
      </c>
      <c r="G1302" t="s">
        <v>8219</v>
      </c>
      <c r="H1302" t="s">
        <v>8224</v>
      </c>
      <c r="I1302" t="s">
        <v>8246</v>
      </c>
      <c r="J1302">
        <v>1464807420</v>
      </c>
      <c r="K1302" s="10">
        <f t="shared" si="143"/>
        <v>42522.789583333331</v>
      </c>
      <c r="L1302">
        <v>1461427938</v>
      </c>
      <c r="M1302" s="10">
        <f t="shared" si="144"/>
        <v>42483.675208333334</v>
      </c>
      <c r="N1302" t="b">
        <v>0</v>
      </c>
      <c r="O1302">
        <v>24</v>
      </c>
      <c r="P1302" t="b">
        <v>1</v>
      </c>
      <c r="Q1302" t="s">
        <v>8271</v>
      </c>
      <c r="R1302" s="5">
        <f t="shared" si="140"/>
        <v>1.35</v>
      </c>
      <c r="S1302" s="14">
        <f t="shared" si="141"/>
        <v>168.75</v>
      </c>
      <c r="T1302" t="str">
        <f t="shared" si="145"/>
        <v>theater</v>
      </c>
      <c r="U1302" t="str">
        <f t="shared" si="146"/>
        <v>plays</v>
      </c>
    </row>
    <row r="1303" spans="1:21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f t="shared" si="142"/>
        <v>2000</v>
      </c>
      <c r="F1303">
        <v>2055</v>
      </c>
      <c r="G1303" t="s">
        <v>8219</v>
      </c>
      <c r="H1303" t="s">
        <v>8224</v>
      </c>
      <c r="I1303" t="s">
        <v>8246</v>
      </c>
      <c r="J1303">
        <v>1437447600</v>
      </c>
      <c r="K1303" s="10">
        <f t="shared" si="143"/>
        <v>42206.125</v>
      </c>
      <c r="L1303">
        <v>1436551178</v>
      </c>
      <c r="M1303" s="10">
        <f t="shared" si="144"/>
        <v>42195.749745370369</v>
      </c>
      <c r="N1303" t="b">
        <v>0</v>
      </c>
      <c r="O1303">
        <v>29</v>
      </c>
      <c r="P1303" t="b">
        <v>1</v>
      </c>
      <c r="Q1303" t="s">
        <v>8271</v>
      </c>
      <c r="R1303" s="5">
        <f t="shared" si="140"/>
        <v>1.028</v>
      </c>
      <c r="S1303" s="14">
        <f t="shared" si="141"/>
        <v>70.862068965517238</v>
      </c>
      <c r="T1303" t="str">
        <f t="shared" si="145"/>
        <v>theater</v>
      </c>
      <c r="U1303" t="str">
        <f t="shared" si="146"/>
        <v>plays</v>
      </c>
    </row>
    <row r="1304" spans="1:21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f t="shared" si="142"/>
        <v>2500</v>
      </c>
      <c r="F1304">
        <v>2500</v>
      </c>
      <c r="G1304" t="s">
        <v>8219</v>
      </c>
      <c r="H1304" t="s">
        <v>8224</v>
      </c>
      <c r="I1304" t="s">
        <v>8246</v>
      </c>
      <c r="J1304">
        <v>1480559011</v>
      </c>
      <c r="K1304" s="10">
        <f t="shared" si="143"/>
        <v>42705.099664351852</v>
      </c>
      <c r="L1304">
        <v>1477963411</v>
      </c>
      <c r="M1304" s="10">
        <f t="shared" si="144"/>
        <v>42675.057997685188</v>
      </c>
      <c r="N1304" t="b">
        <v>0</v>
      </c>
      <c r="O1304">
        <v>50</v>
      </c>
      <c r="P1304" t="b">
        <v>1</v>
      </c>
      <c r="Q1304" t="s">
        <v>8271</v>
      </c>
      <c r="R1304" s="5">
        <f t="shared" si="140"/>
        <v>1</v>
      </c>
      <c r="S1304" s="14">
        <f t="shared" si="141"/>
        <v>50</v>
      </c>
      <c r="T1304" t="str">
        <f t="shared" si="145"/>
        <v>theater</v>
      </c>
      <c r="U1304" t="str">
        <f t="shared" si="146"/>
        <v>plays</v>
      </c>
    </row>
    <row r="1305" spans="1:21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f t="shared" si="142"/>
        <v>4235</v>
      </c>
      <c r="F1305">
        <v>4559.13</v>
      </c>
      <c r="G1305" t="s">
        <v>8219</v>
      </c>
      <c r="H1305" t="s">
        <v>8225</v>
      </c>
      <c r="I1305" t="s">
        <v>8247</v>
      </c>
      <c r="J1305">
        <v>1469962800</v>
      </c>
      <c r="K1305" s="10">
        <f t="shared" si="143"/>
        <v>42582.458333333328</v>
      </c>
      <c r="L1305">
        <v>1468578920</v>
      </c>
      <c r="M1305" s="10">
        <f t="shared" si="144"/>
        <v>42566.441203703704</v>
      </c>
      <c r="N1305" t="b">
        <v>0</v>
      </c>
      <c r="O1305">
        <v>108</v>
      </c>
      <c r="P1305" t="b">
        <v>1</v>
      </c>
      <c r="Q1305" t="s">
        <v>8271</v>
      </c>
      <c r="R1305" s="5">
        <f t="shared" si="140"/>
        <v>1.3029999999999999</v>
      </c>
      <c r="S1305" s="14">
        <f t="shared" si="141"/>
        <v>42.214166666666671</v>
      </c>
      <c r="T1305" t="str">
        <f t="shared" si="145"/>
        <v>theater</v>
      </c>
      <c r="U1305" t="str">
        <f t="shared" si="146"/>
        <v>plays</v>
      </c>
    </row>
    <row r="1306" spans="1:21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f t="shared" si="142"/>
        <v>48400</v>
      </c>
      <c r="F1306">
        <v>15851</v>
      </c>
      <c r="G1306" t="s">
        <v>8220</v>
      </c>
      <c r="H1306" t="s">
        <v>8225</v>
      </c>
      <c r="I1306" t="s">
        <v>8247</v>
      </c>
      <c r="J1306">
        <v>1489376405</v>
      </c>
      <c r="K1306" s="10">
        <f t="shared" si="143"/>
        <v>42807.152835648143</v>
      </c>
      <c r="L1306">
        <v>1484196005</v>
      </c>
      <c r="M1306" s="10">
        <f t="shared" si="144"/>
        <v>42747.194502314815</v>
      </c>
      <c r="N1306" t="b">
        <v>0</v>
      </c>
      <c r="O1306">
        <v>104</v>
      </c>
      <c r="P1306" t="b">
        <v>0</v>
      </c>
      <c r="Q1306" t="s">
        <v>8273</v>
      </c>
      <c r="R1306" s="5">
        <f t="shared" si="140"/>
        <v>0.39600000000000002</v>
      </c>
      <c r="S1306" s="6">
        <f t="shared" si="141"/>
        <v>152.41346153846155</v>
      </c>
      <c r="T1306" t="str">
        <f t="shared" si="145"/>
        <v>technology</v>
      </c>
      <c r="U1306" t="str">
        <f t="shared" si="146"/>
        <v>wearables</v>
      </c>
    </row>
    <row r="1307" spans="1:21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f t="shared" si="142"/>
        <v>30000</v>
      </c>
      <c r="F1307">
        <v>7793</v>
      </c>
      <c r="G1307" t="s">
        <v>8220</v>
      </c>
      <c r="H1307" t="s">
        <v>8224</v>
      </c>
      <c r="I1307" t="s">
        <v>8246</v>
      </c>
      <c r="J1307">
        <v>1469122200</v>
      </c>
      <c r="K1307" s="10">
        <f t="shared" si="143"/>
        <v>42572.729166666672</v>
      </c>
      <c r="L1307">
        <v>1466611108</v>
      </c>
      <c r="M1307" s="10">
        <f t="shared" si="144"/>
        <v>42543.665601851855</v>
      </c>
      <c r="N1307" t="b">
        <v>0</v>
      </c>
      <c r="O1307">
        <v>86</v>
      </c>
      <c r="P1307" t="b">
        <v>0</v>
      </c>
      <c r="Q1307" t="s">
        <v>8273</v>
      </c>
      <c r="R1307" s="5">
        <f t="shared" si="140"/>
        <v>0.26</v>
      </c>
      <c r="S1307" s="6">
        <f t="shared" si="141"/>
        <v>90.616279069767444</v>
      </c>
      <c r="T1307" t="str">
        <f t="shared" si="145"/>
        <v>technology</v>
      </c>
      <c r="U1307" t="str">
        <f t="shared" si="146"/>
        <v>wearables</v>
      </c>
    </row>
    <row r="1308" spans="1:21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f t="shared" si="142"/>
        <v>110000</v>
      </c>
      <c r="F1308">
        <v>71771</v>
      </c>
      <c r="G1308" t="s">
        <v>8220</v>
      </c>
      <c r="H1308" t="s">
        <v>8224</v>
      </c>
      <c r="I1308" t="s">
        <v>8246</v>
      </c>
      <c r="J1308">
        <v>1417690734</v>
      </c>
      <c r="K1308" s="10">
        <f t="shared" si="143"/>
        <v>41977.457569444443</v>
      </c>
      <c r="L1308">
        <v>1415098734</v>
      </c>
      <c r="M1308" s="10">
        <f t="shared" si="144"/>
        <v>41947.457569444443</v>
      </c>
      <c r="N1308" t="b">
        <v>0</v>
      </c>
      <c r="O1308">
        <v>356</v>
      </c>
      <c r="P1308" t="b">
        <v>0</v>
      </c>
      <c r="Q1308" t="s">
        <v>8273</v>
      </c>
      <c r="R1308" s="5">
        <f t="shared" si="140"/>
        <v>0.65200000000000002</v>
      </c>
      <c r="S1308" s="6">
        <f t="shared" si="141"/>
        <v>201.60393258426967</v>
      </c>
      <c r="T1308" t="str">
        <f t="shared" si="145"/>
        <v>technology</v>
      </c>
      <c r="U1308" t="str">
        <f t="shared" si="146"/>
        <v>wearables</v>
      </c>
    </row>
    <row r="1309" spans="1:21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f t="shared" si="142"/>
        <v>50000</v>
      </c>
      <c r="F1309">
        <v>5757</v>
      </c>
      <c r="G1309" t="s">
        <v>8220</v>
      </c>
      <c r="H1309" t="s">
        <v>8224</v>
      </c>
      <c r="I1309" t="s">
        <v>8246</v>
      </c>
      <c r="J1309">
        <v>1455710679</v>
      </c>
      <c r="K1309" s="10">
        <f t="shared" si="143"/>
        <v>42417.503229166665</v>
      </c>
      <c r="L1309">
        <v>1453118679</v>
      </c>
      <c r="M1309" s="10">
        <f t="shared" si="144"/>
        <v>42387.503229166665</v>
      </c>
      <c r="N1309" t="b">
        <v>0</v>
      </c>
      <c r="O1309">
        <v>45</v>
      </c>
      <c r="P1309" t="b">
        <v>0</v>
      </c>
      <c r="Q1309" t="s">
        <v>8273</v>
      </c>
      <c r="R1309" s="5">
        <f t="shared" si="140"/>
        <v>0.115</v>
      </c>
      <c r="S1309" s="6">
        <f t="shared" si="141"/>
        <v>127.93333333333334</v>
      </c>
      <c r="T1309" t="str">
        <f t="shared" si="145"/>
        <v>technology</v>
      </c>
      <c r="U1309" t="str">
        <f t="shared" si="146"/>
        <v>wearables</v>
      </c>
    </row>
    <row r="1310" spans="1:21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f t="shared" si="142"/>
        <v>10000</v>
      </c>
      <c r="F1310">
        <v>1136</v>
      </c>
      <c r="G1310" t="s">
        <v>8220</v>
      </c>
      <c r="H1310" t="s">
        <v>8224</v>
      </c>
      <c r="I1310" t="s">
        <v>8246</v>
      </c>
      <c r="J1310">
        <v>1475937812</v>
      </c>
      <c r="K1310" s="10">
        <f t="shared" si="143"/>
        <v>42651.613564814819</v>
      </c>
      <c r="L1310">
        <v>1472481812</v>
      </c>
      <c r="M1310" s="10">
        <f t="shared" si="144"/>
        <v>42611.613564814819</v>
      </c>
      <c r="N1310" t="b">
        <v>0</v>
      </c>
      <c r="O1310">
        <v>38</v>
      </c>
      <c r="P1310" t="b">
        <v>0</v>
      </c>
      <c r="Q1310" t="s">
        <v>8273</v>
      </c>
      <c r="R1310" s="5">
        <f t="shared" si="140"/>
        <v>0.114</v>
      </c>
      <c r="S1310" s="6">
        <f t="shared" si="141"/>
        <v>29.894736842105264</v>
      </c>
      <c r="T1310" t="str">
        <f t="shared" si="145"/>
        <v>technology</v>
      </c>
      <c r="U1310" t="str">
        <f t="shared" si="146"/>
        <v>wearables</v>
      </c>
    </row>
    <row r="1311" spans="1:21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f t="shared" si="142"/>
        <v>11500</v>
      </c>
      <c r="F1311">
        <v>12879</v>
      </c>
      <c r="G1311" t="s">
        <v>8220</v>
      </c>
      <c r="H1311" t="s">
        <v>8224</v>
      </c>
      <c r="I1311" t="s">
        <v>8246</v>
      </c>
      <c r="J1311">
        <v>1444943468</v>
      </c>
      <c r="K1311" s="10">
        <f t="shared" si="143"/>
        <v>42292.882731481484</v>
      </c>
      <c r="L1311">
        <v>1441919468</v>
      </c>
      <c r="M1311" s="10">
        <f t="shared" si="144"/>
        <v>42257.882731481484</v>
      </c>
      <c r="N1311" t="b">
        <v>0</v>
      </c>
      <c r="O1311">
        <v>35</v>
      </c>
      <c r="P1311" t="b">
        <v>0</v>
      </c>
      <c r="Q1311" t="s">
        <v>8273</v>
      </c>
      <c r="R1311" s="5">
        <f t="shared" si="140"/>
        <v>1.1200000000000001</v>
      </c>
      <c r="S1311" s="6">
        <f t="shared" si="141"/>
        <v>367.97142857142859</v>
      </c>
      <c r="T1311" t="str">
        <f t="shared" si="145"/>
        <v>technology</v>
      </c>
      <c r="U1311" t="str">
        <f t="shared" si="146"/>
        <v>wearables</v>
      </c>
    </row>
    <row r="1312" spans="1:21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f t="shared" si="142"/>
        <v>20000</v>
      </c>
      <c r="F1312">
        <v>3100</v>
      </c>
      <c r="G1312" t="s">
        <v>8220</v>
      </c>
      <c r="H1312" t="s">
        <v>8224</v>
      </c>
      <c r="I1312" t="s">
        <v>8246</v>
      </c>
      <c r="J1312">
        <v>1471622450</v>
      </c>
      <c r="K1312" s="10">
        <f t="shared" si="143"/>
        <v>42601.667245370365</v>
      </c>
      <c r="L1312">
        <v>1467734450</v>
      </c>
      <c r="M1312" s="10">
        <f t="shared" si="144"/>
        <v>42556.667245370365</v>
      </c>
      <c r="N1312" t="b">
        <v>0</v>
      </c>
      <c r="O1312">
        <v>24</v>
      </c>
      <c r="P1312" t="b">
        <v>0</v>
      </c>
      <c r="Q1312" t="s">
        <v>8273</v>
      </c>
      <c r="R1312" s="5">
        <f t="shared" si="140"/>
        <v>0.155</v>
      </c>
      <c r="S1312" s="6">
        <f t="shared" si="141"/>
        <v>129.16666666666666</v>
      </c>
      <c r="T1312" t="str">
        <f t="shared" si="145"/>
        <v>technology</v>
      </c>
      <c r="U1312" t="str">
        <f t="shared" si="146"/>
        <v>wearables</v>
      </c>
    </row>
    <row r="1313" spans="1:21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f t="shared" si="142"/>
        <v>250000</v>
      </c>
      <c r="F1313">
        <v>80070</v>
      </c>
      <c r="G1313" t="s">
        <v>8220</v>
      </c>
      <c r="H1313" t="s">
        <v>8224</v>
      </c>
      <c r="I1313" t="s">
        <v>8246</v>
      </c>
      <c r="J1313">
        <v>1480536919</v>
      </c>
      <c r="K1313" s="10">
        <f t="shared" si="143"/>
        <v>42704.843969907408</v>
      </c>
      <c r="L1313">
        <v>1477509319</v>
      </c>
      <c r="M1313" s="10">
        <f t="shared" si="144"/>
        <v>42669.802303240736</v>
      </c>
      <c r="N1313" t="b">
        <v>0</v>
      </c>
      <c r="O1313">
        <v>100</v>
      </c>
      <c r="P1313" t="b">
        <v>0</v>
      </c>
      <c r="Q1313" t="s">
        <v>8273</v>
      </c>
      <c r="R1313" s="5">
        <f t="shared" si="140"/>
        <v>0.32</v>
      </c>
      <c r="S1313" s="6">
        <f t="shared" si="141"/>
        <v>800.7</v>
      </c>
      <c r="T1313" t="str">
        <f t="shared" si="145"/>
        <v>technology</v>
      </c>
      <c r="U1313" t="str">
        <f t="shared" si="146"/>
        <v>wearables</v>
      </c>
    </row>
    <row r="1314" spans="1:21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f t="shared" si="142"/>
        <v>4600</v>
      </c>
      <c r="F1314">
        <v>28</v>
      </c>
      <c r="G1314" t="s">
        <v>8220</v>
      </c>
      <c r="H1314" t="s">
        <v>8224</v>
      </c>
      <c r="I1314" t="s">
        <v>8246</v>
      </c>
      <c r="J1314">
        <v>1429375922</v>
      </c>
      <c r="K1314" s="10">
        <f t="shared" si="143"/>
        <v>42112.702800925923</v>
      </c>
      <c r="L1314">
        <v>1426783922</v>
      </c>
      <c r="M1314" s="10">
        <f t="shared" si="144"/>
        <v>42082.702800925923</v>
      </c>
      <c r="N1314" t="b">
        <v>0</v>
      </c>
      <c r="O1314">
        <v>1</v>
      </c>
      <c r="P1314" t="b">
        <v>0</v>
      </c>
      <c r="Q1314" t="s">
        <v>8273</v>
      </c>
      <c r="R1314" s="5">
        <f t="shared" si="140"/>
        <v>6.0000000000000001E-3</v>
      </c>
      <c r="S1314" s="6">
        <f t="shared" si="141"/>
        <v>28</v>
      </c>
      <c r="T1314" t="str">
        <f t="shared" si="145"/>
        <v>technology</v>
      </c>
      <c r="U1314" t="str">
        <f t="shared" si="146"/>
        <v>wearables</v>
      </c>
    </row>
    <row r="1315" spans="1:21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f t="shared" si="142"/>
        <v>40000</v>
      </c>
      <c r="F1315">
        <v>12446</v>
      </c>
      <c r="G1315" t="s">
        <v>8220</v>
      </c>
      <c r="H1315" t="s">
        <v>8224</v>
      </c>
      <c r="I1315" t="s">
        <v>8246</v>
      </c>
      <c r="J1315">
        <v>1457024514</v>
      </c>
      <c r="K1315" s="10">
        <f t="shared" si="143"/>
        <v>42432.709652777776</v>
      </c>
      <c r="L1315">
        <v>1454432514</v>
      </c>
      <c r="M1315" s="10">
        <f t="shared" si="144"/>
        <v>42402.709652777776</v>
      </c>
      <c r="N1315" t="b">
        <v>0</v>
      </c>
      <c r="O1315">
        <v>122</v>
      </c>
      <c r="P1315" t="b">
        <v>0</v>
      </c>
      <c r="Q1315" t="s">
        <v>8273</v>
      </c>
      <c r="R1315" s="5">
        <f t="shared" si="140"/>
        <v>0.311</v>
      </c>
      <c r="S1315" s="6">
        <f t="shared" si="141"/>
        <v>102.01639344262296</v>
      </c>
      <c r="T1315" t="str">
        <f t="shared" si="145"/>
        <v>technology</v>
      </c>
      <c r="U1315" t="str">
        <f t="shared" si="146"/>
        <v>wearables</v>
      </c>
    </row>
    <row r="1316" spans="1:21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f t="shared" si="142"/>
        <v>180000</v>
      </c>
      <c r="F1316">
        <v>2028</v>
      </c>
      <c r="G1316" t="s">
        <v>8220</v>
      </c>
      <c r="H1316" t="s">
        <v>8224</v>
      </c>
      <c r="I1316" t="s">
        <v>8246</v>
      </c>
      <c r="J1316">
        <v>1477065860</v>
      </c>
      <c r="K1316" s="10">
        <f t="shared" si="143"/>
        <v>42664.669675925921</v>
      </c>
      <c r="L1316">
        <v>1471881860</v>
      </c>
      <c r="M1316" s="10">
        <f t="shared" si="144"/>
        <v>42604.669675925921</v>
      </c>
      <c r="N1316" t="b">
        <v>0</v>
      </c>
      <c r="O1316">
        <v>11</v>
      </c>
      <c r="P1316" t="b">
        <v>0</v>
      </c>
      <c r="Q1316" t="s">
        <v>8273</v>
      </c>
      <c r="R1316" s="5">
        <f t="shared" si="140"/>
        <v>1.0999999999999999E-2</v>
      </c>
      <c r="S1316" s="6">
        <f t="shared" si="141"/>
        <v>184.36363636363637</v>
      </c>
      <c r="T1316" t="str">
        <f t="shared" si="145"/>
        <v>technology</v>
      </c>
      <c r="U1316" t="str">
        <f t="shared" si="146"/>
        <v>wearables</v>
      </c>
    </row>
    <row r="1317" spans="1:21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f t="shared" si="142"/>
        <v>100000</v>
      </c>
      <c r="F1317">
        <v>40404</v>
      </c>
      <c r="G1317" t="s">
        <v>8220</v>
      </c>
      <c r="H1317" t="s">
        <v>8224</v>
      </c>
      <c r="I1317" t="s">
        <v>8246</v>
      </c>
      <c r="J1317">
        <v>1446771600</v>
      </c>
      <c r="K1317" s="10">
        <f t="shared" si="143"/>
        <v>42314.041666666672</v>
      </c>
      <c r="L1317">
        <v>1443700648</v>
      </c>
      <c r="M1317" s="10">
        <f t="shared" si="144"/>
        <v>42278.498240740737</v>
      </c>
      <c r="N1317" t="b">
        <v>0</v>
      </c>
      <c r="O1317">
        <v>248</v>
      </c>
      <c r="P1317" t="b">
        <v>0</v>
      </c>
      <c r="Q1317" t="s">
        <v>8273</v>
      </c>
      <c r="R1317" s="5">
        <f t="shared" si="140"/>
        <v>0.40400000000000003</v>
      </c>
      <c r="S1317" s="6">
        <f t="shared" si="141"/>
        <v>162.91935483870967</v>
      </c>
      <c r="T1317" t="str">
        <f t="shared" si="145"/>
        <v>technology</v>
      </c>
      <c r="U1317" t="str">
        <f t="shared" si="146"/>
        <v>wearables</v>
      </c>
    </row>
    <row r="1318" spans="1:21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f t="shared" si="142"/>
        <v>75000</v>
      </c>
      <c r="F1318">
        <v>1</v>
      </c>
      <c r="G1318" t="s">
        <v>8220</v>
      </c>
      <c r="H1318" t="s">
        <v>8224</v>
      </c>
      <c r="I1318" t="s">
        <v>8246</v>
      </c>
      <c r="J1318">
        <v>1456700709</v>
      </c>
      <c r="K1318" s="10">
        <f t="shared" si="143"/>
        <v>42428.961909722217</v>
      </c>
      <c r="L1318">
        <v>1453676709</v>
      </c>
      <c r="M1318" s="10">
        <f t="shared" si="144"/>
        <v>42393.961909722217</v>
      </c>
      <c r="N1318" t="b">
        <v>0</v>
      </c>
      <c r="O1318">
        <v>1</v>
      </c>
      <c r="P1318" t="b">
        <v>0</v>
      </c>
      <c r="Q1318" t="s">
        <v>8273</v>
      </c>
      <c r="R1318" s="5">
        <f t="shared" si="140"/>
        <v>0</v>
      </c>
      <c r="S1318" s="6">
        <f t="shared" si="141"/>
        <v>1</v>
      </c>
      <c r="T1318" t="str">
        <f t="shared" si="145"/>
        <v>technology</v>
      </c>
      <c r="U1318" t="str">
        <f t="shared" si="146"/>
        <v>wearables</v>
      </c>
    </row>
    <row r="1319" spans="1:21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f t="shared" si="142"/>
        <v>30000</v>
      </c>
      <c r="F1319">
        <v>11467</v>
      </c>
      <c r="G1319" t="s">
        <v>8220</v>
      </c>
      <c r="H1319" t="s">
        <v>8232</v>
      </c>
      <c r="I1319" t="s">
        <v>8253</v>
      </c>
      <c r="J1319">
        <v>1469109600</v>
      </c>
      <c r="K1319" s="10">
        <f t="shared" si="143"/>
        <v>42572.583333333328</v>
      </c>
      <c r="L1319">
        <v>1464586746</v>
      </c>
      <c r="M1319" s="10">
        <f t="shared" si="144"/>
        <v>42520.235486111109</v>
      </c>
      <c r="N1319" t="b">
        <v>0</v>
      </c>
      <c r="O1319">
        <v>19</v>
      </c>
      <c r="P1319" t="b">
        <v>0</v>
      </c>
      <c r="Q1319" t="s">
        <v>8273</v>
      </c>
      <c r="R1319" s="5">
        <f t="shared" si="140"/>
        <v>5.7000000000000002E-2</v>
      </c>
      <c r="S1319" s="6">
        <f t="shared" si="141"/>
        <v>603.52631578947364</v>
      </c>
      <c r="T1319" t="str">
        <f t="shared" si="145"/>
        <v>technology</v>
      </c>
      <c r="U1319" t="str">
        <f t="shared" si="146"/>
        <v>wearables</v>
      </c>
    </row>
    <row r="1320" spans="1:21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f t="shared" si="142"/>
        <v>40000</v>
      </c>
      <c r="F1320">
        <v>6130</v>
      </c>
      <c r="G1320" t="s">
        <v>8220</v>
      </c>
      <c r="H1320" t="s">
        <v>8224</v>
      </c>
      <c r="I1320" t="s">
        <v>8246</v>
      </c>
      <c r="J1320">
        <v>1420938172</v>
      </c>
      <c r="K1320" s="10">
        <f t="shared" si="143"/>
        <v>42015.043657407412</v>
      </c>
      <c r="L1320">
        <v>1418346172</v>
      </c>
      <c r="M1320" s="10">
        <f t="shared" si="144"/>
        <v>41985.043657407412</v>
      </c>
      <c r="N1320" t="b">
        <v>0</v>
      </c>
      <c r="O1320">
        <v>135</v>
      </c>
      <c r="P1320" t="b">
        <v>0</v>
      </c>
      <c r="Q1320" t="s">
        <v>8273</v>
      </c>
      <c r="R1320" s="5">
        <f t="shared" si="140"/>
        <v>0.153</v>
      </c>
      <c r="S1320" s="6">
        <f t="shared" si="141"/>
        <v>45.407407407407405</v>
      </c>
      <c r="T1320" t="str">
        <f t="shared" si="145"/>
        <v>technology</v>
      </c>
      <c r="U1320" t="str">
        <f t="shared" si="146"/>
        <v>wearables</v>
      </c>
    </row>
    <row r="1321" spans="1:21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f t="shared" si="142"/>
        <v>7018</v>
      </c>
      <c r="F1321">
        <v>876</v>
      </c>
      <c r="G1321" t="s">
        <v>8220</v>
      </c>
      <c r="H1321" t="s">
        <v>8225</v>
      </c>
      <c r="I1321" t="s">
        <v>8247</v>
      </c>
      <c r="J1321">
        <v>1405094400</v>
      </c>
      <c r="K1321" s="10">
        <f t="shared" si="143"/>
        <v>41831.666666666664</v>
      </c>
      <c r="L1321">
        <v>1403810965</v>
      </c>
      <c r="M1321" s="10">
        <f t="shared" si="144"/>
        <v>41816.812094907407</v>
      </c>
      <c r="N1321" t="b">
        <v>0</v>
      </c>
      <c r="O1321">
        <v>9</v>
      </c>
      <c r="P1321" t="b">
        <v>0</v>
      </c>
      <c r="Q1321" t="s">
        <v>8273</v>
      </c>
      <c r="R1321" s="5">
        <f t="shared" si="140"/>
        <v>0.151</v>
      </c>
      <c r="S1321" s="6">
        <f t="shared" si="141"/>
        <v>97.333333333333329</v>
      </c>
      <c r="T1321" t="str">
        <f t="shared" si="145"/>
        <v>technology</v>
      </c>
      <c r="U1321" t="str">
        <f t="shared" si="146"/>
        <v>wearables</v>
      </c>
    </row>
    <row r="1322" spans="1:21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f t="shared" si="142"/>
        <v>111000.00000000001</v>
      </c>
      <c r="F1322">
        <v>503</v>
      </c>
      <c r="G1322" t="s">
        <v>8220</v>
      </c>
      <c r="H1322" t="s">
        <v>8233</v>
      </c>
      <c r="I1322" t="s">
        <v>8249</v>
      </c>
      <c r="J1322">
        <v>1483138800</v>
      </c>
      <c r="K1322" s="10">
        <f t="shared" si="143"/>
        <v>42734.958333333328</v>
      </c>
      <c r="L1322">
        <v>1480610046</v>
      </c>
      <c r="M1322" s="10">
        <f t="shared" si="144"/>
        <v>42705.690347222218</v>
      </c>
      <c r="N1322" t="b">
        <v>0</v>
      </c>
      <c r="O1322">
        <v>3</v>
      </c>
      <c r="P1322" t="b">
        <v>0</v>
      </c>
      <c r="Q1322" t="s">
        <v>8273</v>
      </c>
      <c r="R1322" s="5">
        <f t="shared" si="140"/>
        <v>5.0000000000000001E-3</v>
      </c>
      <c r="S1322" s="6">
        <f t="shared" si="141"/>
        <v>167.66666666666666</v>
      </c>
      <c r="T1322" t="str">
        <f t="shared" si="145"/>
        <v>technology</v>
      </c>
      <c r="U1322" t="str">
        <f t="shared" si="146"/>
        <v>wearables</v>
      </c>
    </row>
    <row r="1323" spans="1:21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f t="shared" si="142"/>
        <v>46200</v>
      </c>
      <c r="F1323">
        <v>6019</v>
      </c>
      <c r="G1323" t="s">
        <v>8220</v>
      </c>
      <c r="H1323" t="s">
        <v>8235</v>
      </c>
      <c r="I1323" t="s">
        <v>8255</v>
      </c>
      <c r="J1323">
        <v>1482515937</v>
      </c>
      <c r="K1323" s="10">
        <f t="shared" si="143"/>
        <v>42727.74927083333</v>
      </c>
      <c r="L1323">
        <v>1479923937</v>
      </c>
      <c r="M1323" s="10">
        <f t="shared" si="144"/>
        <v>42697.74927083333</v>
      </c>
      <c r="N1323" t="b">
        <v>0</v>
      </c>
      <c r="O1323">
        <v>7</v>
      </c>
      <c r="P1323" t="b">
        <v>0</v>
      </c>
      <c r="Q1323" t="s">
        <v>8273</v>
      </c>
      <c r="R1323" s="5">
        <f t="shared" si="140"/>
        <v>1.2999999999999999E-2</v>
      </c>
      <c r="S1323" s="6">
        <f t="shared" si="141"/>
        <v>859.85714285714289</v>
      </c>
      <c r="T1323" t="str">
        <f t="shared" si="145"/>
        <v>technology</v>
      </c>
      <c r="U1323" t="str">
        <f t="shared" si="146"/>
        <v>wearables</v>
      </c>
    </row>
    <row r="1324" spans="1:21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f t="shared" si="142"/>
        <v>42350</v>
      </c>
      <c r="F1324">
        <v>106</v>
      </c>
      <c r="G1324" t="s">
        <v>8220</v>
      </c>
      <c r="H1324" t="s">
        <v>8225</v>
      </c>
      <c r="I1324" t="s">
        <v>8247</v>
      </c>
      <c r="J1324">
        <v>1432223125</v>
      </c>
      <c r="K1324" s="10">
        <f t="shared" si="143"/>
        <v>42145.656539351854</v>
      </c>
      <c r="L1324">
        <v>1429631125</v>
      </c>
      <c r="M1324" s="10">
        <f t="shared" si="144"/>
        <v>42115.656539351854</v>
      </c>
      <c r="N1324" t="b">
        <v>0</v>
      </c>
      <c r="O1324">
        <v>4</v>
      </c>
      <c r="P1324" t="b">
        <v>0</v>
      </c>
      <c r="Q1324" t="s">
        <v>8273</v>
      </c>
      <c r="R1324" s="5">
        <f t="shared" si="140"/>
        <v>3.0000000000000001E-3</v>
      </c>
      <c r="S1324" s="6">
        <f t="shared" si="141"/>
        <v>26.5</v>
      </c>
      <c r="T1324" t="str">
        <f t="shared" si="145"/>
        <v>technology</v>
      </c>
      <c r="U1324" t="str">
        <f t="shared" si="146"/>
        <v>wearables</v>
      </c>
    </row>
    <row r="1325" spans="1:21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f t="shared" si="142"/>
        <v>15000</v>
      </c>
      <c r="F1325">
        <v>1332</v>
      </c>
      <c r="G1325" t="s">
        <v>8220</v>
      </c>
      <c r="H1325" t="s">
        <v>8224</v>
      </c>
      <c r="I1325" t="s">
        <v>8246</v>
      </c>
      <c r="J1325">
        <v>1461653700</v>
      </c>
      <c r="K1325" s="10">
        <f t="shared" si="143"/>
        <v>42486.288194444445</v>
      </c>
      <c r="L1325">
        <v>1458665146</v>
      </c>
      <c r="M1325" s="10">
        <f t="shared" si="144"/>
        <v>42451.698449074072</v>
      </c>
      <c r="N1325" t="b">
        <v>0</v>
      </c>
      <c r="O1325">
        <v>44</v>
      </c>
      <c r="P1325" t="b">
        <v>0</v>
      </c>
      <c r="Q1325" t="s">
        <v>8273</v>
      </c>
      <c r="R1325" s="5">
        <f t="shared" si="140"/>
        <v>8.8999999999999996E-2</v>
      </c>
      <c r="S1325" s="6">
        <f t="shared" si="141"/>
        <v>30.272727272727273</v>
      </c>
      <c r="T1325" t="str">
        <f t="shared" si="145"/>
        <v>technology</v>
      </c>
      <c r="U1325" t="str">
        <f t="shared" si="146"/>
        <v>wearables</v>
      </c>
    </row>
    <row r="1326" spans="1:21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f t="shared" si="142"/>
        <v>50000</v>
      </c>
      <c r="F1326">
        <v>4920</v>
      </c>
      <c r="G1326" t="s">
        <v>8220</v>
      </c>
      <c r="H1326" t="s">
        <v>8224</v>
      </c>
      <c r="I1326" t="s">
        <v>8246</v>
      </c>
      <c r="J1326">
        <v>1476371552</v>
      </c>
      <c r="K1326" s="10">
        <f t="shared" si="143"/>
        <v>42656.633703703701</v>
      </c>
      <c r="L1326">
        <v>1473779552</v>
      </c>
      <c r="M1326" s="10">
        <f t="shared" si="144"/>
        <v>42626.633703703701</v>
      </c>
      <c r="N1326" t="b">
        <v>0</v>
      </c>
      <c r="O1326">
        <v>90</v>
      </c>
      <c r="P1326" t="b">
        <v>0</v>
      </c>
      <c r="Q1326" t="s">
        <v>8273</v>
      </c>
      <c r="R1326" s="5">
        <f t="shared" si="140"/>
        <v>9.8000000000000004E-2</v>
      </c>
      <c r="S1326" s="6">
        <f t="shared" si="141"/>
        <v>54.666666666666664</v>
      </c>
      <c r="T1326" t="str">
        <f t="shared" si="145"/>
        <v>technology</v>
      </c>
      <c r="U1326" t="str">
        <f t="shared" si="146"/>
        <v>wearables</v>
      </c>
    </row>
    <row r="1327" spans="1:21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f t="shared" si="142"/>
        <v>20000</v>
      </c>
      <c r="F1327">
        <v>486</v>
      </c>
      <c r="G1327" t="s">
        <v>8220</v>
      </c>
      <c r="H1327" t="s">
        <v>8224</v>
      </c>
      <c r="I1327" t="s">
        <v>8246</v>
      </c>
      <c r="J1327">
        <v>1483063435</v>
      </c>
      <c r="K1327" s="10">
        <f t="shared" si="143"/>
        <v>42734.086053240739</v>
      </c>
      <c r="L1327">
        <v>1480471435</v>
      </c>
      <c r="M1327" s="10">
        <f t="shared" si="144"/>
        <v>42704.086053240739</v>
      </c>
      <c r="N1327" t="b">
        <v>0</v>
      </c>
      <c r="O1327">
        <v>8</v>
      </c>
      <c r="P1327" t="b">
        <v>0</v>
      </c>
      <c r="Q1327" t="s">
        <v>8273</v>
      </c>
      <c r="R1327" s="5">
        <f t="shared" si="140"/>
        <v>2.4E-2</v>
      </c>
      <c r="S1327" s="6">
        <f t="shared" si="141"/>
        <v>60.75</v>
      </c>
      <c r="T1327" t="str">
        <f t="shared" si="145"/>
        <v>technology</v>
      </c>
      <c r="U1327" t="str">
        <f t="shared" si="146"/>
        <v>wearables</v>
      </c>
    </row>
    <row r="1328" spans="1:21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f t="shared" si="142"/>
        <v>100000</v>
      </c>
      <c r="F1328">
        <v>1130</v>
      </c>
      <c r="G1328" t="s">
        <v>8220</v>
      </c>
      <c r="H1328" t="s">
        <v>8224</v>
      </c>
      <c r="I1328" t="s">
        <v>8246</v>
      </c>
      <c r="J1328">
        <v>1421348428</v>
      </c>
      <c r="K1328" s="10">
        <f t="shared" si="143"/>
        <v>42019.791990740734</v>
      </c>
      <c r="L1328">
        <v>1417460428</v>
      </c>
      <c r="M1328" s="10">
        <f t="shared" si="144"/>
        <v>41974.791990740734</v>
      </c>
      <c r="N1328" t="b">
        <v>0</v>
      </c>
      <c r="O1328">
        <v>11</v>
      </c>
      <c r="P1328" t="b">
        <v>0</v>
      </c>
      <c r="Q1328" t="s">
        <v>8273</v>
      </c>
      <c r="R1328" s="5">
        <f t="shared" si="140"/>
        <v>1.0999999999999999E-2</v>
      </c>
      <c r="S1328" s="6">
        <f t="shared" si="141"/>
        <v>102.72727272727273</v>
      </c>
      <c r="T1328" t="str">
        <f t="shared" si="145"/>
        <v>technology</v>
      </c>
      <c r="U1328" t="str">
        <f t="shared" si="146"/>
        <v>wearables</v>
      </c>
    </row>
    <row r="1329" spans="1:21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f t="shared" si="142"/>
        <v>48000</v>
      </c>
      <c r="F1329">
        <v>1705</v>
      </c>
      <c r="G1329" t="s">
        <v>8220</v>
      </c>
      <c r="H1329" t="s">
        <v>8224</v>
      </c>
      <c r="I1329" t="s">
        <v>8246</v>
      </c>
      <c r="J1329">
        <v>1432916235</v>
      </c>
      <c r="K1329" s="10">
        <f t="shared" si="143"/>
        <v>42153.678645833337</v>
      </c>
      <c r="L1329">
        <v>1430324235</v>
      </c>
      <c r="M1329" s="10">
        <f t="shared" si="144"/>
        <v>42123.678645833337</v>
      </c>
      <c r="N1329" t="b">
        <v>0</v>
      </c>
      <c r="O1329">
        <v>41</v>
      </c>
      <c r="P1329" t="b">
        <v>0</v>
      </c>
      <c r="Q1329" t="s">
        <v>8273</v>
      </c>
      <c r="R1329" s="5">
        <f t="shared" si="140"/>
        <v>3.5999999999999997E-2</v>
      </c>
      <c r="S1329" s="6">
        <f t="shared" si="141"/>
        <v>41.585365853658537</v>
      </c>
      <c r="T1329" t="str">
        <f t="shared" si="145"/>
        <v>technology</v>
      </c>
      <c r="U1329" t="str">
        <f t="shared" si="146"/>
        <v>wearables</v>
      </c>
    </row>
    <row r="1330" spans="1:21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f t="shared" si="142"/>
        <v>75000</v>
      </c>
      <c r="F1330">
        <v>1748</v>
      </c>
      <c r="G1330" t="s">
        <v>8220</v>
      </c>
      <c r="H1330" t="s">
        <v>8224</v>
      </c>
      <c r="I1330" t="s">
        <v>8246</v>
      </c>
      <c r="J1330">
        <v>1476458734</v>
      </c>
      <c r="K1330" s="10">
        <f t="shared" si="143"/>
        <v>42657.642754629633</v>
      </c>
      <c r="L1330">
        <v>1472570734</v>
      </c>
      <c r="M1330" s="10">
        <f t="shared" si="144"/>
        <v>42612.642754629633</v>
      </c>
      <c r="N1330" t="b">
        <v>0</v>
      </c>
      <c r="O1330">
        <v>15</v>
      </c>
      <c r="P1330" t="b">
        <v>0</v>
      </c>
      <c r="Q1330" t="s">
        <v>8273</v>
      </c>
      <c r="R1330" s="5">
        <f t="shared" si="140"/>
        <v>2.3E-2</v>
      </c>
      <c r="S1330" s="6">
        <f t="shared" si="141"/>
        <v>116.53333333333333</v>
      </c>
      <c r="T1330" t="str">
        <f t="shared" si="145"/>
        <v>technology</v>
      </c>
      <c r="U1330" t="str">
        <f t="shared" si="146"/>
        <v>wearables</v>
      </c>
    </row>
    <row r="1331" spans="1:21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f t="shared" si="142"/>
        <v>50000</v>
      </c>
      <c r="F1331">
        <v>408</v>
      </c>
      <c r="G1331" t="s">
        <v>8220</v>
      </c>
      <c r="H1331" t="s">
        <v>8224</v>
      </c>
      <c r="I1331" t="s">
        <v>8246</v>
      </c>
      <c r="J1331">
        <v>1417501145</v>
      </c>
      <c r="K1331" s="10">
        <f t="shared" si="143"/>
        <v>41975.263252314813</v>
      </c>
      <c r="L1331">
        <v>1414041545</v>
      </c>
      <c r="M1331" s="10">
        <f t="shared" si="144"/>
        <v>41935.221585648149</v>
      </c>
      <c r="N1331" t="b">
        <v>0</v>
      </c>
      <c r="O1331">
        <v>9</v>
      </c>
      <c r="P1331" t="b">
        <v>0</v>
      </c>
      <c r="Q1331" t="s">
        <v>8273</v>
      </c>
      <c r="R1331" s="5">
        <f t="shared" si="140"/>
        <v>8.0000000000000002E-3</v>
      </c>
      <c r="S1331" s="6">
        <f t="shared" si="141"/>
        <v>45.333333333333336</v>
      </c>
      <c r="T1331" t="str">
        <f t="shared" si="145"/>
        <v>technology</v>
      </c>
      <c r="U1331" t="str">
        <f t="shared" si="146"/>
        <v>wearables</v>
      </c>
    </row>
    <row r="1332" spans="1:21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f t="shared" si="142"/>
        <v>35000</v>
      </c>
      <c r="F1332">
        <v>7873</v>
      </c>
      <c r="G1332" t="s">
        <v>8220</v>
      </c>
      <c r="H1332" t="s">
        <v>8224</v>
      </c>
      <c r="I1332" t="s">
        <v>8246</v>
      </c>
      <c r="J1332">
        <v>1467432000</v>
      </c>
      <c r="K1332" s="10">
        <f t="shared" si="143"/>
        <v>42553.166666666672</v>
      </c>
      <c r="L1332">
        <v>1464763109</v>
      </c>
      <c r="M1332" s="10">
        <f t="shared" si="144"/>
        <v>42522.276724537034</v>
      </c>
      <c r="N1332" t="b">
        <v>0</v>
      </c>
      <c r="O1332">
        <v>50</v>
      </c>
      <c r="P1332" t="b">
        <v>0</v>
      </c>
      <c r="Q1332" t="s">
        <v>8273</v>
      </c>
      <c r="R1332" s="5">
        <f t="shared" si="140"/>
        <v>0.22500000000000001</v>
      </c>
      <c r="S1332" s="6">
        <f t="shared" si="141"/>
        <v>157.46</v>
      </c>
      <c r="T1332" t="str">
        <f t="shared" si="145"/>
        <v>technology</v>
      </c>
      <c r="U1332" t="str">
        <f t="shared" si="146"/>
        <v>wearables</v>
      </c>
    </row>
    <row r="1333" spans="1:21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f t="shared" si="142"/>
        <v>250000</v>
      </c>
      <c r="F1333">
        <v>3417</v>
      </c>
      <c r="G1333" t="s">
        <v>8220</v>
      </c>
      <c r="H1333" t="s">
        <v>8224</v>
      </c>
      <c r="I1333" t="s">
        <v>8246</v>
      </c>
      <c r="J1333">
        <v>1471435554</v>
      </c>
      <c r="K1333" s="10">
        <f t="shared" si="143"/>
        <v>42599.50409722222</v>
      </c>
      <c r="L1333">
        <v>1468843554</v>
      </c>
      <c r="M1333" s="10">
        <f t="shared" si="144"/>
        <v>42569.50409722222</v>
      </c>
      <c r="N1333" t="b">
        <v>0</v>
      </c>
      <c r="O1333">
        <v>34</v>
      </c>
      <c r="P1333" t="b">
        <v>0</v>
      </c>
      <c r="Q1333" t="s">
        <v>8273</v>
      </c>
      <c r="R1333" s="5">
        <f t="shared" si="140"/>
        <v>1.4E-2</v>
      </c>
      <c r="S1333" s="6">
        <f t="shared" si="141"/>
        <v>100.5</v>
      </c>
      <c r="T1333" t="str">
        <f t="shared" si="145"/>
        <v>technology</v>
      </c>
      <c r="U1333" t="str">
        <f t="shared" si="146"/>
        <v>wearables</v>
      </c>
    </row>
    <row r="1334" spans="1:21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f t="shared" si="142"/>
        <v>10317.299999999999</v>
      </c>
      <c r="F1334">
        <v>0</v>
      </c>
      <c r="G1334" t="s">
        <v>8220</v>
      </c>
      <c r="H1334" t="s">
        <v>8240</v>
      </c>
      <c r="I1334" t="s">
        <v>8257</v>
      </c>
      <c r="J1334">
        <v>1485480408</v>
      </c>
      <c r="K1334" s="10">
        <f t="shared" si="143"/>
        <v>42762.060277777782</v>
      </c>
      <c r="L1334">
        <v>1482888408</v>
      </c>
      <c r="M1334" s="10">
        <f t="shared" si="144"/>
        <v>42732.060277777782</v>
      </c>
      <c r="N1334" t="b">
        <v>0</v>
      </c>
      <c r="O1334">
        <v>0</v>
      </c>
      <c r="P1334" t="b">
        <v>0</v>
      </c>
      <c r="Q1334" t="s">
        <v>8273</v>
      </c>
      <c r="R1334" s="5">
        <f t="shared" si="140"/>
        <v>0</v>
      </c>
      <c r="S1334" s="6" t="e">
        <f t="shared" si="141"/>
        <v>#DIV/0!</v>
      </c>
      <c r="T1334" t="str">
        <f t="shared" si="145"/>
        <v>technology</v>
      </c>
      <c r="U1334" t="str">
        <f t="shared" si="146"/>
        <v>wearables</v>
      </c>
    </row>
    <row r="1335" spans="1:21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f t="shared" si="142"/>
        <v>1700.0000000000002</v>
      </c>
      <c r="F1335">
        <v>0</v>
      </c>
      <c r="G1335" t="s">
        <v>8220</v>
      </c>
      <c r="H1335" t="s">
        <v>8226</v>
      </c>
      <c r="I1335" t="s">
        <v>8248</v>
      </c>
      <c r="J1335">
        <v>1405478025</v>
      </c>
      <c r="K1335" s="10">
        <f t="shared" si="143"/>
        <v>41836.106770833336</v>
      </c>
      <c r="L1335">
        <v>1402886025</v>
      </c>
      <c r="M1335" s="10">
        <f t="shared" si="144"/>
        <v>41806.106770833336</v>
      </c>
      <c r="N1335" t="b">
        <v>0</v>
      </c>
      <c r="O1335">
        <v>0</v>
      </c>
      <c r="P1335" t="b">
        <v>0</v>
      </c>
      <c r="Q1335" t="s">
        <v>8273</v>
      </c>
      <c r="R1335" s="5">
        <f t="shared" si="140"/>
        <v>0</v>
      </c>
      <c r="S1335" s="6" t="e">
        <f t="shared" si="141"/>
        <v>#DIV/0!</v>
      </c>
      <c r="T1335" t="str">
        <f t="shared" si="145"/>
        <v>technology</v>
      </c>
      <c r="U1335" t="str">
        <f t="shared" si="146"/>
        <v>wearables</v>
      </c>
    </row>
    <row r="1336" spans="1:21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f t="shared" si="142"/>
        <v>133000</v>
      </c>
      <c r="F1336">
        <v>14303</v>
      </c>
      <c r="G1336" t="s">
        <v>8220</v>
      </c>
      <c r="H1336" t="s">
        <v>8224</v>
      </c>
      <c r="I1336" t="s">
        <v>8246</v>
      </c>
      <c r="J1336">
        <v>1457721287</v>
      </c>
      <c r="K1336" s="10">
        <f t="shared" si="143"/>
        <v>42440.774155092593</v>
      </c>
      <c r="L1336">
        <v>1455129287</v>
      </c>
      <c r="M1336" s="10">
        <f t="shared" si="144"/>
        <v>42410.774155092593</v>
      </c>
      <c r="N1336" t="b">
        <v>0</v>
      </c>
      <c r="O1336">
        <v>276</v>
      </c>
      <c r="P1336" t="b">
        <v>0</v>
      </c>
      <c r="Q1336" t="s">
        <v>8273</v>
      </c>
      <c r="R1336" s="5">
        <f t="shared" si="140"/>
        <v>0.108</v>
      </c>
      <c r="S1336" s="6">
        <f t="shared" si="141"/>
        <v>51.822463768115945</v>
      </c>
      <c r="T1336" t="str">
        <f t="shared" si="145"/>
        <v>technology</v>
      </c>
      <c r="U1336" t="str">
        <f t="shared" si="146"/>
        <v>wearables</v>
      </c>
    </row>
    <row r="1337" spans="1:21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f t="shared" si="142"/>
        <v>25000</v>
      </c>
      <c r="F1337">
        <v>4940</v>
      </c>
      <c r="G1337" t="s">
        <v>8220</v>
      </c>
      <c r="H1337" t="s">
        <v>8224</v>
      </c>
      <c r="I1337" t="s">
        <v>8246</v>
      </c>
      <c r="J1337">
        <v>1449354502</v>
      </c>
      <c r="K1337" s="10">
        <f t="shared" si="143"/>
        <v>42343.936365740738</v>
      </c>
      <c r="L1337">
        <v>1446762502</v>
      </c>
      <c r="M1337" s="10">
        <f t="shared" si="144"/>
        <v>42313.936365740738</v>
      </c>
      <c r="N1337" t="b">
        <v>0</v>
      </c>
      <c r="O1337">
        <v>16</v>
      </c>
      <c r="P1337" t="b">
        <v>0</v>
      </c>
      <c r="Q1337" t="s">
        <v>8273</v>
      </c>
      <c r="R1337" s="5">
        <f t="shared" si="140"/>
        <v>0.19800000000000001</v>
      </c>
      <c r="S1337" s="6">
        <f t="shared" si="141"/>
        <v>308.75</v>
      </c>
      <c r="T1337" t="str">
        <f t="shared" si="145"/>
        <v>technology</v>
      </c>
      <c r="U1337" t="str">
        <f t="shared" si="146"/>
        <v>wearables</v>
      </c>
    </row>
    <row r="1338" spans="1:21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f t="shared" si="142"/>
        <v>100000</v>
      </c>
      <c r="F1338">
        <v>84947</v>
      </c>
      <c r="G1338" t="s">
        <v>8220</v>
      </c>
      <c r="H1338" t="s">
        <v>8224</v>
      </c>
      <c r="I1338" t="s">
        <v>8246</v>
      </c>
      <c r="J1338">
        <v>1418849028</v>
      </c>
      <c r="K1338" s="10">
        <f t="shared" si="143"/>
        <v>41990.863750000004</v>
      </c>
      <c r="L1338">
        <v>1415825028</v>
      </c>
      <c r="M1338" s="10">
        <f t="shared" si="144"/>
        <v>41955.863750000004</v>
      </c>
      <c r="N1338" t="b">
        <v>0</v>
      </c>
      <c r="O1338">
        <v>224</v>
      </c>
      <c r="P1338" t="b">
        <v>0</v>
      </c>
      <c r="Q1338" t="s">
        <v>8273</v>
      </c>
      <c r="R1338" s="5">
        <f t="shared" si="140"/>
        <v>0.84899999999999998</v>
      </c>
      <c r="S1338" s="6">
        <f t="shared" si="141"/>
        <v>379.22767857142856</v>
      </c>
      <c r="T1338" t="str">
        <f t="shared" si="145"/>
        <v>technology</v>
      </c>
      <c r="U1338" t="str">
        <f t="shared" si="146"/>
        <v>wearables</v>
      </c>
    </row>
    <row r="1339" spans="1:21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f t="shared" si="142"/>
        <v>50000</v>
      </c>
      <c r="F1339">
        <v>24691</v>
      </c>
      <c r="G1339" t="s">
        <v>8220</v>
      </c>
      <c r="H1339" t="s">
        <v>8224</v>
      </c>
      <c r="I1339" t="s">
        <v>8246</v>
      </c>
      <c r="J1339">
        <v>1488549079</v>
      </c>
      <c r="K1339" s="10">
        <f t="shared" si="143"/>
        <v>42797.577303240745</v>
      </c>
      <c r="L1339">
        <v>1485957079</v>
      </c>
      <c r="M1339" s="10">
        <f t="shared" si="144"/>
        <v>42767.577303240745</v>
      </c>
      <c r="N1339" t="b">
        <v>0</v>
      </c>
      <c r="O1339">
        <v>140</v>
      </c>
      <c r="P1339" t="b">
        <v>0</v>
      </c>
      <c r="Q1339" t="s">
        <v>8273</v>
      </c>
      <c r="R1339" s="5">
        <f t="shared" si="140"/>
        <v>0.49399999999999999</v>
      </c>
      <c r="S1339" s="6">
        <f t="shared" si="141"/>
        <v>176.36428571428573</v>
      </c>
      <c r="T1339" t="str">
        <f t="shared" si="145"/>
        <v>technology</v>
      </c>
      <c r="U1339" t="str">
        <f t="shared" si="146"/>
        <v>wearables</v>
      </c>
    </row>
    <row r="1340" spans="1:21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f t="shared" si="142"/>
        <v>30000</v>
      </c>
      <c r="F1340">
        <v>991</v>
      </c>
      <c r="G1340" t="s">
        <v>8220</v>
      </c>
      <c r="H1340" t="s">
        <v>8224</v>
      </c>
      <c r="I1340" t="s">
        <v>8246</v>
      </c>
      <c r="J1340">
        <v>1438543033</v>
      </c>
      <c r="K1340" s="10">
        <f t="shared" si="143"/>
        <v>42218.803622685184</v>
      </c>
      <c r="L1340">
        <v>1435951033</v>
      </c>
      <c r="M1340" s="10">
        <f t="shared" si="144"/>
        <v>42188.803622685184</v>
      </c>
      <c r="N1340" t="b">
        <v>0</v>
      </c>
      <c r="O1340">
        <v>15</v>
      </c>
      <c r="P1340" t="b">
        <v>0</v>
      </c>
      <c r="Q1340" t="s">
        <v>8273</v>
      </c>
      <c r="R1340" s="5">
        <f t="shared" si="140"/>
        <v>3.3000000000000002E-2</v>
      </c>
      <c r="S1340" s="6">
        <f t="shared" si="141"/>
        <v>66.066666666666663</v>
      </c>
      <c r="T1340" t="str">
        <f t="shared" si="145"/>
        <v>technology</v>
      </c>
      <c r="U1340" t="str">
        <f t="shared" si="146"/>
        <v>wearables</v>
      </c>
    </row>
    <row r="1341" spans="1:21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f t="shared" si="142"/>
        <v>50000</v>
      </c>
      <c r="F1341">
        <v>3317</v>
      </c>
      <c r="G1341" t="s">
        <v>8220</v>
      </c>
      <c r="H1341" t="s">
        <v>8224</v>
      </c>
      <c r="I1341" t="s">
        <v>8246</v>
      </c>
      <c r="J1341">
        <v>1418056315</v>
      </c>
      <c r="K1341" s="10">
        <f t="shared" si="143"/>
        <v>41981.688831018517</v>
      </c>
      <c r="L1341">
        <v>1414164715</v>
      </c>
      <c r="M1341" s="10">
        <f t="shared" si="144"/>
        <v>41936.647164351853</v>
      </c>
      <c r="N1341" t="b">
        <v>0</v>
      </c>
      <c r="O1341">
        <v>37</v>
      </c>
      <c r="P1341" t="b">
        <v>0</v>
      </c>
      <c r="Q1341" t="s">
        <v>8273</v>
      </c>
      <c r="R1341" s="5">
        <f t="shared" si="140"/>
        <v>6.6000000000000003E-2</v>
      </c>
      <c r="S1341" s="6">
        <f t="shared" si="141"/>
        <v>89.648648648648646</v>
      </c>
      <c r="T1341" t="str">
        <f t="shared" si="145"/>
        <v>technology</v>
      </c>
      <c r="U1341" t="str">
        <f t="shared" si="146"/>
        <v>wearables</v>
      </c>
    </row>
    <row r="1342" spans="1:21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f t="shared" si="142"/>
        <v>1680</v>
      </c>
      <c r="F1342">
        <v>0</v>
      </c>
      <c r="G1342" t="s">
        <v>8220</v>
      </c>
      <c r="H1342" t="s">
        <v>8224</v>
      </c>
      <c r="I1342" t="s">
        <v>8246</v>
      </c>
      <c r="J1342">
        <v>1408112253</v>
      </c>
      <c r="K1342" s="10">
        <f t="shared" si="143"/>
        <v>41866.595520833333</v>
      </c>
      <c r="L1342">
        <v>1405520253</v>
      </c>
      <c r="M1342" s="10">
        <f t="shared" si="144"/>
        <v>41836.595520833333</v>
      </c>
      <c r="N1342" t="b">
        <v>0</v>
      </c>
      <c r="O1342">
        <v>0</v>
      </c>
      <c r="P1342" t="b">
        <v>0</v>
      </c>
      <c r="Q1342" t="s">
        <v>8273</v>
      </c>
      <c r="R1342" s="5">
        <f t="shared" si="140"/>
        <v>0</v>
      </c>
      <c r="S1342" s="6" t="e">
        <f t="shared" si="141"/>
        <v>#DIV/0!</v>
      </c>
      <c r="T1342" t="str">
        <f t="shared" si="145"/>
        <v>technology</v>
      </c>
      <c r="U1342" t="str">
        <f t="shared" si="146"/>
        <v>wearables</v>
      </c>
    </row>
    <row r="1343" spans="1:21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f t="shared" si="142"/>
        <v>30250</v>
      </c>
      <c r="F1343">
        <v>17590</v>
      </c>
      <c r="G1343" t="s">
        <v>8220</v>
      </c>
      <c r="H1343" t="s">
        <v>8225</v>
      </c>
      <c r="I1343" t="s">
        <v>8247</v>
      </c>
      <c r="J1343">
        <v>1475333917</v>
      </c>
      <c r="K1343" s="10">
        <f t="shared" si="143"/>
        <v>42644.624039351853</v>
      </c>
      <c r="L1343">
        <v>1472569117</v>
      </c>
      <c r="M1343" s="10">
        <f t="shared" si="144"/>
        <v>42612.624039351853</v>
      </c>
      <c r="N1343" t="b">
        <v>0</v>
      </c>
      <c r="O1343">
        <v>46</v>
      </c>
      <c r="P1343" t="b">
        <v>0</v>
      </c>
      <c r="Q1343" t="s">
        <v>8273</v>
      </c>
      <c r="R1343" s="5">
        <f t="shared" si="140"/>
        <v>0.70399999999999996</v>
      </c>
      <c r="S1343" s="6">
        <f t="shared" si="141"/>
        <v>382.39130434782606</v>
      </c>
      <c r="T1343" t="str">
        <f t="shared" si="145"/>
        <v>technology</v>
      </c>
      <c r="U1343" t="str">
        <f t="shared" si="146"/>
        <v>wearables</v>
      </c>
    </row>
    <row r="1344" spans="1:21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f t="shared" si="142"/>
        <v>50000</v>
      </c>
      <c r="F1344">
        <v>100</v>
      </c>
      <c r="G1344" t="s">
        <v>8220</v>
      </c>
      <c r="H1344" t="s">
        <v>8224</v>
      </c>
      <c r="I1344" t="s">
        <v>8246</v>
      </c>
      <c r="J1344">
        <v>1437161739</v>
      </c>
      <c r="K1344" s="10">
        <f t="shared" si="143"/>
        <v>42202.816423611104</v>
      </c>
      <c r="L1344">
        <v>1434569739</v>
      </c>
      <c r="M1344" s="10">
        <f t="shared" si="144"/>
        <v>42172.816423611104</v>
      </c>
      <c r="N1344" t="b">
        <v>0</v>
      </c>
      <c r="O1344">
        <v>1</v>
      </c>
      <c r="P1344" t="b">
        <v>0</v>
      </c>
      <c r="Q1344" t="s">
        <v>8273</v>
      </c>
      <c r="R1344" s="5">
        <f t="shared" si="140"/>
        <v>2E-3</v>
      </c>
      <c r="S1344" s="6">
        <f t="shared" si="141"/>
        <v>100</v>
      </c>
      <c r="T1344" t="str">
        <f t="shared" si="145"/>
        <v>technology</v>
      </c>
      <c r="U1344" t="str">
        <f t="shared" si="146"/>
        <v>wearables</v>
      </c>
    </row>
    <row r="1345" spans="1:21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f t="shared" si="142"/>
        <v>50000</v>
      </c>
      <c r="F1345">
        <v>51149</v>
      </c>
      <c r="G1345" t="s">
        <v>8220</v>
      </c>
      <c r="H1345" t="s">
        <v>8224</v>
      </c>
      <c r="I1345" t="s">
        <v>8246</v>
      </c>
      <c r="J1345">
        <v>1471579140</v>
      </c>
      <c r="K1345" s="10">
        <f t="shared" si="143"/>
        <v>42601.165972222225</v>
      </c>
      <c r="L1345">
        <v>1466512683</v>
      </c>
      <c r="M1345" s="10">
        <f t="shared" si="144"/>
        <v>42542.526423611111</v>
      </c>
      <c r="N1345" t="b">
        <v>0</v>
      </c>
      <c r="O1345">
        <v>323</v>
      </c>
      <c r="P1345" t="b">
        <v>0</v>
      </c>
      <c r="Q1345" t="s">
        <v>8273</v>
      </c>
      <c r="R1345" s="5">
        <f t="shared" si="140"/>
        <v>1.0229999999999999</v>
      </c>
      <c r="S1345" s="6">
        <f t="shared" si="141"/>
        <v>158.35603715170279</v>
      </c>
      <c r="T1345" t="str">
        <f t="shared" si="145"/>
        <v>technology</v>
      </c>
      <c r="U1345" t="str">
        <f t="shared" si="146"/>
        <v>wearables</v>
      </c>
    </row>
    <row r="1346" spans="1:21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f t="shared" si="142"/>
        <v>1125</v>
      </c>
      <c r="F1346">
        <v>5666</v>
      </c>
      <c r="G1346" t="s">
        <v>8219</v>
      </c>
      <c r="H1346" t="s">
        <v>8229</v>
      </c>
      <c r="I1346" t="s">
        <v>8251</v>
      </c>
      <c r="J1346">
        <v>1467313039</v>
      </c>
      <c r="K1346" s="10">
        <f t="shared" si="143"/>
        <v>42551.789803240739</v>
      </c>
      <c r="L1346">
        <v>1464807439</v>
      </c>
      <c r="M1346" s="10">
        <f t="shared" si="144"/>
        <v>42522.789803240739</v>
      </c>
      <c r="N1346" t="b">
        <v>0</v>
      </c>
      <c r="O1346">
        <v>139</v>
      </c>
      <c r="P1346" t="b">
        <v>1</v>
      </c>
      <c r="Q1346" t="s">
        <v>8274</v>
      </c>
      <c r="R1346" s="5">
        <f t="shared" ref="R1346:R1409" si="147">ROUND((F1346/D1346),3)</f>
        <v>3.7770000000000001</v>
      </c>
      <c r="S1346" s="14">
        <f t="shared" ref="S1346:S1409" si="148">F1346/O1346</f>
        <v>40.762589928057551</v>
      </c>
      <c r="T1346" t="str">
        <f t="shared" si="145"/>
        <v>publishing</v>
      </c>
      <c r="U1346" t="str">
        <f t="shared" si="146"/>
        <v>nonfiction</v>
      </c>
    </row>
    <row r="1347" spans="1:21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f t="shared" ref="E1347:E1410" si="149">IF(I1347="USD",D1347,(IF(I1347="AUD",(D1347*0.68),IF(I1347="GBP",(D1347*1.21),(IF(I1347="EUR",(D1347*1.11),(IF(I1347="CAD",(D1347*0.75),(IF(I1347="NZD",(D1347*0.64),IF(I1347="HKD",(D1347*0.13),IF(I1347="DKK",(D1347*0.15),IF(I1347="NOK",(D1347*0.11),IF(I1347="SEK",(D1347*0.1),(IF(I1347="MXN",(D1347*0.051),IF(I1347="chf",(D1347*1.02),IF(I1347="SGD",(D1347*0.72)))))))))))))))))))</f>
        <v>300</v>
      </c>
      <c r="F1347">
        <v>375</v>
      </c>
      <c r="G1347" t="s">
        <v>8219</v>
      </c>
      <c r="H1347" t="s">
        <v>8224</v>
      </c>
      <c r="I1347" t="s">
        <v>8246</v>
      </c>
      <c r="J1347">
        <v>1405366359</v>
      </c>
      <c r="K1347" s="10">
        <f t="shared" ref="K1347:K1410" si="150">(((J1347/60)/60)/24)+DATE(1970,1,1)</f>
        <v>41834.814340277779</v>
      </c>
      <c r="L1347">
        <v>1402342359</v>
      </c>
      <c r="M1347" s="10">
        <f t="shared" ref="M1347:M1410" si="151">(((L1347/60)/60)/24)+DATE(1970,1,1)</f>
        <v>41799.814340277779</v>
      </c>
      <c r="N1347" t="b">
        <v>0</v>
      </c>
      <c r="O1347">
        <v>7</v>
      </c>
      <c r="P1347" t="b">
        <v>1</v>
      </c>
      <c r="Q1347" t="s">
        <v>8274</v>
      </c>
      <c r="R1347" s="5">
        <f t="shared" si="147"/>
        <v>1.25</v>
      </c>
      <c r="S1347" s="14">
        <f t="shared" si="148"/>
        <v>53.571428571428569</v>
      </c>
      <c r="T1347" t="str">
        <f t="shared" ref="T1347:T1410" si="152">LEFT(Q1347,SEARCH("/",Q1347,1)-1)</f>
        <v>publishing</v>
      </c>
      <c r="U1347" t="str">
        <f t="shared" ref="U1347:U1410" si="153">RIGHT(Q1347,(LEN(Q1347)-(SEARCH("/",Q1347,1))))</f>
        <v>nonfiction</v>
      </c>
    </row>
    <row r="1348" spans="1:21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f t="shared" si="149"/>
        <v>4900</v>
      </c>
      <c r="F1348">
        <v>7219</v>
      </c>
      <c r="G1348" t="s">
        <v>8219</v>
      </c>
      <c r="H1348" t="s">
        <v>8224</v>
      </c>
      <c r="I1348" t="s">
        <v>8246</v>
      </c>
      <c r="J1348">
        <v>1372297751</v>
      </c>
      <c r="K1348" s="10">
        <f t="shared" si="150"/>
        <v>41452.075821759259</v>
      </c>
      <c r="L1348">
        <v>1369705751</v>
      </c>
      <c r="M1348" s="10">
        <f t="shared" si="151"/>
        <v>41422.075821759259</v>
      </c>
      <c r="N1348" t="b">
        <v>0</v>
      </c>
      <c r="O1348">
        <v>149</v>
      </c>
      <c r="P1348" t="b">
        <v>1</v>
      </c>
      <c r="Q1348" t="s">
        <v>8274</v>
      </c>
      <c r="R1348" s="5">
        <f t="shared" si="147"/>
        <v>1.4730000000000001</v>
      </c>
      <c r="S1348" s="14">
        <f t="shared" si="148"/>
        <v>48.449664429530202</v>
      </c>
      <c r="T1348" t="str">
        <f t="shared" si="152"/>
        <v>publishing</v>
      </c>
      <c r="U1348" t="str">
        <f t="shared" si="153"/>
        <v>nonfiction</v>
      </c>
    </row>
    <row r="1349" spans="1:21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f t="shared" si="149"/>
        <v>2500</v>
      </c>
      <c r="F1349">
        <v>2555</v>
      </c>
      <c r="G1349" t="s">
        <v>8219</v>
      </c>
      <c r="H1349" t="s">
        <v>8224</v>
      </c>
      <c r="I1349" t="s">
        <v>8246</v>
      </c>
      <c r="J1349">
        <v>1425741525</v>
      </c>
      <c r="K1349" s="10">
        <f t="shared" si="150"/>
        <v>42070.638020833328</v>
      </c>
      <c r="L1349">
        <v>1423149525</v>
      </c>
      <c r="M1349" s="10">
        <f t="shared" si="151"/>
        <v>42040.638020833328</v>
      </c>
      <c r="N1349" t="b">
        <v>0</v>
      </c>
      <c r="O1349">
        <v>31</v>
      </c>
      <c r="P1349" t="b">
        <v>1</v>
      </c>
      <c r="Q1349" t="s">
        <v>8274</v>
      </c>
      <c r="R1349" s="5">
        <f t="shared" si="147"/>
        <v>1.022</v>
      </c>
      <c r="S1349" s="14">
        <f t="shared" si="148"/>
        <v>82.41935483870968</v>
      </c>
      <c r="T1349" t="str">
        <f t="shared" si="152"/>
        <v>publishing</v>
      </c>
      <c r="U1349" t="str">
        <f t="shared" si="153"/>
        <v>nonfiction</v>
      </c>
    </row>
    <row r="1350" spans="1:21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f t="shared" si="149"/>
        <v>5875</v>
      </c>
      <c r="F1350">
        <v>5985</v>
      </c>
      <c r="G1350" t="s">
        <v>8219</v>
      </c>
      <c r="H1350" t="s">
        <v>8224</v>
      </c>
      <c r="I1350" t="s">
        <v>8246</v>
      </c>
      <c r="J1350">
        <v>1418904533</v>
      </c>
      <c r="K1350" s="10">
        <f t="shared" si="150"/>
        <v>41991.506168981476</v>
      </c>
      <c r="L1350">
        <v>1416485333</v>
      </c>
      <c r="M1350" s="10">
        <f t="shared" si="151"/>
        <v>41963.506168981476</v>
      </c>
      <c r="N1350" t="b">
        <v>0</v>
      </c>
      <c r="O1350">
        <v>26</v>
      </c>
      <c r="P1350" t="b">
        <v>1</v>
      </c>
      <c r="Q1350" t="s">
        <v>8274</v>
      </c>
      <c r="R1350" s="5">
        <f t="shared" si="147"/>
        <v>1.0189999999999999</v>
      </c>
      <c r="S1350" s="14">
        <f t="shared" si="148"/>
        <v>230.19230769230768</v>
      </c>
      <c r="T1350" t="str">
        <f t="shared" si="152"/>
        <v>publishing</v>
      </c>
      <c r="U1350" t="str">
        <f t="shared" si="153"/>
        <v>nonfiction</v>
      </c>
    </row>
    <row r="1351" spans="1:21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f t="shared" si="149"/>
        <v>3750</v>
      </c>
      <c r="F1351">
        <v>10210</v>
      </c>
      <c r="G1351" t="s">
        <v>8219</v>
      </c>
      <c r="H1351" t="s">
        <v>8229</v>
      </c>
      <c r="I1351" t="s">
        <v>8251</v>
      </c>
      <c r="J1351">
        <v>1450249140</v>
      </c>
      <c r="K1351" s="10">
        <f t="shared" si="150"/>
        <v>42354.290972222225</v>
      </c>
      <c r="L1351">
        <v>1447055935</v>
      </c>
      <c r="M1351" s="10">
        <f t="shared" si="151"/>
        <v>42317.33258101852</v>
      </c>
      <c r="N1351" t="b">
        <v>0</v>
      </c>
      <c r="O1351">
        <v>172</v>
      </c>
      <c r="P1351" t="b">
        <v>1</v>
      </c>
      <c r="Q1351" t="s">
        <v>8274</v>
      </c>
      <c r="R1351" s="5">
        <f t="shared" si="147"/>
        <v>2.0419999999999998</v>
      </c>
      <c r="S1351" s="14">
        <f t="shared" si="148"/>
        <v>59.360465116279073</v>
      </c>
      <c r="T1351" t="str">
        <f t="shared" si="152"/>
        <v>publishing</v>
      </c>
      <c r="U1351" t="str">
        <f t="shared" si="153"/>
        <v>nonfiction</v>
      </c>
    </row>
    <row r="1352" spans="1:21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f t="shared" si="149"/>
        <v>5000</v>
      </c>
      <c r="F1352">
        <v>5202.5</v>
      </c>
      <c r="G1352" t="s">
        <v>8219</v>
      </c>
      <c r="H1352" t="s">
        <v>8224</v>
      </c>
      <c r="I1352" t="s">
        <v>8246</v>
      </c>
      <c r="J1352">
        <v>1451089134</v>
      </c>
      <c r="K1352" s="10">
        <f t="shared" si="150"/>
        <v>42364.013124999998</v>
      </c>
      <c r="L1352">
        <v>1448497134</v>
      </c>
      <c r="M1352" s="10">
        <f t="shared" si="151"/>
        <v>42334.013124999998</v>
      </c>
      <c r="N1352" t="b">
        <v>0</v>
      </c>
      <c r="O1352">
        <v>78</v>
      </c>
      <c r="P1352" t="b">
        <v>1</v>
      </c>
      <c r="Q1352" t="s">
        <v>8274</v>
      </c>
      <c r="R1352" s="5">
        <f t="shared" si="147"/>
        <v>1.0409999999999999</v>
      </c>
      <c r="S1352" s="14">
        <f t="shared" si="148"/>
        <v>66.698717948717942</v>
      </c>
      <c r="T1352" t="str">
        <f t="shared" si="152"/>
        <v>publishing</v>
      </c>
      <c r="U1352" t="str">
        <f t="shared" si="153"/>
        <v>nonfiction</v>
      </c>
    </row>
    <row r="1353" spans="1:21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f t="shared" si="149"/>
        <v>20000</v>
      </c>
      <c r="F1353">
        <v>20253</v>
      </c>
      <c r="G1353" t="s">
        <v>8219</v>
      </c>
      <c r="H1353" t="s">
        <v>8224</v>
      </c>
      <c r="I1353" t="s">
        <v>8246</v>
      </c>
      <c r="J1353">
        <v>1455299144</v>
      </c>
      <c r="K1353" s="10">
        <f t="shared" si="150"/>
        <v>42412.74009259259</v>
      </c>
      <c r="L1353">
        <v>1452707144</v>
      </c>
      <c r="M1353" s="10">
        <f t="shared" si="151"/>
        <v>42382.74009259259</v>
      </c>
      <c r="N1353" t="b">
        <v>0</v>
      </c>
      <c r="O1353">
        <v>120</v>
      </c>
      <c r="P1353" t="b">
        <v>1</v>
      </c>
      <c r="Q1353" t="s">
        <v>8274</v>
      </c>
      <c r="R1353" s="5">
        <f t="shared" si="147"/>
        <v>1.0129999999999999</v>
      </c>
      <c r="S1353" s="14">
        <f t="shared" si="148"/>
        <v>168.77500000000001</v>
      </c>
      <c r="T1353" t="str">
        <f t="shared" si="152"/>
        <v>publishing</v>
      </c>
      <c r="U1353" t="str">
        <f t="shared" si="153"/>
        <v>nonfiction</v>
      </c>
    </row>
    <row r="1354" spans="1:21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f t="shared" si="149"/>
        <v>10000</v>
      </c>
      <c r="F1354">
        <v>13614</v>
      </c>
      <c r="G1354" t="s">
        <v>8219</v>
      </c>
      <c r="H1354" t="s">
        <v>8224</v>
      </c>
      <c r="I1354" t="s">
        <v>8246</v>
      </c>
      <c r="J1354">
        <v>1441425540</v>
      </c>
      <c r="K1354" s="10">
        <f t="shared" si="150"/>
        <v>42252.165972222225</v>
      </c>
      <c r="L1354">
        <v>1436968366</v>
      </c>
      <c r="M1354" s="10">
        <f t="shared" si="151"/>
        <v>42200.578310185185</v>
      </c>
      <c r="N1354" t="b">
        <v>0</v>
      </c>
      <c r="O1354">
        <v>227</v>
      </c>
      <c r="P1354" t="b">
        <v>1</v>
      </c>
      <c r="Q1354" t="s">
        <v>8274</v>
      </c>
      <c r="R1354" s="5">
        <f t="shared" si="147"/>
        <v>1.361</v>
      </c>
      <c r="S1354" s="14">
        <f t="shared" si="148"/>
        <v>59.973568281938327</v>
      </c>
      <c r="T1354" t="str">
        <f t="shared" si="152"/>
        <v>publishing</v>
      </c>
      <c r="U1354" t="str">
        <f t="shared" si="153"/>
        <v>nonfiction</v>
      </c>
    </row>
    <row r="1355" spans="1:21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f t="shared" si="149"/>
        <v>1000</v>
      </c>
      <c r="F1355">
        <v>1336</v>
      </c>
      <c r="G1355" t="s">
        <v>8219</v>
      </c>
      <c r="H1355" t="s">
        <v>8224</v>
      </c>
      <c r="I1355" t="s">
        <v>8246</v>
      </c>
      <c r="J1355">
        <v>1362960000</v>
      </c>
      <c r="K1355" s="10">
        <f t="shared" si="150"/>
        <v>41344</v>
      </c>
      <c r="L1355">
        <v>1359946188</v>
      </c>
      <c r="M1355" s="10">
        <f t="shared" si="151"/>
        <v>41309.11791666667</v>
      </c>
      <c r="N1355" t="b">
        <v>0</v>
      </c>
      <c r="O1355">
        <v>42</v>
      </c>
      <c r="P1355" t="b">
        <v>1</v>
      </c>
      <c r="Q1355" t="s">
        <v>8274</v>
      </c>
      <c r="R1355" s="5">
        <f t="shared" si="147"/>
        <v>1.3360000000000001</v>
      </c>
      <c r="S1355" s="14">
        <f t="shared" si="148"/>
        <v>31.80952380952381</v>
      </c>
      <c r="T1355" t="str">
        <f t="shared" si="152"/>
        <v>publishing</v>
      </c>
      <c r="U1355" t="str">
        <f t="shared" si="153"/>
        <v>nonfiction</v>
      </c>
    </row>
    <row r="1356" spans="1:21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f t="shared" si="149"/>
        <v>1452</v>
      </c>
      <c r="F1356">
        <v>1563</v>
      </c>
      <c r="G1356" t="s">
        <v>8219</v>
      </c>
      <c r="H1356" t="s">
        <v>8225</v>
      </c>
      <c r="I1356" t="s">
        <v>8247</v>
      </c>
      <c r="J1356">
        <v>1465672979</v>
      </c>
      <c r="K1356" s="10">
        <f t="shared" si="150"/>
        <v>42532.807627314818</v>
      </c>
      <c r="L1356">
        <v>1463080979</v>
      </c>
      <c r="M1356" s="10">
        <f t="shared" si="151"/>
        <v>42502.807627314818</v>
      </c>
      <c r="N1356" t="b">
        <v>0</v>
      </c>
      <c r="O1356">
        <v>64</v>
      </c>
      <c r="P1356" t="b">
        <v>1</v>
      </c>
      <c r="Q1356" t="s">
        <v>8274</v>
      </c>
      <c r="R1356" s="5">
        <f t="shared" si="147"/>
        <v>1.3029999999999999</v>
      </c>
      <c r="S1356" s="14">
        <f t="shared" si="148"/>
        <v>24.421875</v>
      </c>
      <c r="T1356" t="str">
        <f t="shared" si="152"/>
        <v>publishing</v>
      </c>
      <c r="U1356" t="str">
        <f t="shared" si="153"/>
        <v>nonfiction</v>
      </c>
    </row>
    <row r="1357" spans="1:21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f t="shared" si="149"/>
        <v>3025</v>
      </c>
      <c r="F1357">
        <v>3067</v>
      </c>
      <c r="G1357" t="s">
        <v>8219</v>
      </c>
      <c r="H1357" t="s">
        <v>8225</v>
      </c>
      <c r="I1357" t="s">
        <v>8247</v>
      </c>
      <c r="J1357">
        <v>1354269600</v>
      </c>
      <c r="K1357" s="10">
        <f t="shared" si="150"/>
        <v>41243.416666666664</v>
      </c>
      <c r="L1357">
        <v>1351663605</v>
      </c>
      <c r="M1357" s="10">
        <f t="shared" si="151"/>
        <v>41213.254687499997</v>
      </c>
      <c r="N1357" t="b">
        <v>0</v>
      </c>
      <c r="O1357">
        <v>121</v>
      </c>
      <c r="P1357" t="b">
        <v>1</v>
      </c>
      <c r="Q1357" t="s">
        <v>8274</v>
      </c>
      <c r="R1357" s="5">
        <f t="shared" si="147"/>
        <v>1.2270000000000001</v>
      </c>
      <c r="S1357" s="14">
        <f t="shared" si="148"/>
        <v>25.347107438016529</v>
      </c>
      <c r="T1357" t="str">
        <f t="shared" si="152"/>
        <v>publishing</v>
      </c>
      <c r="U1357" t="str">
        <f t="shared" si="153"/>
        <v>nonfiction</v>
      </c>
    </row>
    <row r="1358" spans="1:21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f t="shared" si="149"/>
        <v>3400</v>
      </c>
      <c r="F1358">
        <v>6215.56</v>
      </c>
      <c r="G1358" t="s">
        <v>8219</v>
      </c>
      <c r="H1358" t="s">
        <v>8224</v>
      </c>
      <c r="I1358" t="s">
        <v>8246</v>
      </c>
      <c r="J1358">
        <v>1372985760</v>
      </c>
      <c r="K1358" s="10">
        <f t="shared" si="150"/>
        <v>41460.038888888892</v>
      </c>
      <c r="L1358">
        <v>1370393760</v>
      </c>
      <c r="M1358" s="10">
        <f t="shared" si="151"/>
        <v>41430.038888888892</v>
      </c>
      <c r="N1358" t="b">
        <v>0</v>
      </c>
      <c r="O1358">
        <v>87</v>
      </c>
      <c r="P1358" t="b">
        <v>1</v>
      </c>
      <c r="Q1358" t="s">
        <v>8274</v>
      </c>
      <c r="R1358" s="5">
        <f t="shared" si="147"/>
        <v>1.8280000000000001</v>
      </c>
      <c r="S1358" s="14">
        <f t="shared" si="148"/>
        <v>71.443218390804603</v>
      </c>
      <c r="T1358" t="str">
        <f t="shared" si="152"/>
        <v>publishing</v>
      </c>
      <c r="U1358" t="str">
        <f t="shared" si="153"/>
        <v>nonfiction</v>
      </c>
    </row>
    <row r="1359" spans="1:21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f t="shared" si="149"/>
        <v>2000</v>
      </c>
      <c r="F1359">
        <v>2506</v>
      </c>
      <c r="G1359" t="s">
        <v>8219</v>
      </c>
      <c r="H1359" t="s">
        <v>8224</v>
      </c>
      <c r="I1359" t="s">
        <v>8246</v>
      </c>
      <c r="J1359">
        <v>1362117540</v>
      </c>
      <c r="K1359" s="10">
        <f t="shared" si="150"/>
        <v>41334.249305555553</v>
      </c>
      <c r="L1359">
        <v>1359587137</v>
      </c>
      <c r="M1359" s="10">
        <f t="shared" si="151"/>
        <v>41304.962233796294</v>
      </c>
      <c r="N1359" t="b">
        <v>0</v>
      </c>
      <c r="O1359">
        <v>65</v>
      </c>
      <c r="P1359" t="b">
        <v>1</v>
      </c>
      <c r="Q1359" t="s">
        <v>8274</v>
      </c>
      <c r="R1359" s="5">
        <f t="shared" si="147"/>
        <v>1.2529999999999999</v>
      </c>
      <c r="S1359" s="14">
        <f t="shared" si="148"/>
        <v>38.553846153846152</v>
      </c>
      <c r="T1359" t="str">
        <f t="shared" si="152"/>
        <v>publishing</v>
      </c>
      <c r="U1359" t="str">
        <f t="shared" si="153"/>
        <v>nonfiction</v>
      </c>
    </row>
    <row r="1360" spans="1:21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f t="shared" si="149"/>
        <v>3000</v>
      </c>
      <c r="F1360">
        <v>3350</v>
      </c>
      <c r="G1360" t="s">
        <v>8219</v>
      </c>
      <c r="H1360" t="s">
        <v>8224</v>
      </c>
      <c r="I1360" t="s">
        <v>8246</v>
      </c>
      <c r="J1360">
        <v>1309009323</v>
      </c>
      <c r="K1360" s="10">
        <f t="shared" si="150"/>
        <v>40719.570868055554</v>
      </c>
      <c r="L1360">
        <v>1306417323</v>
      </c>
      <c r="M1360" s="10">
        <f t="shared" si="151"/>
        <v>40689.570868055554</v>
      </c>
      <c r="N1360" t="b">
        <v>0</v>
      </c>
      <c r="O1360">
        <v>49</v>
      </c>
      <c r="P1360" t="b">
        <v>1</v>
      </c>
      <c r="Q1360" t="s">
        <v>8274</v>
      </c>
      <c r="R1360" s="5">
        <f t="shared" si="147"/>
        <v>1.117</v>
      </c>
      <c r="S1360" s="14">
        <f t="shared" si="148"/>
        <v>68.367346938775512</v>
      </c>
      <c r="T1360" t="str">
        <f t="shared" si="152"/>
        <v>publishing</v>
      </c>
      <c r="U1360" t="str">
        <f t="shared" si="153"/>
        <v>nonfiction</v>
      </c>
    </row>
    <row r="1361" spans="1:21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f t="shared" si="149"/>
        <v>660</v>
      </c>
      <c r="F1361">
        <v>764</v>
      </c>
      <c r="G1361" t="s">
        <v>8219</v>
      </c>
      <c r="H1361" t="s">
        <v>8224</v>
      </c>
      <c r="I1361" t="s">
        <v>8246</v>
      </c>
      <c r="J1361">
        <v>1309980790</v>
      </c>
      <c r="K1361" s="10">
        <f t="shared" si="150"/>
        <v>40730.814699074072</v>
      </c>
      <c r="L1361">
        <v>1304623990</v>
      </c>
      <c r="M1361" s="10">
        <f t="shared" si="151"/>
        <v>40668.814699074072</v>
      </c>
      <c r="N1361" t="b">
        <v>0</v>
      </c>
      <c r="O1361">
        <v>19</v>
      </c>
      <c r="P1361" t="b">
        <v>1</v>
      </c>
      <c r="Q1361" t="s">
        <v>8274</v>
      </c>
      <c r="R1361" s="5">
        <f t="shared" si="147"/>
        <v>1.1579999999999999</v>
      </c>
      <c r="S1361" s="14">
        <f t="shared" si="148"/>
        <v>40.210526315789473</v>
      </c>
      <c r="T1361" t="str">
        <f t="shared" si="152"/>
        <v>publishing</v>
      </c>
      <c r="U1361" t="str">
        <f t="shared" si="153"/>
        <v>nonfiction</v>
      </c>
    </row>
    <row r="1362" spans="1:21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f t="shared" si="149"/>
        <v>1500</v>
      </c>
      <c r="F1362">
        <v>2598</v>
      </c>
      <c r="G1362" t="s">
        <v>8219</v>
      </c>
      <c r="H1362" t="s">
        <v>8224</v>
      </c>
      <c r="I1362" t="s">
        <v>8246</v>
      </c>
      <c r="J1362">
        <v>1343943420</v>
      </c>
      <c r="K1362" s="10">
        <f t="shared" si="150"/>
        <v>41123.900694444441</v>
      </c>
      <c r="L1362">
        <v>1341524220</v>
      </c>
      <c r="M1362" s="10">
        <f t="shared" si="151"/>
        <v>41095.900694444441</v>
      </c>
      <c r="N1362" t="b">
        <v>0</v>
      </c>
      <c r="O1362">
        <v>81</v>
      </c>
      <c r="P1362" t="b">
        <v>1</v>
      </c>
      <c r="Q1362" t="s">
        <v>8274</v>
      </c>
      <c r="R1362" s="5">
        <f t="shared" si="147"/>
        <v>1.732</v>
      </c>
      <c r="S1362" s="14">
        <f t="shared" si="148"/>
        <v>32.074074074074076</v>
      </c>
      <c r="T1362" t="str">
        <f t="shared" si="152"/>
        <v>publishing</v>
      </c>
      <c r="U1362" t="str">
        <f t="shared" si="153"/>
        <v>nonfiction</v>
      </c>
    </row>
    <row r="1363" spans="1:21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f t="shared" si="149"/>
        <v>7260</v>
      </c>
      <c r="F1363">
        <v>7559</v>
      </c>
      <c r="G1363" t="s">
        <v>8219</v>
      </c>
      <c r="H1363" t="s">
        <v>8225</v>
      </c>
      <c r="I1363" t="s">
        <v>8247</v>
      </c>
      <c r="J1363">
        <v>1403370772</v>
      </c>
      <c r="K1363" s="10">
        <f t="shared" si="150"/>
        <v>41811.717268518521</v>
      </c>
      <c r="L1363">
        <v>1400778772</v>
      </c>
      <c r="M1363" s="10">
        <f t="shared" si="151"/>
        <v>41781.717268518521</v>
      </c>
      <c r="N1363" t="b">
        <v>0</v>
      </c>
      <c r="O1363">
        <v>264</v>
      </c>
      <c r="P1363" t="b">
        <v>1</v>
      </c>
      <c r="Q1363" t="s">
        <v>8274</v>
      </c>
      <c r="R1363" s="5">
        <f t="shared" si="147"/>
        <v>1.26</v>
      </c>
      <c r="S1363" s="14">
        <f t="shared" si="148"/>
        <v>28.632575757575758</v>
      </c>
      <c r="T1363" t="str">
        <f t="shared" si="152"/>
        <v>publishing</v>
      </c>
      <c r="U1363" t="str">
        <f t="shared" si="153"/>
        <v>nonfiction</v>
      </c>
    </row>
    <row r="1364" spans="1:21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f t="shared" si="149"/>
        <v>1000</v>
      </c>
      <c r="F1364">
        <v>1091</v>
      </c>
      <c r="G1364" t="s">
        <v>8219</v>
      </c>
      <c r="H1364" t="s">
        <v>8224</v>
      </c>
      <c r="I1364" t="s">
        <v>8246</v>
      </c>
      <c r="J1364">
        <v>1378592731</v>
      </c>
      <c r="K1364" s="10">
        <f t="shared" si="150"/>
        <v>41524.934386574074</v>
      </c>
      <c r="L1364">
        <v>1373408731</v>
      </c>
      <c r="M1364" s="10">
        <f t="shared" si="151"/>
        <v>41464.934386574074</v>
      </c>
      <c r="N1364" t="b">
        <v>0</v>
      </c>
      <c r="O1364">
        <v>25</v>
      </c>
      <c r="P1364" t="b">
        <v>1</v>
      </c>
      <c r="Q1364" t="s">
        <v>8274</v>
      </c>
      <c r="R1364" s="5">
        <f t="shared" si="147"/>
        <v>1.091</v>
      </c>
      <c r="S1364" s="14">
        <f t="shared" si="148"/>
        <v>43.64</v>
      </c>
      <c r="T1364" t="str">
        <f t="shared" si="152"/>
        <v>publishing</v>
      </c>
      <c r="U1364" t="str">
        <f t="shared" si="153"/>
        <v>nonfiction</v>
      </c>
    </row>
    <row r="1365" spans="1:21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f t="shared" si="149"/>
        <v>200</v>
      </c>
      <c r="F1365">
        <v>200</v>
      </c>
      <c r="G1365" t="s">
        <v>8219</v>
      </c>
      <c r="H1365" t="s">
        <v>8224</v>
      </c>
      <c r="I1365" t="s">
        <v>8246</v>
      </c>
      <c r="J1365">
        <v>1455523140</v>
      </c>
      <c r="K1365" s="10">
        <f t="shared" si="150"/>
        <v>42415.332638888889</v>
      </c>
      <c r="L1365">
        <v>1453925727</v>
      </c>
      <c r="M1365" s="10">
        <f t="shared" si="151"/>
        <v>42396.8440625</v>
      </c>
      <c r="N1365" t="b">
        <v>0</v>
      </c>
      <c r="O1365">
        <v>5</v>
      </c>
      <c r="P1365" t="b">
        <v>1</v>
      </c>
      <c r="Q1365" t="s">
        <v>8274</v>
      </c>
      <c r="R1365" s="5">
        <f t="shared" si="147"/>
        <v>1</v>
      </c>
      <c r="S1365" s="14">
        <f t="shared" si="148"/>
        <v>40</v>
      </c>
      <c r="T1365" t="str">
        <f t="shared" si="152"/>
        <v>publishing</v>
      </c>
      <c r="U1365" t="str">
        <f t="shared" si="153"/>
        <v>nonfiction</v>
      </c>
    </row>
    <row r="1366" spans="1:21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f t="shared" si="149"/>
        <v>6300</v>
      </c>
      <c r="F1366">
        <v>49830</v>
      </c>
      <c r="G1366" t="s">
        <v>8219</v>
      </c>
      <c r="H1366" t="s">
        <v>8232</v>
      </c>
      <c r="I1366" t="s">
        <v>8253</v>
      </c>
      <c r="J1366">
        <v>1420648906</v>
      </c>
      <c r="K1366" s="10">
        <f t="shared" si="150"/>
        <v>42011.6956712963</v>
      </c>
      <c r="L1366">
        <v>1415464906</v>
      </c>
      <c r="M1366" s="10">
        <f t="shared" si="151"/>
        <v>41951.695671296293</v>
      </c>
      <c r="N1366" t="b">
        <v>0</v>
      </c>
      <c r="O1366">
        <v>144</v>
      </c>
      <c r="P1366" t="b">
        <v>1</v>
      </c>
      <c r="Q1366" t="s">
        <v>8276</v>
      </c>
      <c r="R1366" s="5">
        <f t="shared" si="147"/>
        <v>1.1859999999999999</v>
      </c>
      <c r="S1366" s="14">
        <f t="shared" si="148"/>
        <v>346.04166666666669</v>
      </c>
      <c r="T1366" t="str">
        <f t="shared" si="152"/>
        <v>music</v>
      </c>
      <c r="U1366" t="str">
        <f t="shared" si="153"/>
        <v>rock</v>
      </c>
    </row>
    <row r="1367" spans="1:21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f t="shared" si="149"/>
        <v>7500</v>
      </c>
      <c r="F1367">
        <v>7520</v>
      </c>
      <c r="G1367" t="s">
        <v>8219</v>
      </c>
      <c r="H1367" t="s">
        <v>8224</v>
      </c>
      <c r="I1367" t="s">
        <v>8246</v>
      </c>
      <c r="J1367">
        <v>1426523752</v>
      </c>
      <c r="K1367" s="10">
        <f t="shared" si="150"/>
        <v>42079.691574074073</v>
      </c>
      <c r="L1367">
        <v>1423935352</v>
      </c>
      <c r="M1367" s="10">
        <f t="shared" si="151"/>
        <v>42049.733240740738</v>
      </c>
      <c r="N1367" t="b">
        <v>0</v>
      </c>
      <c r="O1367">
        <v>92</v>
      </c>
      <c r="P1367" t="b">
        <v>1</v>
      </c>
      <c r="Q1367" t="s">
        <v>8276</v>
      </c>
      <c r="R1367" s="5">
        <f t="shared" si="147"/>
        <v>1.0029999999999999</v>
      </c>
      <c r="S1367" s="14">
        <f t="shared" si="148"/>
        <v>81.739130434782609</v>
      </c>
      <c r="T1367" t="str">
        <f t="shared" si="152"/>
        <v>music</v>
      </c>
      <c r="U1367" t="str">
        <f t="shared" si="153"/>
        <v>rock</v>
      </c>
    </row>
    <row r="1368" spans="1:21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f t="shared" si="149"/>
        <v>7500</v>
      </c>
      <c r="F1368">
        <v>9486.69</v>
      </c>
      <c r="G1368" t="s">
        <v>8219</v>
      </c>
      <c r="H1368" t="s">
        <v>8224</v>
      </c>
      <c r="I1368" t="s">
        <v>8246</v>
      </c>
      <c r="J1368">
        <v>1417049663</v>
      </c>
      <c r="K1368" s="10">
        <f t="shared" si="150"/>
        <v>41970.037766203706</v>
      </c>
      <c r="L1368">
        <v>1413158063</v>
      </c>
      <c r="M1368" s="10">
        <f t="shared" si="151"/>
        <v>41924.996099537035</v>
      </c>
      <c r="N1368" t="b">
        <v>0</v>
      </c>
      <c r="O1368">
        <v>147</v>
      </c>
      <c r="P1368" t="b">
        <v>1</v>
      </c>
      <c r="Q1368" t="s">
        <v>8276</v>
      </c>
      <c r="R1368" s="5">
        <f t="shared" si="147"/>
        <v>1.2649999999999999</v>
      </c>
      <c r="S1368" s="14">
        <f t="shared" si="148"/>
        <v>64.535306122448986</v>
      </c>
      <c r="T1368" t="str">
        <f t="shared" si="152"/>
        <v>music</v>
      </c>
      <c r="U1368" t="str">
        <f t="shared" si="153"/>
        <v>rock</v>
      </c>
    </row>
    <row r="1369" spans="1:21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f t="shared" si="149"/>
        <v>5000</v>
      </c>
      <c r="F1369">
        <v>5713</v>
      </c>
      <c r="G1369" t="s">
        <v>8219</v>
      </c>
      <c r="H1369" t="s">
        <v>8224</v>
      </c>
      <c r="I1369" t="s">
        <v>8246</v>
      </c>
      <c r="J1369">
        <v>1447463050</v>
      </c>
      <c r="K1369" s="10">
        <f t="shared" si="150"/>
        <v>42322.044560185182</v>
      </c>
      <c r="L1369">
        <v>1444867450</v>
      </c>
      <c r="M1369" s="10">
        <f t="shared" si="151"/>
        <v>42292.002893518518</v>
      </c>
      <c r="N1369" t="b">
        <v>0</v>
      </c>
      <c r="O1369">
        <v>90</v>
      </c>
      <c r="P1369" t="b">
        <v>1</v>
      </c>
      <c r="Q1369" t="s">
        <v>8276</v>
      </c>
      <c r="R1369" s="5">
        <f t="shared" si="147"/>
        <v>1.143</v>
      </c>
      <c r="S1369" s="14">
        <f t="shared" si="148"/>
        <v>63.477777777777774</v>
      </c>
      <c r="T1369" t="str">
        <f t="shared" si="152"/>
        <v>music</v>
      </c>
      <c r="U1369" t="str">
        <f t="shared" si="153"/>
        <v>rock</v>
      </c>
    </row>
    <row r="1370" spans="1:21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f t="shared" si="149"/>
        <v>5000</v>
      </c>
      <c r="F1370">
        <v>5535</v>
      </c>
      <c r="G1370" t="s">
        <v>8219</v>
      </c>
      <c r="H1370" t="s">
        <v>8224</v>
      </c>
      <c r="I1370" t="s">
        <v>8246</v>
      </c>
      <c r="J1370">
        <v>1434342894</v>
      </c>
      <c r="K1370" s="10">
        <f t="shared" si="150"/>
        <v>42170.190902777773</v>
      </c>
      <c r="L1370">
        <v>1432269294</v>
      </c>
      <c r="M1370" s="10">
        <f t="shared" si="151"/>
        <v>42146.190902777773</v>
      </c>
      <c r="N1370" t="b">
        <v>0</v>
      </c>
      <c r="O1370">
        <v>87</v>
      </c>
      <c r="P1370" t="b">
        <v>1</v>
      </c>
      <c r="Q1370" t="s">
        <v>8276</v>
      </c>
      <c r="R1370" s="5">
        <f t="shared" si="147"/>
        <v>1.107</v>
      </c>
      <c r="S1370" s="14">
        <f t="shared" si="148"/>
        <v>63.620689655172413</v>
      </c>
      <c r="T1370" t="str">
        <f t="shared" si="152"/>
        <v>music</v>
      </c>
      <c r="U1370" t="str">
        <f t="shared" si="153"/>
        <v>rock</v>
      </c>
    </row>
    <row r="1371" spans="1:21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f t="shared" si="149"/>
        <v>32360</v>
      </c>
      <c r="F1371">
        <v>34090.629999999997</v>
      </c>
      <c r="G1371" t="s">
        <v>8219</v>
      </c>
      <c r="H1371" t="s">
        <v>8224</v>
      </c>
      <c r="I1371" t="s">
        <v>8246</v>
      </c>
      <c r="J1371">
        <v>1397225746</v>
      </c>
      <c r="K1371" s="10">
        <f t="shared" si="150"/>
        <v>41740.594282407408</v>
      </c>
      <c r="L1371">
        <v>1394633746</v>
      </c>
      <c r="M1371" s="10">
        <f t="shared" si="151"/>
        <v>41710.594282407408</v>
      </c>
      <c r="N1371" t="b">
        <v>0</v>
      </c>
      <c r="O1371">
        <v>406</v>
      </c>
      <c r="P1371" t="b">
        <v>1</v>
      </c>
      <c r="Q1371" t="s">
        <v>8276</v>
      </c>
      <c r="R1371" s="5">
        <f t="shared" si="147"/>
        <v>1.0529999999999999</v>
      </c>
      <c r="S1371" s="14">
        <f t="shared" si="148"/>
        <v>83.967068965517228</v>
      </c>
      <c r="T1371" t="str">
        <f t="shared" si="152"/>
        <v>music</v>
      </c>
      <c r="U1371" t="str">
        <f t="shared" si="153"/>
        <v>rock</v>
      </c>
    </row>
    <row r="1372" spans="1:21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f t="shared" si="149"/>
        <v>1500</v>
      </c>
      <c r="F1372">
        <v>1555</v>
      </c>
      <c r="G1372" t="s">
        <v>8219</v>
      </c>
      <c r="H1372" t="s">
        <v>8224</v>
      </c>
      <c r="I1372" t="s">
        <v>8246</v>
      </c>
      <c r="J1372">
        <v>1381881890</v>
      </c>
      <c r="K1372" s="10">
        <f t="shared" si="150"/>
        <v>41563.00335648148</v>
      </c>
      <c r="L1372">
        <v>1380585890</v>
      </c>
      <c r="M1372" s="10">
        <f t="shared" si="151"/>
        <v>41548.00335648148</v>
      </c>
      <c r="N1372" t="b">
        <v>0</v>
      </c>
      <c r="O1372">
        <v>20</v>
      </c>
      <c r="P1372" t="b">
        <v>1</v>
      </c>
      <c r="Q1372" t="s">
        <v>8276</v>
      </c>
      <c r="R1372" s="5">
        <f t="shared" si="147"/>
        <v>1.0369999999999999</v>
      </c>
      <c r="S1372" s="14">
        <f t="shared" si="148"/>
        <v>77.75</v>
      </c>
      <c r="T1372" t="str">
        <f t="shared" si="152"/>
        <v>music</v>
      </c>
      <c r="U1372" t="str">
        <f t="shared" si="153"/>
        <v>rock</v>
      </c>
    </row>
    <row r="1373" spans="1:21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f t="shared" si="149"/>
        <v>6999</v>
      </c>
      <c r="F1373">
        <v>7495</v>
      </c>
      <c r="G1373" t="s">
        <v>8219</v>
      </c>
      <c r="H1373" t="s">
        <v>8224</v>
      </c>
      <c r="I1373" t="s">
        <v>8246</v>
      </c>
      <c r="J1373">
        <v>1431022342</v>
      </c>
      <c r="K1373" s="10">
        <f t="shared" si="150"/>
        <v>42131.758587962962</v>
      </c>
      <c r="L1373">
        <v>1428430342</v>
      </c>
      <c r="M1373" s="10">
        <f t="shared" si="151"/>
        <v>42101.758587962962</v>
      </c>
      <c r="N1373" t="b">
        <v>0</v>
      </c>
      <c r="O1373">
        <v>70</v>
      </c>
      <c r="P1373" t="b">
        <v>1</v>
      </c>
      <c r="Q1373" t="s">
        <v>8276</v>
      </c>
      <c r="R1373" s="5">
        <f t="shared" si="147"/>
        <v>1.071</v>
      </c>
      <c r="S1373" s="14">
        <f t="shared" si="148"/>
        <v>107.07142857142857</v>
      </c>
      <c r="T1373" t="str">
        <f t="shared" si="152"/>
        <v>music</v>
      </c>
      <c r="U1373" t="str">
        <f t="shared" si="153"/>
        <v>rock</v>
      </c>
    </row>
    <row r="1374" spans="1:21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f t="shared" si="149"/>
        <v>500</v>
      </c>
      <c r="F1374">
        <v>620</v>
      </c>
      <c r="G1374" t="s">
        <v>8219</v>
      </c>
      <c r="H1374" t="s">
        <v>8224</v>
      </c>
      <c r="I1374" t="s">
        <v>8246</v>
      </c>
      <c r="J1374">
        <v>1342115132</v>
      </c>
      <c r="K1374" s="10">
        <f t="shared" si="150"/>
        <v>41102.739953703705</v>
      </c>
      <c r="L1374">
        <v>1339523132</v>
      </c>
      <c r="M1374" s="10">
        <f t="shared" si="151"/>
        <v>41072.739953703705</v>
      </c>
      <c r="N1374" t="b">
        <v>0</v>
      </c>
      <c r="O1374">
        <v>16</v>
      </c>
      <c r="P1374" t="b">
        <v>1</v>
      </c>
      <c r="Q1374" t="s">
        <v>8276</v>
      </c>
      <c r="R1374" s="5">
        <f t="shared" si="147"/>
        <v>1.24</v>
      </c>
      <c r="S1374" s="14">
        <f t="shared" si="148"/>
        <v>38.75</v>
      </c>
      <c r="T1374" t="str">
        <f t="shared" si="152"/>
        <v>music</v>
      </c>
      <c r="U1374" t="str">
        <f t="shared" si="153"/>
        <v>rock</v>
      </c>
    </row>
    <row r="1375" spans="1:21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f t="shared" si="149"/>
        <v>10000</v>
      </c>
      <c r="F1375">
        <v>10501</v>
      </c>
      <c r="G1375" t="s">
        <v>8219</v>
      </c>
      <c r="H1375" t="s">
        <v>8224</v>
      </c>
      <c r="I1375" t="s">
        <v>8246</v>
      </c>
      <c r="J1375">
        <v>1483138233</v>
      </c>
      <c r="K1375" s="10">
        <f t="shared" si="150"/>
        <v>42734.95177083333</v>
      </c>
      <c r="L1375">
        <v>1480546233</v>
      </c>
      <c r="M1375" s="10">
        <f t="shared" si="151"/>
        <v>42704.95177083333</v>
      </c>
      <c r="N1375" t="b">
        <v>0</v>
      </c>
      <c r="O1375">
        <v>52</v>
      </c>
      <c r="P1375" t="b">
        <v>1</v>
      </c>
      <c r="Q1375" t="s">
        <v>8276</v>
      </c>
      <c r="R1375" s="5">
        <f t="shared" si="147"/>
        <v>1.05</v>
      </c>
      <c r="S1375" s="14">
        <f t="shared" si="148"/>
        <v>201.94230769230768</v>
      </c>
      <c r="T1375" t="str">
        <f t="shared" si="152"/>
        <v>music</v>
      </c>
      <c r="U1375" t="str">
        <f t="shared" si="153"/>
        <v>rock</v>
      </c>
    </row>
    <row r="1376" spans="1:21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f t="shared" si="149"/>
        <v>1500</v>
      </c>
      <c r="F1376">
        <v>2842</v>
      </c>
      <c r="G1376" t="s">
        <v>8219</v>
      </c>
      <c r="H1376" t="s">
        <v>8224</v>
      </c>
      <c r="I1376" t="s">
        <v>8246</v>
      </c>
      <c r="J1376">
        <v>1458874388</v>
      </c>
      <c r="K1376" s="10">
        <f t="shared" si="150"/>
        <v>42454.12023148148</v>
      </c>
      <c r="L1376">
        <v>1456285988</v>
      </c>
      <c r="M1376" s="10">
        <f t="shared" si="151"/>
        <v>42424.161898148144</v>
      </c>
      <c r="N1376" t="b">
        <v>0</v>
      </c>
      <c r="O1376">
        <v>66</v>
      </c>
      <c r="P1376" t="b">
        <v>1</v>
      </c>
      <c r="Q1376" t="s">
        <v>8276</v>
      </c>
      <c r="R1376" s="5">
        <f t="shared" si="147"/>
        <v>1.895</v>
      </c>
      <c r="S1376" s="14">
        <f t="shared" si="148"/>
        <v>43.060606060606062</v>
      </c>
      <c r="T1376" t="str">
        <f t="shared" si="152"/>
        <v>music</v>
      </c>
      <c r="U1376" t="str">
        <f t="shared" si="153"/>
        <v>rock</v>
      </c>
    </row>
    <row r="1377" spans="1:21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f t="shared" si="149"/>
        <v>4440</v>
      </c>
      <c r="F1377">
        <v>6853</v>
      </c>
      <c r="G1377" t="s">
        <v>8219</v>
      </c>
      <c r="H1377" t="s">
        <v>8230</v>
      </c>
      <c r="I1377" t="s">
        <v>8249</v>
      </c>
      <c r="J1377">
        <v>1484444119</v>
      </c>
      <c r="K1377" s="10">
        <f t="shared" si="150"/>
        <v>42750.066192129627</v>
      </c>
      <c r="L1377">
        <v>1481852119</v>
      </c>
      <c r="M1377" s="10">
        <f t="shared" si="151"/>
        <v>42720.066192129627</v>
      </c>
      <c r="N1377" t="b">
        <v>0</v>
      </c>
      <c r="O1377">
        <v>109</v>
      </c>
      <c r="P1377" t="b">
        <v>1</v>
      </c>
      <c r="Q1377" t="s">
        <v>8276</v>
      </c>
      <c r="R1377" s="5">
        <f t="shared" si="147"/>
        <v>1.7130000000000001</v>
      </c>
      <c r="S1377" s="14">
        <f t="shared" si="148"/>
        <v>62.871559633027523</v>
      </c>
      <c r="T1377" t="str">
        <f t="shared" si="152"/>
        <v>music</v>
      </c>
      <c r="U1377" t="str">
        <f t="shared" si="153"/>
        <v>rock</v>
      </c>
    </row>
    <row r="1378" spans="1:21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f t="shared" si="149"/>
        <v>4477</v>
      </c>
      <c r="F1378">
        <v>9342</v>
      </c>
      <c r="G1378" t="s">
        <v>8219</v>
      </c>
      <c r="H1378" t="s">
        <v>8225</v>
      </c>
      <c r="I1378" t="s">
        <v>8247</v>
      </c>
      <c r="J1378">
        <v>1480784606</v>
      </c>
      <c r="K1378" s="10">
        <f t="shared" si="150"/>
        <v>42707.710717592592</v>
      </c>
      <c r="L1378">
        <v>1478189006</v>
      </c>
      <c r="M1378" s="10">
        <f t="shared" si="151"/>
        <v>42677.669050925921</v>
      </c>
      <c r="N1378" t="b">
        <v>0</v>
      </c>
      <c r="O1378">
        <v>168</v>
      </c>
      <c r="P1378" t="b">
        <v>1</v>
      </c>
      <c r="Q1378" t="s">
        <v>8276</v>
      </c>
      <c r="R1378" s="5">
        <f t="shared" si="147"/>
        <v>2.5249999999999999</v>
      </c>
      <c r="S1378" s="14">
        <f t="shared" si="148"/>
        <v>55.607142857142854</v>
      </c>
      <c r="T1378" t="str">
        <f t="shared" si="152"/>
        <v>music</v>
      </c>
      <c r="U1378" t="str">
        <f t="shared" si="153"/>
        <v>rock</v>
      </c>
    </row>
    <row r="1379" spans="1:21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f t="shared" si="149"/>
        <v>1300</v>
      </c>
      <c r="F1379">
        <v>1510</v>
      </c>
      <c r="G1379" t="s">
        <v>8219</v>
      </c>
      <c r="H1379" t="s">
        <v>8224</v>
      </c>
      <c r="I1379" t="s">
        <v>8246</v>
      </c>
      <c r="J1379">
        <v>1486095060</v>
      </c>
      <c r="K1379" s="10">
        <f t="shared" si="150"/>
        <v>42769.174305555556</v>
      </c>
      <c r="L1379">
        <v>1484198170</v>
      </c>
      <c r="M1379" s="10">
        <f t="shared" si="151"/>
        <v>42747.219560185185</v>
      </c>
      <c r="N1379" t="b">
        <v>0</v>
      </c>
      <c r="O1379">
        <v>31</v>
      </c>
      <c r="P1379" t="b">
        <v>1</v>
      </c>
      <c r="Q1379" t="s">
        <v>8276</v>
      </c>
      <c r="R1379" s="5">
        <f t="shared" si="147"/>
        <v>1.1619999999999999</v>
      </c>
      <c r="S1379" s="14">
        <f t="shared" si="148"/>
        <v>48.70967741935484</v>
      </c>
      <c r="T1379" t="str">
        <f t="shared" si="152"/>
        <v>music</v>
      </c>
      <c r="U1379" t="str">
        <f t="shared" si="153"/>
        <v>rock</v>
      </c>
    </row>
    <row r="1380" spans="1:21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f t="shared" si="149"/>
        <v>2420</v>
      </c>
      <c r="F1380">
        <v>4067</v>
      </c>
      <c r="G1380" t="s">
        <v>8219</v>
      </c>
      <c r="H1380" t="s">
        <v>8225</v>
      </c>
      <c r="I1380" t="s">
        <v>8247</v>
      </c>
      <c r="J1380">
        <v>1470075210</v>
      </c>
      <c r="K1380" s="10">
        <f t="shared" si="150"/>
        <v>42583.759374999994</v>
      </c>
      <c r="L1380">
        <v>1468779210</v>
      </c>
      <c r="M1380" s="10">
        <f t="shared" si="151"/>
        <v>42568.759374999994</v>
      </c>
      <c r="N1380" t="b">
        <v>0</v>
      </c>
      <c r="O1380">
        <v>133</v>
      </c>
      <c r="P1380" t="b">
        <v>1</v>
      </c>
      <c r="Q1380" t="s">
        <v>8276</v>
      </c>
      <c r="R1380" s="5">
        <f t="shared" si="147"/>
        <v>2.0339999999999998</v>
      </c>
      <c r="S1380" s="14">
        <f t="shared" si="148"/>
        <v>30.578947368421051</v>
      </c>
      <c r="T1380" t="str">
        <f t="shared" si="152"/>
        <v>music</v>
      </c>
      <c r="U1380" t="str">
        <f t="shared" si="153"/>
        <v>rock</v>
      </c>
    </row>
    <row r="1381" spans="1:21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f t="shared" si="149"/>
        <v>10000</v>
      </c>
      <c r="F1381">
        <v>11160</v>
      </c>
      <c r="G1381" t="s">
        <v>8219</v>
      </c>
      <c r="H1381" t="s">
        <v>8224</v>
      </c>
      <c r="I1381" t="s">
        <v>8246</v>
      </c>
      <c r="J1381">
        <v>1433504876</v>
      </c>
      <c r="K1381" s="10">
        <f t="shared" si="150"/>
        <v>42160.491620370376</v>
      </c>
      <c r="L1381">
        <v>1430912876</v>
      </c>
      <c r="M1381" s="10">
        <f t="shared" si="151"/>
        <v>42130.491620370376</v>
      </c>
      <c r="N1381" t="b">
        <v>0</v>
      </c>
      <c r="O1381">
        <v>151</v>
      </c>
      <c r="P1381" t="b">
        <v>1</v>
      </c>
      <c r="Q1381" t="s">
        <v>8276</v>
      </c>
      <c r="R1381" s="5">
        <f t="shared" si="147"/>
        <v>1.1160000000000001</v>
      </c>
      <c r="S1381" s="14">
        <f t="shared" si="148"/>
        <v>73.907284768211923</v>
      </c>
      <c r="T1381" t="str">
        <f t="shared" si="152"/>
        <v>music</v>
      </c>
      <c r="U1381" t="str">
        <f t="shared" si="153"/>
        <v>rock</v>
      </c>
    </row>
    <row r="1382" spans="1:21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f t="shared" si="149"/>
        <v>25</v>
      </c>
      <c r="F1382">
        <v>106</v>
      </c>
      <c r="G1382" t="s">
        <v>8219</v>
      </c>
      <c r="H1382" t="s">
        <v>8224</v>
      </c>
      <c r="I1382" t="s">
        <v>8246</v>
      </c>
      <c r="J1382">
        <v>1433815200</v>
      </c>
      <c r="K1382" s="10">
        <f t="shared" si="150"/>
        <v>42164.083333333328</v>
      </c>
      <c r="L1382">
        <v>1431886706</v>
      </c>
      <c r="M1382" s="10">
        <f t="shared" si="151"/>
        <v>42141.762800925921</v>
      </c>
      <c r="N1382" t="b">
        <v>0</v>
      </c>
      <c r="O1382">
        <v>5</v>
      </c>
      <c r="P1382" t="b">
        <v>1</v>
      </c>
      <c r="Q1382" t="s">
        <v>8276</v>
      </c>
      <c r="R1382" s="5">
        <f t="shared" si="147"/>
        <v>4.24</v>
      </c>
      <c r="S1382" s="14">
        <f t="shared" si="148"/>
        <v>21.2</v>
      </c>
      <c r="T1382" t="str">
        <f t="shared" si="152"/>
        <v>music</v>
      </c>
      <c r="U1382" t="str">
        <f t="shared" si="153"/>
        <v>rock</v>
      </c>
    </row>
    <row r="1383" spans="1:21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f t="shared" si="149"/>
        <v>5000</v>
      </c>
      <c r="F1383">
        <v>5355</v>
      </c>
      <c r="G1383" t="s">
        <v>8219</v>
      </c>
      <c r="H1383" t="s">
        <v>8224</v>
      </c>
      <c r="I1383" t="s">
        <v>8246</v>
      </c>
      <c r="J1383">
        <v>1482988125</v>
      </c>
      <c r="K1383" s="10">
        <f t="shared" si="150"/>
        <v>42733.214409722219</v>
      </c>
      <c r="L1383">
        <v>1480396125</v>
      </c>
      <c r="M1383" s="10">
        <f t="shared" si="151"/>
        <v>42703.214409722219</v>
      </c>
      <c r="N1383" t="b">
        <v>0</v>
      </c>
      <c r="O1383">
        <v>73</v>
      </c>
      <c r="P1383" t="b">
        <v>1</v>
      </c>
      <c r="Q1383" t="s">
        <v>8276</v>
      </c>
      <c r="R1383" s="5">
        <f t="shared" si="147"/>
        <v>1.071</v>
      </c>
      <c r="S1383" s="14">
        <f t="shared" si="148"/>
        <v>73.356164383561648</v>
      </c>
      <c r="T1383" t="str">
        <f t="shared" si="152"/>
        <v>music</v>
      </c>
      <c r="U1383" t="str">
        <f t="shared" si="153"/>
        <v>rock</v>
      </c>
    </row>
    <row r="1384" spans="1:21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f t="shared" si="149"/>
        <v>8000</v>
      </c>
      <c r="F1384">
        <v>8349</v>
      </c>
      <c r="G1384" t="s">
        <v>8219</v>
      </c>
      <c r="H1384" t="s">
        <v>8224</v>
      </c>
      <c r="I1384" t="s">
        <v>8246</v>
      </c>
      <c r="J1384">
        <v>1367867536</v>
      </c>
      <c r="K1384" s="10">
        <f t="shared" si="150"/>
        <v>41400.800185185188</v>
      </c>
      <c r="L1384">
        <v>1365275536</v>
      </c>
      <c r="M1384" s="10">
        <f t="shared" si="151"/>
        <v>41370.800185185188</v>
      </c>
      <c r="N1384" t="b">
        <v>0</v>
      </c>
      <c r="O1384">
        <v>148</v>
      </c>
      <c r="P1384" t="b">
        <v>1</v>
      </c>
      <c r="Q1384" t="s">
        <v>8276</v>
      </c>
      <c r="R1384" s="5">
        <f t="shared" si="147"/>
        <v>1.044</v>
      </c>
      <c r="S1384" s="14">
        <f t="shared" si="148"/>
        <v>56.412162162162161</v>
      </c>
      <c r="T1384" t="str">
        <f t="shared" si="152"/>
        <v>music</v>
      </c>
      <c r="U1384" t="str">
        <f t="shared" si="153"/>
        <v>rock</v>
      </c>
    </row>
    <row r="1385" spans="1:21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f t="shared" si="149"/>
        <v>1650</v>
      </c>
      <c r="F1385">
        <v>4673</v>
      </c>
      <c r="G1385" t="s">
        <v>8219</v>
      </c>
      <c r="H1385" t="s">
        <v>8229</v>
      </c>
      <c r="I1385" t="s">
        <v>8251</v>
      </c>
      <c r="J1385">
        <v>1482457678</v>
      </c>
      <c r="K1385" s="10">
        <f t="shared" si="150"/>
        <v>42727.074976851851</v>
      </c>
      <c r="L1385">
        <v>1480729678</v>
      </c>
      <c r="M1385" s="10">
        <f t="shared" si="151"/>
        <v>42707.074976851851</v>
      </c>
      <c r="N1385" t="b">
        <v>0</v>
      </c>
      <c r="O1385">
        <v>93</v>
      </c>
      <c r="P1385" t="b">
        <v>1</v>
      </c>
      <c r="Q1385" t="s">
        <v>8276</v>
      </c>
      <c r="R1385" s="5">
        <f t="shared" si="147"/>
        <v>2.1240000000000001</v>
      </c>
      <c r="S1385" s="14">
        <f t="shared" si="148"/>
        <v>50.247311827956992</v>
      </c>
      <c r="T1385" t="str">
        <f t="shared" si="152"/>
        <v>music</v>
      </c>
      <c r="U1385" t="str">
        <f t="shared" si="153"/>
        <v>rock</v>
      </c>
    </row>
    <row r="1386" spans="1:21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f t="shared" si="149"/>
        <v>3500</v>
      </c>
      <c r="F1386">
        <v>4343</v>
      </c>
      <c r="G1386" t="s">
        <v>8219</v>
      </c>
      <c r="H1386" t="s">
        <v>8224</v>
      </c>
      <c r="I1386" t="s">
        <v>8246</v>
      </c>
      <c r="J1386">
        <v>1436117922</v>
      </c>
      <c r="K1386" s="10">
        <f t="shared" si="150"/>
        <v>42190.735208333332</v>
      </c>
      <c r="L1386">
        <v>1433525922</v>
      </c>
      <c r="M1386" s="10">
        <f t="shared" si="151"/>
        <v>42160.735208333332</v>
      </c>
      <c r="N1386" t="b">
        <v>0</v>
      </c>
      <c r="O1386">
        <v>63</v>
      </c>
      <c r="P1386" t="b">
        <v>1</v>
      </c>
      <c r="Q1386" t="s">
        <v>8276</v>
      </c>
      <c r="R1386" s="5">
        <f t="shared" si="147"/>
        <v>1.2410000000000001</v>
      </c>
      <c r="S1386" s="14">
        <f t="shared" si="148"/>
        <v>68.936507936507937</v>
      </c>
      <c r="T1386" t="str">
        <f t="shared" si="152"/>
        <v>music</v>
      </c>
      <c r="U1386" t="str">
        <f t="shared" si="153"/>
        <v>rock</v>
      </c>
    </row>
    <row r="1387" spans="1:21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f t="shared" si="149"/>
        <v>8880</v>
      </c>
      <c r="F1387">
        <v>8832.49</v>
      </c>
      <c r="G1387" t="s">
        <v>8219</v>
      </c>
      <c r="H1387" t="s">
        <v>8236</v>
      </c>
      <c r="I1387" t="s">
        <v>8249</v>
      </c>
      <c r="J1387">
        <v>1461931860</v>
      </c>
      <c r="K1387" s="10">
        <f t="shared" si="150"/>
        <v>42489.507638888885</v>
      </c>
      <c r="L1387">
        <v>1457109121</v>
      </c>
      <c r="M1387" s="10">
        <f t="shared" si="151"/>
        <v>42433.688900462963</v>
      </c>
      <c r="N1387" t="b">
        <v>0</v>
      </c>
      <c r="O1387">
        <v>134</v>
      </c>
      <c r="P1387" t="b">
        <v>1</v>
      </c>
      <c r="Q1387" t="s">
        <v>8276</v>
      </c>
      <c r="R1387" s="5">
        <f t="shared" si="147"/>
        <v>1.1040000000000001</v>
      </c>
      <c r="S1387" s="14">
        <f t="shared" si="148"/>
        <v>65.914104477611943</v>
      </c>
      <c r="T1387" t="str">
        <f t="shared" si="152"/>
        <v>music</v>
      </c>
      <c r="U1387" t="str">
        <f t="shared" si="153"/>
        <v>rock</v>
      </c>
    </row>
    <row r="1388" spans="1:21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f t="shared" si="149"/>
        <v>400</v>
      </c>
      <c r="F1388">
        <v>875</v>
      </c>
      <c r="G1388" t="s">
        <v>8219</v>
      </c>
      <c r="H1388" t="s">
        <v>8224</v>
      </c>
      <c r="I1388" t="s">
        <v>8246</v>
      </c>
      <c r="J1388">
        <v>1438183889</v>
      </c>
      <c r="K1388" s="10">
        <f t="shared" si="150"/>
        <v>42214.646863425922</v>
      </c>
      <c r="L1388">
        <v>1435591889</v>
      </c>
      <c r="M1388" s="10">
        <f t="shared" si="151"/>
        <v>42184.646863425922</v>
      </c>
      <c r="N1388" t="b">
        <v>0</v>
      </c>
      <c r="O1388">
        <v>14</v>
      </c>
      <c r="P1388" t="b">
        <v>1</v>
      </c>
      <c r="Q1388" t="s">
        <v>8276</v>
      </c>
      <c r="R1388" s="5">
        <f t="shared" si="147"/>
        <v>2.1880000000000002</v>
      </c>
      <c r="S1388" s="14">
        <f t="shared" si="148"/>
        <v>62.5</v>
      </c>
      <c r="T1388" t="str">
        <f t="shared" si="152"/>
        <v>music</v>
      </c>
      <c r="U1388" t="str">
        <f t="shared" si="153"/>
        <v>rock</v>
      </c>
    </row>
    <row r="1389" spans="1:21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f t="shared" si="149"/>
        <v>4000</v>
      </c>
      <c r="F1389">
        <v>5465</v>
      </c>
      <c r="G1389" t="s">
        <v>8219</v>
      </c>
      <c r="H1389" t="s">
        <v>8224</v>
      </c>
      <c r="I1389" t="s">
        <v>8246</v>
      </c>
      <c r="J1389">
        <v>1433305800</v>
      </c>
      <c r="K1389" s="10">
        <f t="shared" si="150"/>
        <v>42158.1875</v>
      </c>
      <c r="L1389">
        <v>1430604395</v>
      </c>
      <c r="M1389" s="10">
        <f t="shared" si="151"/>
        <v>42126.92123842593</v>
      </c>
      <c r="N1389" t="b">
        <v>0</v>
      </c>
      <c r="O1389">
        <v>78</v>
      </c>
      <c r="P1389" t="b">
        <v>1</v>
      </c>
      <c r="Q1389" t="s">
        <v>8276</v>
      </c>
      <c r="R1389" s="5">
        <f t="shared" si="147"/>
        <v>1.3660000000000001</v>
      </c>
      <c r="S1389" s="14">
        <f t="shared" si="148"/>
        <v>70.064102564102569</v>
      </c>
      <c r="T1389" t="str">
        <f t="shared" si="152"/>
        <v>music</v>
      </c>
      <c r="U1389" t="str">
        <f t="shared" si="153"/>
        <v>rock</v>
      </c>
    </row>
    <row r="1390" spans="1:21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f t="shared" si="149"/>
        <v>5000</v>
      </c>
      <c r="F1390">
        <v>6740.37</v>
      </c>
      <c r="G1390" t="s">
        <v>8219</v>
      </c>
      <c r="H1390" t="s">
        <v>8224</v>
      </c>
      <c r="I1390" t="s">
        <v>8246</v>
      </c>
      <c r="J1390">
        <v>1476720840</v>
      </c>
      <c r="K1390" s="10">
        <f t="shared" si="150"/>
        <v>42660.676388888889</v>
      </c>
      <c r="L1390">
        <v>1474469117</v>
      </c>
      <c r="M1390" s="10">
        <f t="shared" si="151"/>
        <v>42634.614780092597</v>
      </c>
      <c r="N1390" t="b">
        <v>0</v>
      </c>
      <c r="O1390">
        <v>112</v>
      </c>
      <c r="P1390" t="b">
        <v>1</v>
      </c>
      <c r="Q1390" t="s">
        <v>8276</v>
      </c>
      <c r="R1390" s="5">
        <f t="shared" si="147"/>
        <v>1.3480000000000001</v>
      </c>
      <c r="S1390" s="14">
        <f t="shared" si="148"/>
        <v>60.181874999999998</v>
      </c>
      <c r="T1390" t="str">
        <f t="shared" si="152"/>
        <v>music</v>
      </c>
      <c r="U1390" t="str">
        <f t="shared" si="153"/>
        <v>rock</v>
      </c>
    </row>
    <row r="1391" spans="1:21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f t="shared" si="149"/>
        <v>605</v>
      </c>
      <c r="F1391">
        <v>727</v>
      </c>
      <c r="G1391" t="s">
        <v>8219</v>
      </c>
      <c r="H1391" t="s">
        <v>8225</v>
      </c>
      <c r="I1391" t="s">
        <v>8247</v>
      </c>
      <c r="J1391">
        <v>1471087957</v>
      </c>
      <c r="K1391" s="10">
        <f t="shared" si="150"/>
        <v>42595.480983796297</v>
      </c>
      <c r="L1391">
        <v>1468495957</v>
      </c>
      <c r="M1391" s="10">
        <f t="shared" si="151"/>
        <v>42565.480983796297</v>
      </c>
      <c r="N1391" t="b">
        <v>0</v>
      </c>
      <c r="O1391">
        <v>34</v>
      </c>
      <c r="P1391" t="b">
        <v>1</v>
      </c>
      <c r="Q1391" t="s">
        <v>8276</v>
      </c>
      <c r="R1391" s="5">
        <f t="shared" si="147"/>
        <v>1.454</v>
      </c>
      <c r="S1391" s="14">
        <f t="shared" si="148"/>
        <v>21.382352941176471</v>
      </c>
      <c r="T1391" t="str">
        <f t="shared" si="152"/>
        <v>music</v>
      </c>
      <c r="U1391" t="str">
        <f t="shared" si="153"/>
        <v>rock</v>
      </c>
    </row>
    <row r="1392" spans="1:21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f t="shared" si="149"/>
        <v>2800</v>
      </c>
      <c r="F1392">
        <v>3055</v>
      </c>
      <c r="G1392" t="s">
        <v>8219</v>
      </c>
      <c r="H1392" t="s">
        <v>8224</v>
      </c>
      <c r="I1392" t="s">
        <v>8246</v>
      </c>
      <c r="J1392">
        <v>1430154720</v>
      </c>
      <c r="K1392" s="10">
        <f t="shared" si="150"/>
        <v>42121.716666666667</v>
      </c>
      <c r="L1392">
        <v>1427224606</v>
      </c>
      <c r="M1392" s="10">
        <f t="shared" si="151"/>
        <v>42087.803310185183</v>
      </c>
      <c r="N1392" t="b">
        <v>0</v>
      </c>
      <c r="O1392">
        <v>19</v>
      </c>
      <c r="P1392" t="b">
        <v>1</v>
      </c>
      <c r="Q1392" t="s">
        <v>8276</v>
      </c>
      <c r="R1392" s="5">
        <f t="shared" si="147"/>
        <v>1.091</v>
      </c>
      <c r="S1392" s="14">
        <f t="shared" si="148"/>
        <v>160.78947368421052</v>
      </c>
      <c r="T1392" t="str">
        <f t="shared" si="152"/>
        <v>music</v>
      </c>
      <c r="U1392" t="str">
        <f t="shared" si="153"/>
        <v>rock</v>
      </c>
    </row>
    <row r="1393" spans="1:21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f t="shared" si="149"/>
        <v>500</v>
      </c>
      <c r="F1393">
        <v>551</v>
      </c>
      <c r="G1393" t="s">
        <v>8219</v>
      </c>
      <c r="H1393" t="s">
        <v>8224</v>
      </c>
      <c r="I1393" t="s">
        <v>8246</v>
      </c>
      <c r="J1393">
        <v>1440219540</v>
      </c>
      <c r="K1393" s="10">
        <f t="shared" si="150"/>
        <v>42238.207638888889</v>
      </c>
      <c r="L1393">
        <v>1436369818</v>
      </c>
      <c r="M1393" s="10">
        <f t="shared" si="151"/>
        <v>42193.650671296295</v>
      </c>
      <c r="N1393" t="b">
        <v>0</v>
      </c>
      <c r="O1393">
        <v>13</v>
      </c>
      <c r="P1393" t="b">
        <v>1</v>
      </c>
      <c r="Q1393" t="s">
        <v>8276</v>
      </c>
      <c r="R1393" s="5">
        <f t="shared" si="147"/>
        <v>1.1020000000000001</v>
      </c>
      <c r="S1393" s="14">
        <f t="shared" si="148"/>
        <v>42.384615384615387</v>
      </c>
      <c r="T1393" t="str">
        <f t="shared" si="152"/>
        <v>music</v>
      </c>
      <c r="U1393" t="str">
        <f t="shared" si="153"/>
        <v>rock</v>
      </c>
    </row>
    <row r="1394" spans="1:21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f t="shared" si="149"/>
        <v>2500</v>
      </c>
      <c r="F1394">
        <v>2841</v>
      </c>
      <c r="G1394" t="s">
        <v>8219</v>
      </c>
      <c r="H1394" t="s">
        <v>8224</v>
      </c>
      <c r="I1394" t="s">
        <v>8246</v>
      </c>
      <c r="J1394">
        <v>1456976586</v>
      </c>
      <c r="K1394" s="10">
        <f t="shared" si="150"/>
        <v>42432.154930555553</v>
      </c>
      <c r="L1394">
        <v>1454298186</v>
      </c>
      <c r="M1394" s="10">
        <f t="shared" si="151"/>
        <v>42401.154930555553</v>
      </c>
      <c r="N1394" t="b">
        <v>0</v>
      </c>
      <c r="O1394">
        <v>104</v>
      </c>
      <c r="P1394" t="b">
        <v>1</v>
      </c>
      <c r="Q1394" t="s">
        <v>8276</v>
      </c>
      <c r="R1394" s="5">
        <f t="shared" si="147"/>
        <v>1.1359999999999999</v>
      </c>
      <c r="S1394" s="14">
        <f t="shared" si="148"/>
        <v>27.317307692307693</v>
      </c>
      <c r="T1394" t="str">
        <f t="shared" si="152"/>
        <v>music</v>
      </c>
      <c r="U1394" t="str">
        <f t="shared" si="153"/>
        <v>rock</v>
      </c>
    </row>
    <row r="1395" spans="1:21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f t="shared" si="149"/>
        <v>10000</v>
      </c>
      <c r="F1395">
        <v>10235</v>
      </c>
      <c r="G1395" t="s">
        <v>8219</v>
      </c>
      <c r="H1395" t="s">
        <v>8224</v>
      </c>
      <c r="I1395" t="s">
        <v>8246</v>
      </c>
      <c r="J1395">
        <v>1470068523</v>
      </c>
      <c r="K1395" s="10">
        <f t="shared" si="150"/>
        <v>42583.681979166664</v>
      </c>
      <c r="L1395">
        <v>1467476523</v>
      </c>
      <c r="M1395" s="10">
        <f t="shared" si="151"/>
        <v>42553.681979166664</v>
      </c>
      <c r="N1395" t="b">
        <v>0</v>
      </c>
      <c r="O1395">
        <v>52</v>
      </c>
      <c r="P1395" t="b">
        <v>1</v>
      </c>
      <c r="Q1395" t="s">
        <v>8276</v>
      </c>
      <c r="R1395" s="5">
        <f t="shared" si="147"/>
        <v>1.024</v>
      </c>
      <c r="S1395" s="14">
        <f t="shared" si="148"/>
        <v>196.82692307692307</v>
      </c>
      <c r="T1395" t="str">
        <f t="shared" si="152"/>
        <v>music</v>
      </c>
      <c r="U1395" t="str">
        <f t="shared" si="153"/>
        <v>rock</v>
      </c>
    </row>
    <row r="1396" spans="1:21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f t="shared" si="149"/>
        <v>750</v>
      </c>
      <c r="F1396">
        <v>916</v>
      </c>
      <c r="G1396" t="s">
        <v>8219</v>
      </c>
      <c r="H1396" t="s">
        <v>8224</v>
      </c>
      <c r="I1396" t="s">
        <v>8246</v>
      </c>
      <c r="J1396">
        <v>1488337200</v>
      </c>
      <c r="K1396" s="10">
        <f t="shared" si="150"/>
        <v>42795.125</v>
      </c>
      <c r="L1396">
        <v>1484623726</v>
      </c>
      <c r="M1396" s="10">
        <f t="shared" si="151"/>
        <v>42752.144976851851</v>
      </c>
      <c r="N1396" t="b">
        <v>0</v>
      </c>
      <c r="O1396">
        <v>17</v>
      </c>
      <c r="P1396" t="b">
        <v>1</v>
      </c>
      <c r="Q1396" t="s">
        <v>8276</v>
      </c>
      <c r="R1396" s="5">
        <f t="shared" si="147"/>
        <v>1.2210000000000001</v>
      </c>
      <c r="S1396" s="14">
        <f t="shared" si="148"/>
        <v>53.882352941176471</v>
      </c>
      <c r="T1396" t="str">
        <f t="shared" si="152"/>
        <v>music</v>
      </c>
      <c r="U1396" t="str">
        <f t="shared" si="153"/>
        <v>rock</v>
      </c>
    </row>
    <row r="1397" spans="1:21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f t="shared" si="149"/>
        <v>3500</v>
      </c>
      <c r="F1397">
        <v>3916</v>
      </c>
      <c r="G1397" t="s">
        <v>8219</v>
      </c>
      <c r="H1397" t="s">
        <v>8224</v>
      </c>
      <c r="I1397" t="s">
        <v>8246</v>
      </c>
      <c r="J1397">
        <v>1484430481</v>
      </c>
      <c r="K1397" s="10">
        <f t="shared" si="150"/>
        <v>42749.90834490741</v>
      </c>
      <c r="L1397">
        <v>1481838481</v>
      </c>
      <c r="M1397" s="10">
        <f t="shared" si="151"/>
        <v>42719.90834490741</v>
      </c>
      <c r="N1397" t="b">
        <v>0</v>
      </c>
      <c r="O1397">
        <v>82</v>
      </c>
      <c r="P1397" t="b">
        <v>1</v>
      </c>
      <c r="Q1397" t="s">
        <v>8276</v>
      </c>
      <c r="R1397" s="5">
        <f t="shared" si="147"/>
        <v>1.119</v>
      </c>
      <c r="S1397" s="14">
        <f t="shared" si="148"/>
        <v>47.756097560975611</v>
      </c>
      <c r="T1397" t="str">
        <f t="shared" si="152"/>
        <v>music</v>
      </c>
      <c r="U1397" t="str">
        <f t="shared" si="153"/>
        <v>rock</v>
      </c>
    </row>
    <row r="1398" spans="1:21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f t="shared" si="149"/>
        <v>6000</v>
      </c>
      <c r="F1398">
        <v>6438</v>
      </c>
      <c r="G1398" t="s">
        <v>8219</v>
      </c>
      <c r="H1398" t="s">
        <v>8224</v>
      </c>
      <c r="I1398" t="s">
        <v>8246</v>
      </c>
      <c r="J1398">
        <v>1423871882</v>
      </c>
      <c r="K1398" s="10">
        <f t="shared" si="150"/>
        <v>42048.99863425926</v>
      </c>
      <c r="L1398">
        <v>1421279882</v>
      </c>
      <c r="M1398" s="10">
        <f t="shared" si="151"/>
        <v>42018.99863425926</v>
      </c>
      <c r="N1398" t="b">
        <v>0</v>
      </c>
      <c r="O1398">
        <v>73</v>
      </c>
      <c r="P1398" t="b">
        <v>1</v>
      </c>
      <c r="Q1398" t="s">
        <v>8276</v>
      </c>
      <c r="R1398" s="5">
        <f t="shared" si="147"/>
        <v>1.073</v>
      </c>
      <c r="S1398" s="14">
        <f t="shared" si="148"/>
        <v>88.191780821917803</v>
      </c>
      <c r="T1398" t="str">
        <f t="shared" si="152"/>
        <v>music</v>
      </c>
      <c r="U1398" t="str">
        <f t="shared" si="153"/>
        <v>rock</v>
      </c>
    </row>
    <row r="1399" spans="1:21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f t="shared" si="149"/>
        <v>10000</v>
      </c>
      <c r="F1399">
        <v>11385</v>
      </c>
      <c r="G1399" t="s">
        <v>8219</v>
      </c>
      <c r="H1399" t="s">
        <v>8224</v>
      </c>
      <c r="I1399" t="s">
        <v>8246</v>
      </c>
      <c r="J1399">
        <v>1477603140</v>
      </c>
      <c r="K1399" s="10">
        <f t="shared" si="150"/>
        <v>42670.888194444444</v>
      </c>
      <c r="L1399">
        <v>1475013710</v>
      </c>
      <c r="M1399" s="10">
        <f t="shared" si="151"/>
        <v>42640.917939814812</v>
      </c>
      <c r="N1399" t="b">
        <v>0</v>
      </c>
      <c r="O1399">
        <v>158</v>
      </c>
      <c r="P1399" t="b">
        <v>1</v>
      </c>
      <c r="Q1399" t="s">
        <v>8276</v>
      </c>
      <c r="R1399" s="5">
        <f t="shared" si="147"/>
        <v>1.139</v>
      </c>
      <c r="S1399" s="14">
        <f t="shared" si="148"/>
        <v>72.056962025316452</v>
      </c>
      <c r="T1399" t="str">
        <f t="shared" si="152"/>
        <v>music</v>
      </c>
      <c r="U1399" t="str">
        <f t="shared" si="153"/>
        <v>rock</v>
      </c>
    </row>
    <row r="1400" spans="1:21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f t="shared" si="149"/>
        <v>4400</v>
      </c>
      <c r="F1400">
        <v>4826</v>
      </c>
      <c r="G1400" t="s">
        <v>8219</v>
      </c>
      <c r="H1400" t="s">
        <v>8224</v>
      </c>
      <c r="I1400" t="s">
        <v>8246</v>
      </c>
      <c r="J1400">
        <v>1467752334</v>
      </c>
      <c r="K1400" s="10">
        <f t="shared" si="150"/>
        <v>42556.874236111107</v>
      </c>
      <c r="L1400">
        <v>1465160334</v>
      </c>
      <c r="M1400" s="10">
        <f t="shared" si="151"/>
        <v>42526.874236111107</v>
      </c>
      <c r="N1400" t="b">
        <v>0</v>
      </c>
      <c r="O1400">
        <v>65</v>
      </c>
      <c r="P1400" t="b">
        <v>1</v>
      </c>
      <c r="Q1400" t="s">
        <v>8276</v>
      </c>
      <c r="R1400" s="5">
        <f t="shared" si="147"/>
        <v>1.097</v>
      </c>
      <c r="S1400" s="14">
        <f t="shared" si="148"/>
        <v>74.246153846153845</v>
      </c>
      <c r="T1400" t="str">
        <f t="shared" si="152"/>
        <v>music</v>
      </c>
      <c r="U1400" t="str">
        <f t="shared" si="153"/>
        <v>rock</v>
      </c>
    </row>
    <row r="1401" spans="1:21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f t="shared" si="149"/>
        <v>9000</v>
      </c>
      <c r="F1401">
        <v>11353</v>
      </c>
      <c r="G1401" t="s">
        <v>8219</v>
      </c>
      <c r="H1401" t="s">
        <v>8224</v>
      </c>
      <c r="I1401" t="s">
        <v>8246</v>
      </c>
      <c r="J1401">
        <v>1412640373</v>
      </c>
      <c r="K1401" s="10">
        <f t="shared" si="150"/>
        <v>41919.004317129627</v>
      </c>
      <c r="L1401">
        <v>1410048373</v>
      </c>
      <c r="M1401" s="10">
        <f t="shared" si="151"/>
        <v>41889.004317129627</v>
      </c>
      <c r="N1401" t="b">
        <v>0</v>
      </c>
      <c r="O1401">
        <v>184</v>
      </c>
      <c r="P1401" t="b">
        <v>1</v>
      </c>
      <c r="Q1401" t="s">
        <v>8276</v>
      </c>
      <c r="R1401" s="5">
        <f t="shared" si="147"/>
        <v>1.2609999999999999</v>
      </c>
      <c r="S1401" s="14">
        <f t="shared" si="148"/>
        <v>61.701086956521742</v>
      </c>
      <c r="T1401" t="str">
        <f t="shared" si="152"/>
        <v>music</v>
      </c>
      <c r="U1401" t="str">
        <f t="shared" si="153"/>
        <v>rock</v>
      </c>
    </row>
    <row r="1402" spans="1:21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f t="shared" si="149"/>
        <v>423.5</v>
      </c>
      <c r="F1402">
        <v>586</v>
      </c>
      <c r="G1402" t="s">
        <v>8219</v>
      </c>
      <c r="H1402" t="s">
        <v>8225</v>
      </c>
      <c r="I1402" t="s">
        <v>8247</v>
      </c>
      <c r="J1402">
        <v>1465709400</v>
      </c>
      <c r="K1402" s="10">
        <f t="shared" si="150"/>
        <v>42533.229166666672</v>
      </c>
      <c r="L1402">
        <v>1462695073</v>
      </c>
      <c r="M1402" s="10">
        <f t="shared" si="151"/>
        <v>42498.341122685189</v>
      </c>
      <c r="N1402" t="b">
        <v>0</v>
      </c>
      <c r="O1402">
        <v>34</v>
      </c>
      <c r="P1402" t="b">
        <v>1</v>
      </c>
      <c r="Q1402" t="s">
        <v>8276</v>
      </c>
      <c r="R1402" s="5">
        <f t="shared" si="147"/>
        <v>1.6739999999999999</v>
      </c>
      <c r="S1402" s="14">
        <f t="shared" si="148"/>
        <v>17.235294117647058</v>
      </c>
      <c r="T1402" t="str">
        <f t="shared" si="152"/>
        <v>music</v>
      </c>
      <c r="U1402" t="str">
        <f t="shared" si="153"/>
        <v>rock</v>
      </c>
    </row>
    <row r="1403" spans="1:21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f t="shared" si="149"/>
        <v>2500</v>
      </c>
      <c r="F1403">
        <v>12413</v>
      </c>
      <c r="G1403" t="s">
        <v>8219</v>
      </c>
      <c r="H1403" t="s">
        <v>8224</v>
      </c>
      <c r="I1403" t="s">
        <v>8246</v>
      </c>
      <c r="J1403">
        <v>1369612474</v>
      </c>
      <c r="K1403" s="10">
        <f t="shared" si="150"/>
        <v>41420.99622685185</v>
      </c>
      <c r="L1403">
        <v>1367798074</v>
      </c>
      <c r="M1403" s="10">
        <f t="shared" si="151"/>
        <v>41399.99622685185</v>
      </c>
      <c r="N1403" t="b">
        <v>0</v>
      </c>
      <c r="O1403">
        <v>240</v>
      </c>
      <c r="P1403" t="b">
        <v>1</v>
      </c>
      <c r="Q1403" t="s">
        <v>8276</v>
      </c>
      <c r="R1403" s="5">
        <f t="shared" si="147"/>
        <v>4.9649999999999999</v>
      </c>
      <c r="S1403" s="14">
        <f t="shared" si="148"/>
        <v>51.720833333333331</v>
      </c>
      <c r="T1403" t="str">
        <f t="shared" si="152"/>
        <v>music</v>
      </c>
      <c r="U1403" t="str">
        <f t="shared" si="153"/>
        <v>rock</v>
      </c>
    </row>
    <row r="1404" spans="1:21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f t="shared" si="149"/>
        <v>3025</v>
      </c>
      <c r="F1404">
        <v>2729</v>
      </c>
      <c r="G1404" t="s">
        <v>8219</v>
      </c>
      <c r="H1404" t="s">
        <v>8225</v>
      </c>
      <c r="I1404" t="s">
        <v>8247</v>
      </c>
      <c r="J1404">
        <v>1430439411</v>
      </c>
      <c r="K1404" s="10">
        <f t="shared" si="150"/>
        <v>42125.011701388896</v>
      </c>
      <c r="L1404">
        <v>1425259011</v>
      </c>
      <c r="M1404" s="10">
        <f t="shared" si="151"/>
        <v>42065.053368055553</v>
      </c>
      <c r="N1404" t="b">
        <v>0</v>
      </c>
      <c r="O1404">
        <v>113</v>
      </c>
      <c r="P1404" t="b">
        <v>1</v>
      </c>
      <c r="Q1404" t="s">
        <v>8276</v>
      </c>
      <c r="R1404" s="5">
        <f t="shared" si="147"/>
        <v>1.0920000000000001</v>
      </c>
      <c r="S1404" s="14">
        <f t="shared" si="148"/>
        <v>24.150442477876105</v>
      </c>
      <c r="T1404" t="str">
        <f t="shared" si="152"/>
        <v>music</v>
      </c>
      <c r="U1404" t="str">
        <f t="shared" si="153"/>
        <v>rock</v>
      </c>
    </row>
    <row r="1405" spans="1:21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f t="shared" si="149"/>
        <v>4000</v>
      </c>
      <c r="F1405">
        <v>4103</v>
      </c>
      <c r="G1405" t="s">
        <v>8219</v>
      </c>
      <c r="H1405" t="s">
        <v>8224</v>
      </c>
      <c r="I1405" t="s">
        <v>8246</v>
      </c>
      <c r="J1405">
        <v>1374802235</v>
      </c>
      <c r="K1405" s="10">
        <f t="shared" si="150"/>
        <v>41481.062905092593</v>
      </c>
      <c r="L1405">
        <v>1372210235</v>
      </c>
      <c r="M1405" s="10">
        <f t="shared" si="151"/>
        <v>41451.062905092593</v>
      </c>
      <c r="N1405" t="b">
        <v>0</v>
      </c>
      <c r="O1405">
        <v>66</v>
      </c>
      <c r="P1405" t="b">
        <v>1</v>
      </c>
      <c r="Q1405" t="s">
        <v>8276</v>
      </c>
      <c r="R1405" s="5">
        <f t="shared" si="147"/>
        <v>1.026</v>
      </c>
      <c r="S1405" s="14">
        <f t="shared" si="148"/>
        <v>62.166666666666664</v>
      </c>
      <c r="T1405" t="str">
        <f t="shared" si="152"/>
        <v>music</v>
      </c>
      <c r="U1405" t="str">
        <f t="shared" si="153"/>
        <v>rock</v>
      </c>
    </row>
    <row r="1406" spans="1:21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f t="shared" si="149"/>
        <v>17545</v>
      </c>
      <c r="F1406">
        <v>241</v>
      </c>
      <c r="G1406" t="s">
        <v>8221</v>
      </c>
      <c r="H1406" t="s">
        <v>8225</v>
      </c>
      <c r="I1406" t="s">
        <v>8247</v>
      </c>
      <c r="J1406">
        <v>1424607285</v>
      </c>
      <c r="K1406" s="10">
        <f t="shared" si="150"/>
        <v>42057.510243055556</v>
      </c>
      <c r="L1406">
        <v>1422447285</v>
      </c>
      <c r="M1406" s="10">
        <f t="shared" si="151"/>
        <v>42032.510243055556</v>
      </c>
      <c r="N1406" t="b">
        <v>1</v>
      </c>
      <c r="O1406">
        <v>5</v>
      </c>
      <c r="P1406" t="b">
        <v>0</v>
      </c>
      <c r="Q1406" t="s">
        <v>8287</v>
      </c>
      <c r="R1406" s="5">
        <f t="shared" si="147"/>
        <v>1.7000000000000001E-2</v>
      </c>
      <c r="S1406" s="6">
        <f t="shared" si="148"/>
        <v>48.2</v>
      </c>
      <c r="T1406" t="str">
        <f t="shared" si="152"/>
        <v>publishing</v>
      </c>
      <c r="U1406" t="str">
        <f t="shared" si="153"/>
        <v>translations</v>
      </c>
    </row>
    <row r="1407" spans="1:21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f t="shared" si="149"/>
        <v>25000</v>
      </c>
      <c r="F1407">
        <v>105</v>
      </c>
      <c r="G1407" t="s">
        <v>8221</v>
      </c>
      <c r="H1407" t="s">
        <v>8224</v>
      </c>
      <c r="I1407" t="s">
        <v>8246</v>
      </c>
      <c r="J1407">
        <v>1417195201</v>
      </c>
      <c r="K1407" s="10">
        <f t="shared" si="150"/>
        <v>41971.722233796296</v>
      </c>
      <c r="L1407">
        <v>1414599601</v>
      </c>
      <c r="M1407" s="10">
        <f t="shared" si="151"/>
        <v>41941.680567129632</v>
      </c>
      <c r="N1407" t="b">
        <v>1</v>
      </c>
      <c r="O1407">
        <v>17</v>
      </c>
      <c r="P1407" t="b">
        <v>0</v>
      </c>
      <c r="Q1407" t="s">
        <v>8287</v>
      </c>
      <c r="R1407" s="5">
        <f t="shared" si="147"/>
        <v>4.0000000000000001E-3</v>
      </c>
      <c r="S1407" s="6">
        <f t="shared" si="148"/>
        <v>6.1764705882352944</v>
      </c>
      <c r="T1407" t="str">
        <f t="shared" si="152"/>
        <v>publishing</v>
      </c>
      <c r="U1407" t="str">
        <f t="shared" si="153"/>
        <v>translations</v>
      </c>
    </row>
    <row r="1408" spans="1:21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f t="shared" si="149"/>
        <v>13320.000000000002</v>
      </c>
      <c r="F1408">
        <v>15</v>
      </c>
      <c r="G1408" t="s">
        <v>8221</v>
      </c>
      <c r="H1408" t="s">
        <v>8237</v>
      </c>
      <c r="I1408" t="s">
        <v>8249</v>
      </c>
      <c r="J1408">
        <v>1449914400</v>
      </c>
      <c r="K1408" s="10">
        <f t="shared" si="150"/>
        <v>42350.416666666672</v>
      </c>
      <c r="L1408">
        <v>1445336607</v>
      </c>
      <c r="M1408" s="10">
        <f t="shared" si="151"/>
        <v>42297.432951388888</v>
      </c>
      <c r="N1408" t="b">
        <v>0</v>
      </c>
      <c r="O1408">
        <v>3</v>
      </c>
      <c r="P1408" t="b">
        <v>0</v>
      </c>
      <c r="Q1408" t="s">
        <v>8287</v>
      </c>
      <c r="R1408" s="5">
        <f t="shared" si="147"/>
        <v>1E-3</v>
      </c>
      <c r="S1408" s="6">
        <f t="shared" si="148"/>
        <v>5</v>
      </c>
      <c r="T1408" t="str">
        <f t="shared" si="152"/>
        <v>publishing</v>
      </c>
      <c r="U1408" t="str">
        <f t="shared" si="153"/>
        <v>translations</v>
      </c>
    </row>
    <row r="1409" spans="1:21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f t="shared" si="149"/>
        <v>3000</v>
      </c>
      <c r="F1409">
        <v>15</v>
      </c>
      <c r="G1409" t="s">
        <v>8221</v>
      </c>
      <c r="H1409" t="s">
        <v>8224</v>
      </c>
      <c r="I1409" t="s">
        <v>8246</v>
      </c>
      <c r="J1409">
        <v>1407847978</v>
      </c>
      <c r="K1409" s="10">
        <f t="shared" si="150"/>
        <v>41863.536782407406</v>
      </c>
      <c r="L1409">
        <v>1405687978</v>
      </c>
      <c r="M1409" s="10">
        <f t="shared" si="151"/>
        <v>41838.536782407406</v>
      </c>
      <c r="N1409" t="b">
        <v>0</v>
      </c>
      <c r="O1409">
        <v>2</v>
      </c>
      <c r="P1409" t="b">
        <v>0</v>
      </c>
      <c r="Q1409" t="s">
        <v>8287</v>
      </c>
      <c r="R1409" s="5">
        <f t="shared" si="147"/>
        <v>5.0000000000000001E-3</v>
      </c>
      <c r="S1409" s="6">
        <f t="shared" si="148"/>
        <v>7.5</v>
      </c>
      <c r="T1409" t="str">
        <f t="shared" si="152"/>
        <v>publishing</v>
      </c>
      <c r="U1409" t="str">
        <f t="shared" si="153"/>
        <v>translations</v>
      </c>
    </row>
    <row r="1410" spans="1:21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f t="shared" si="149"/>
        <v>1210</v>
      </c>
      <c r="F1410">
        <v>72</v>
      </c>
      <c r="G1410" t="s">
        <v>8221</v>
      </c>
      <c r="H1410" t="s">
        <v>8225</v>
      </c>
      <c r="I1410" t="s">
        <v>8247</v>
      </c>
      <c r="J1410">
        <v>1447451756</v>
      </c>
      <c r="K1410" s="10">
        <f t="shared" si="150"/>
        <v>42321.913842592592</v>
      </c>
      <c r="L1410">
        <v>1444856156</v>
      </c>
      <c r="M1410" s="10">
        <f t="shared" si="151"/>
        <v>42291.872175925921</v>
      </c>
      <c r="N1410" t="b">
        <v>0</v>
      </c>
      <c r="O1410">
        <v>6</v>
      </c>
      <c r="P1410" t="b">
        <v>0</v>
      </c>
      <c r="Q1410" t="s">
        <v>8287</v>
      </c>
      <c r="R1410" s="5">
        <f t="shared" ref="R1410:R1473" si="154">ROUND((F1410/D1410),3)</f>
        <v>7.1999999999999995E-2</v>
      </c>
      <c r="S1410" s="6">
        <f t="shared" ref="S1410:S1473" si="155">F1410/O1410</f>
        <v>12</v>
      </c>
      <c r="T1410" t="str">
        <f t="shared" si="152"/>
        <v>publishing</v>
      </c>
      <c r="U1410" t="str">
        <f t="shared" si="153"/>
        <v>translations</v>
      </c>
    </row>
    <row r="1411" spans="1:21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f t="shared" ref="E1411:E1474" si="156">IF(I1411="USD",D1411,(IF(I1411="AUD",(D1411*0.68),IF(I1411="GBP",(D1411*1.21),(IF(I1411="EUR",(D1411*1.11),(IF(I1411="CAD",(D1411*0.75),(IF(I1411="NZD",(D1411*0.64),IF(I1411="HKD",(D1411*0.13),IF(I1411="DKK",(D1411*0.15),IF(I1411="NOK",(D1411*0.11),IF(I1411="SEK",(D1411*0.1),(IF(I1411="MXN",(D1411*0.051),IF(I1411="chf",(D1411*1.02),IF(I1411="SGD",(D1411*0.72)))))))))))))))))))</f>
        <v>4000</v>
      </c>
      <c r="F1411">
        <v>0</v>
      </c>
      <c r="G1411" t="s">
        <v>8221</v>
      </c>
      <c r="H1411" t="s">
        <v>8224</v>
      </c>
      <c r="I1411" t="s">
        <v>8246</v>
      </c>
      <c r="J1411">
        <v>1420085535</v>
      </c>
      <c r="K1411" s="10">
        <f t="shared" ref="K1411:K1474" si="157">(((J1411/60)/60)/24)+DATE(1970,1,1)</f>
        <v>42005.175173611111</v>
      </c>
      <c r="L1411">
        <v>1414897935</v>
      </c>
      <c r="M1411" s="10">
        <f t="shared" ref="M1411:M1474" si="158">(((L1411/60)/60)/24)+DATE(1970,1,1)</f>
        <v>41945.133506944447</v>
      </c>
      <c r="N1411" t="b">
        <v>0</v>
      </c>
      <c r="O1411">
        <v>0</v>
      </c>
      <c r="P1411" t="b">
        <v>0</v>
      </c>
      <c r="Q1411" t="s">
        <v>8287</v>
      </c>
      <c r="R1411" s="5">
        <f t="shared" si="154"/>
        <v>0</v>
      </c>
      <c r="S1411" s="6" t="e">
        <f t="shared" si="155"/>
        <v>#DIV/0!</v>
      </c>
      <c r="T1411" t="str">
        <f t="shared" ref="T1411:T1474" si="159">LEFT(Q1411,SEARCH("/",Q1411,1)-1)</f>
        <v>publishing</v>
      </c>
      <c r="U1411" t="str">
        <f t="shared" ref="U1411:U1474" si="160">RIGHT(Q1411,(LEN(Q1411)-(SEARCH("/",Q1411,1))))</f>
        <v>translations</v>
      </c>
    </row>
    <row r="1412" spans="1:21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f t="shared" si="156"/>
        <v>6660.0000000000009</v>
      </c>
      <c r="F1412">
        <v>1</v>
      </c>
      <c r="G1412" t="s">
        <v>8221</v>
      </c>
      <c r="H1412" t="s">
        <v>8237</v>
      </c>
      <c r="I1412" t="s">
        <v>8249</v>
      </c>
      <c r="J1412">
        <v>1464939520</v>
      </c>
      <c r="K1412" s="10">
        <f t="shared" si="157"/>
        <v>42524.318518518514</v>
      </c>
      <c r="L1412">
        <v>1461051520</v>
      </c>
      <c r="M1412" s="10">
        <f t="shared" si="158"/>
        <v>42479.318518518514</v>
      </c>
      <c r="N1412" t="b">
        <v>0</v>
      </c>
      <c r="O1412">
        <v>1</v>
      </c>
      <c r="P1412" t="b">
        <v>0</v>
      </c>
      <c r="Q1412" t="s">
        <v>8287</v>
      </c>
      <c r="R1412" s="5">
        <f t="shared" si="154"/>
        <v>0</v>
      </c>
      <c r="S1412" s="6">
        <f t="shared" si="155"/>
        <v>1</v>
      </c>
      <c r="T1412" t="str">
        <f t="shared" si="159"/>
        <v>publishing</v>
      </c>
      <c r="U1412" t="str">
        <f t="shared" si="160"/>
        <v>translations</v>
      </c>
    </row>
    <row r="1413" spans="1:21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f t="shared" si="156"/>
        <v>3630</v>
      </c>
      <c r="F1413">
        <v>7</v>
      </c>
      <c r="G1413" t="s">
        <v>8221</v>
      </c>
      <c r="H1413" t="s">
        <v>8225</v>
      </c>
      <c r="I1413" t="s">
        <v>8247</v>
      </c>
      <c r="J1413">
        <v>1423185900</v>
      </c>
      <c r="K1413" s="10">
        <f t="shared" si="157"/>
        <v>42041.059027777781</v>
      </c>
      <c r="L1413">
        <v>1420766700</v>
      </c>
      <c r="M1413" s="10">
        <f t="shared" si="158"/>
        <v>42013.059027777781</v>
      </c>
      <c r="N1413" t="b">
        <v>0</v>
      </c>
      <c r="O1413">
        <v>3</v>
      </c>
      <c r="P1413" t="b">
        <v>0</v>
      </c>
      <c r="Q1413" t="s">
        <v>8287</v>
      </c>
      <c r="R1413" s="5">
        <f t="shared" si="154"/>
        <v>2E-3</v>
      </c>
      <c r="S1413" s="6">
        <f t="shared" si="155"/>
        <v>2.3333333333333335</v>
      </c>
      <c r="T1413" t="str">
        <f t="shared" si="159"/>
        <v>publishing</v>
      </c>
      <c r="U1413" t="str">
        <f t="shared" si="160"/>
        <v>translations</v>
      </c>
    </row>
    <row r="1414" spans="1:21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f t="shared" si="156"/>
        <v>7000</v>
      </c>
      <c r="F1414">
        <v>320</v>
      </c>
      <c r="G1414" t="s">
        <v>8221</v>
      </c>
      <c r="H1414" t="s">
        <v>8224</v>
      </c>
      <c r="I1414" t="s">
        <v>8246</v>
      </c>
      <c r="J1414">
        <v>1417656699</v>
      </c>
      <c r="K1414" s="10">
        <f t="shared" si="157"/>
        <v>41977.063645833332</v>
      </c>
      <c r="L1414">
        <v>1415064699</v>
      </c>
      <c r="M1414" s="10">
        <f t="shared" si="158"/>
        <v>41947.063645833332</v>
      </c>
      <c r="N1414" t="b">
        <v>0</v>
      </c>
      <c r="O1414">
        <v>13</v>
      </c>
      <c r="P1414" t="b">
        <v>0</v>
      </c>
      <c r="Q1414" t="s">
        <v>8287</v>
      </c>
      <c r="R1414" s="5">
        <f t="shared" si="154"/>
        <v>4.5999999999999999E-2</v>
      </c>
      <c r="S1414" s="6">
        <f t="shared" si="155"/>
        <v>24.615384615384617</v>
      </c>
      <c r="T1414" t="str">
        <f t="shared" si="159"/>
        <v>publishing</v>
      </c>
      <c r="U1414" t="str">
        <f t="shared" si="160"/>
        <v>translations</v>
      </c>
    </row>
    <row r="1415" spans="1:21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f t="shared" si="156"/>
        <v>2220</v>
      </c>
      <c r="F1415">
        <v>100</v>
      </c>
      <c r="G1415" t="s">
        <v>8221</v>
      </c>
      <c r="H1415" t="s">
        <v>8237</v>
      </c>
      <c r="I1415" t="s">
        <v>8249</v>
      </c>
      <c r="J1415">
        <v>1455964170</v>
      </c>
      <c r="K1415" s="10">
        <f t="shared" si="157"/>
        <v>42420.437152777777</v>
      </c>
      <c r="L1415">
        <v>1450780170</v>
      </c>
      <c r="M1415" s="10">
        <f t="shared" si="158"/>
        <v>42360.437152777777</v>
      </c>
      <c r="N1415" t="b">
        <v>0</v>
      </c>
      <c r="O1415">
        <v>1</v>
      </c>
      <c r="P1415" t="b">
        <v>0</v>
      </c>
      <c r="Q1415" t="s">
        <v>8287</v>
      </c>
      <c r="R1415" s="5">
        <f t="shared" si="154"/>
        <v>0.05</v>
      </c>
      <c r="S1415" s="6">
        <f t="shared" si="155"/>
        <v>100</v>
      </c>
      <c r="T1415" t="str">
        <f t="shared" si="159"/>
        <v>publishing</v>
      </c>
      <c r="U1415" t="str">
        <f t="shared" si="160"/>
        <v>translations</v>
      </c>
    </row>
    <row r="1416" spans="1:21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f t="shared" si="156"/>
        <v>500</v>
      </c>
      <c r="F1416">
        <v>1</v>
      </c>
      <c r="G1416" t="s">
        <v>8221</v>
      </c>
      <c r="H1416" t="s">
        <v>8224</v>
      </c>
      <c r="I1416" t="s">
        <v>8246</v>
      </c>
      <c r="J1416">
        <v>1483423467</v>
      </c>
      <c r="K1416" s="10">
        <f t="shared" si="157"/>
        <v>42738.25309027778</v>
      </c>
      <c r="L1416">
        <v>1480831467</v>
      </c>
      <c r="M1416" s="10">
        <f t="shared" si="158"/>
        <v>42708.25309027778</v>
      </c>
      <c r="N1416" t="b">
        <v>0</v>
      </c>
      <c r="O1416">
        <v>1</v>
      </c>
      <c r="P1416" t="b">
        <v>0</v>
      </c>
      <c r="Q1416" t="s">
        <v>8287</v>
      </c>
      <c r="R1416" s="5">
        <f t="shared" si="154"/>
        <v>2E-3</v>
      </c>
      <c r="S1416" s="6">
        <f t="shared" si="155"/>
        <v>1</v>
      </c>
      <c r="T1416" t="str">
        <f t="shared" si="159"/>
        <v>publishing</v>
      </c>
      <c r="U1416" t="str">
        <f t="shared" si="160"/>
        <v>translations</v>
      </c>
    </row>
    <row r="1417" spans="1:21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f t="shared" si="156"/>
        <v>4400</v>
      </c>
      <c r="F1417">
        <v>800</v>
      </c>
      <c r="G1417" t="s">
        <v>8221</v>
      </c>
      <c r="H1417" t="s">
        <v>8224</v>
      </c>
      <c r="I1417" t="s">
        <v>8246</v>
      </c>
      <c r="J1417">
        <v>1439741591</v>
      </c>
      <c r="K1417" s="10">
        <f t="shared" si="157"/>
        <v>42232.675821759258</v>
      </c>
      <c r="L1417">
        <v>1436285591</v>
      </c>
      <c r="M1417" s="10">
        <f t="shared" si="158"/>
        <v>42192.675821759258</v>
      </c>
      <c r="N1417" t="b">
        <v>0</v>
      </c>
      <c r="O1417">
        <v>9</v>
      </c>
      <c r="P1417" t="b">
        <v>0</v>
      </c>
      <c r="Q1417" t="s">
        <v>8287</v>
      </c>
      <c r="R1417" s="5">
        <f t="shared" si="154"/>
        <v>0.182</v>
      </c>
      <c r="S1417" s="6">
        <f t="shared" si="155"/>
        <v>88.888888888888886</v>
      </c>
      <c r="T1417" t="str">
        <f t="shared" si="159"/>
        <v>publishing</v>
      </c>
      <c r="U1417" t="str">
        <f t="shared" si="160"/>
        <v>translations</v>
      </c>
    </row>
    <row r="1418" spans="1:21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f t="shared" si="156"/>
        <v>50000</v>
      </c>
      <c r="F1418">
        <v>0</v>
      </c>
      <c r="G1418" t="s">
        <v>8221</v>
      </c>
      <c r="H1418" t="s">
        <v>8224</v>
      </c>
      <c r="I1418" t="s">
        <v>8246</v>
      </c>
      <c r="J1418">
        <v>1448147619</v>
      </c>
      <c r="K1418" s="10">
        <f t="shared" si="157"/>
        <v>42329.967812499999</v>
      </c>
      <c r="L1418">
        <v>1445552019</v>
      </c>
      <c r="M1418" s="10">
        <f t="shared" si="158"/>
        <v>42299.926145833335</v>
      </c>
      <c r="N1418" t="b">
        <v>0</v>
      </c>
      <c r="O1418">
        <v>0</v>
      </c>
      <c r="P1418" t="b">
        <v>0</v>
      </c>
      <c r="Q1418" t="s">
        <v>8287</v>
      </c>
      <c r="R1418" s="5">
        <f t="shared" si="154"/>
        <v>0</v>
      </c>
      <c r="S1418" s="6" t="e">
        <f t="shared" si="155"/>
        <v>#DIV/0!</v>
      </c>
      <c r="T1418" t="str">
        <f t="shared" si="159"/>
        <v>publishing</v>
      </c>
      <c r="U1418" t="str">
        <f t="shared" si="160"/>
        <v>translations</v>
      </c>
    </row>
    <row r="1419" spans="1:21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f t="shared" si="156"/>
        <v>4500</v>
      </c>
      <c r="F1419">
        <v>55</v>
      </c>
      <c r="G1419" t="s">
        <v>8221</v>
      </c>
      <c r="H1419" t="s">
        <v>8224</v>
      </c>
      <c r="I1419" t="s">
        <v>8246</v>
      </c>
      <c r="J1419">
        <v>1442315460</v>
      </c>
      <c r="K1419" s="10">
        <f t="shared" si="157"/>
        <v>42262.465972222228</v>
      </c>
      <c r="L1419">
        <v>1439696174</v>
      </c>
      <c r="M1419" s="10">
        <f t="shared" si="158"/>
        <v>42232.15016203704</v>
      </c>
      <c r="N1419" t="b">
        <v>0</v>
      </c>
      <c r="O1419">
        <v>2</v>
      </c>
      <c r="P1419" t="b">
        <v>0</v>
      </c>
      <c r="Q1419" t="s">
        <v>8287</v>
      </c>
      <c r="R1419" s="5">
        <f t="shared" si="154"/>
        <v>1.2E-2</v>
      </c>
      <c r="S1419" s="6">
        <f t="shared" si="155"/>
        <v>27.5</v>
      </c>
      <c r="T1419" t="str">
        <f t="shared" si="159"/>
        <v>publishing</v>
      </c>
      <c r="U1419" t="str">
        <f t="shared" si="160"/>
        <v>translations</v>
      </c>
    </row>
    <row r="1420" spans="1:21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f t="shared" si="156"/>
        <v>3330.0000000000005</v>
      </c>
      <c r="F1420">
        <v>6</v>
      </c>
      <c r="G1420" t="s">
        <v>8221</v>
      </c>
      <c r="H1420" t="s">
        <v>8227</v>
      </c>
      <c r="I1420" t="s">
        <v>8249</v>
      </c>
      <c r="J1420">
        <v>1456397834</v>
      </c>
      <c r="K1420" s="10">
        <f t="shared" si="157"/>
        <v>42425.456412037034</v>
      </c>
      <c r="L1420">
        <v>1453805834</v>
      </c>
      <c r="M1420" s="10">
        <f t="shared" si="158"/>
        <v>42395.456412037034</v>
      </c>
      <c r="N1420" t="b">
        <v>0</v>
      </c>
      <c r="O1420">
        <v>1</v>
      </c>
      <c r="P1420" t="b">
        <v>0</v>
      </c>
      <c r="Q1420" t="s">
        <v>8287</v>
      </c>
      <c r="R1420" s="5">
        <f t="shared" si="154"/>
        <v>2E-3</v>
      </c>
      <c r="S1420" s="6">
        <f t="shared" si="155"/>
        <v>6</v>
      </c>
      <c r="T1420" t="str">
        <f t="shared" si="159"/>
        <v>publishing</v>
      </c>
      <c r="U1420" t="str">
        <f t="shared" si="160"/>
        <v>translations</v>
      </c>
    </row>
    <row r="1421" spans="1:21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f t="shared" si="156"/>
        <v>6300</v>
      </c>
      <c r="F1421">
        <v>445</v>
      </c>
      <c r="G1421" t="s">
        <v>8221</v>
      </c>
      <c r="H1421" t="s">
        <v>8224</v>
      </c>
      <c r="I1421" t="s">
        <v>8246</v>
      </c>
      <c r="J1421">
        <v>1476010619</v>
      </c>
      <c r="K1421" s="10">
        <f t="shared" si="157"/>
        <v>42652.456238425926</v>
      </c>
      <c r="L1421">
        <v>1473418619</v>
      </c>
      <c r="M1421" s="10">
        <f t="shared" si="158"/>
        <v>42622.456238425926</v>
      </c>
      <c r="N1421" t="b">
        <v>0</v>
      </c>
      <c r="O1421">
        <v>10</v>
      </c>
      <c r="P1421" t="b">
        <v>0</v>
      </c>
      <c r="Q1421" t="s">
        <v>8287</v>
      </c>
      <c r="R1421" s="5">
        <f t="shared" si="154"/>
        <v>7.0999999999999994E-2</v>
      </c>
      <c r="S1421" s="6">
        <f t="shared" si="155"/>
        <v>44.5</v>
      </c>
      <c r="T1421" t="str">
        <f t="shared" si="159"/>
        <v>publishing</v>
      </c>
      <c r="U1421" t="str">
        <f t="shared" si="160"/>
        <v>translations</v>
      </c>
    </row>
    <row r="1422" spans="1:21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f t="shared" si="156"/>
        <v>110</v>
      </c>
      <c r="F1422">
        <v>3</v>
      </c>
      <c r="G1422" t="s">
        <v>8221</v>
      </c>
      <c r="H1422" t="s">
        <v>8224</v>
      </c>
      <c r="I1422" t="s">
        <v>8246</v>
      </c>
      <c r="J1422">
        <v>1467129686</v>
      </c>
      <c r="K1422" s="10">
        <f t="shared" si="157"/>
        <v>42549.667662037042</v>
      </c>
      <c r="L1422">
        <v>1464969686</v>
      </c>
      <c r="M1422" s="10">
        <f t="shared" si="158"/>
        <v>42524.667662037042</v>
      </c>
      <c r="N1422" t="b">
        <v>0</v>
      </c>
      <c r="O1422">
        <v>3</v>
      </c>
      <c r="P1422" t="b">
        <v>0</v>
      </c>
      <c r="Q1422" t="s">
        <v>8287</v>
      </c>
      <c r="R1422" s="5">
        <f t="shared" si="154"/>
        <v>2.7E-2</v>
      </c>
      <c r="S1422" s="6">
        <f t="shared" si="155"/>
        <v>1</v>
      </c>
      <c r="T1422" t="str">
        <f t="shared" si="159"/>
        <v>publishing</v>
      </c>
      <c r="U1422" t="str">
        <f t="shared" si="160"/>
        <v>translations</v>
      </c>
    </row>
    <row r="1423" spans="1:21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f t="shared" si="156"/>
        <v>20000</v>
      </c>
      <c r="F1423">
        <v>200</v>
      </c>
      <c r="G1423" t="s">
        <v>8221</v>
      </c>
      <c r="H1423" t="s">
        <v>8235</v>
      </c>
      <c r="I1423" t="s">
        <v>8255</v>
      </c>
      <c r="J1423">
        <v>1423432709</v>
      </c>
      <c r="K1423" s="10">
        <f t="shared" si="157"/>
        <v>42043.915613425925</v>
      </c>
      <c r="L1423">
        <v>1420840709</v>
      </c>
      <c r="M1423" s="10">
        <f t="shared" si="158"/>
        <v>42013.915613425925</v>
      </c>
      <c r="N1423" t="b">
        <v>0</v>
      </c>
      <c r="O1423">
        <v>2</v>
      </c>
      <c r="P1423" t="b">
        <v>0</v>
      </c>
      <c r="Q1423" t="s">
        <v>8287</v>
      </c>
      <c r="R1423" s="5">
        <f t="shared" si="154"/>
        <v>1E-3</v>
      </c>
      <c r="S1423" s="6">
        <f t="shared" si="155"/>
        <v>100</v>
      </c>
      <c r="T1423" t="str">
        <f t="shared" si="159"/>
        <v>publishing</v>
      </c>
      <c r="U1423" t="str">
        <f t="shared" si="160"/>
        <v>translations</v>
      </c>
    </row>
    <row r="1424" spans="1:21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f t="shared" si="156"/>
        <v>16000</v>
      </c>
      <c r="F1424">
        <v>26</v>
      </c>
      <c r="G1424" t="s">
        <v>8221</v>
      </c>
      <c r="H1424" t="s">
        <v>8228</v>
      </c>
      <c r="I1424" s="17" t="s">
        <v>8250</v>
      </c>
      <c r="J1424">
        <v>1474436704</v>
      </c>
      <c r="K1424" s="10">
        <f t="shared" si="157"/>
        <v>42634.239629629628</v>
      </c>
      <c r="L1424">
        <v>1471844704</v>
      </c>
      <c r="M1424" s="10">
        <f t="shared" si="158"/>
        <v>42604.239629629628</v>
      </c>
      <c r="N1424" t="b">
        <v>0</v>
      </c>
      <c r="O1424">
        <v>2</v>
      </c>
      <c r="P1424" t="b">
        <v>0</v>
      </c>
      <c r="Q1424" t="s">
        <v>8287</v>
      </c>
      <c r="R1424" s="5">
        <f t="shared" si="154"/>
        <v>1E-3</v>
      </c>
      <c r="S1424" s="6">
        <f t="shared" si="155"/>
        <v>13</v>
      </c>
      <c r="T1424" t="str">
        <f t="shared" si="159"/>
        <v>publishing</v>
      </c>
      <c r="U1424" t="str">
        <f t="shared" si="160"/>
        <v>translations</v>
      </c>
    </row>
    <row r="1425" spans="1:21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f t="shared" si="156"/>
        <v>20400</v>
      </c>
      <c r="F1425">
        <v>100</v>
      </c>
      <c r="G1425" t="s">
        <v>8221</v>
      </c>
      <c r="H1425" t="s">
        <v>8226</v>
      </c>
      <c r="I1425" t="s">
        <v>8248</v>
      </c>
      <c r="J1425">
        <v>1451637531</v>
      </c>
      <c r="K1425" s="10">
        <f t="shared" si="157"/>
        <v>42370.360312500001</v>
      </c>
      <c r="L1425">
        <v>1449045531</v>
      </c>
      <c r="M1425" s="10">
        <f t="shared" si="158"/>
        <v>42340.360312500001</v>
      </c>
      <c r="N1425" t="b">
        <v>0</v>
      </c>
      <c r="O1425">
        <v>1</v>
      </c>
      <c r="P1425" t="b">
        <v>0</v>
      </c>
      <c r="Q1425" t="s">
        <v>8287</v>
      </c>
      <c r="R1425" s="5">
        <f t="shared" si="154"/>
        <v>3.0000000000000001E-3</v>
      </c>
      <c r="S1425" s="6">
        <f t="shared" si="155"/>
        <v>100</v>
      </c>
      <c r="T1425" t="str">
        <f t="shared" si="159"/>
        <v>publishing</v>
      </c>
      <c r="U1425" t="str">
        <f t="shared" si="160"/>
        <v>translations</v>
      </c>
    </row>
    <row r="1426" spans="1:21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f t="shared" si="156"/>
        <v>7500</v>
      </c>
      <c r="F1426">
        <v>1527</v>
      </c>
      <c r="G1426" t="s">
        <v>8221</v>
      </c>
      <c r="H1426" t="s">
        <v>8224</v>
      </c>
      <c r="I1426" t="s">
        <v>8246</v>
      </c>
      <c r="J1426">
        <v>1479233602</v>
      </c>
      <c r="K1426" s="10">
        <f t="shared" si="157"/>
        <v>42689.759282407409</v>
      </c>
      <c r="L1426">
        <v>1478106802</v>
      </c>
      <c r="M1426" s="10">
        <f t="shared" si="158"/>
        <v>42676.717615740738</v>
      </c>
      <c r="N1426" t="b">
        <v>0</v>
      </c>
      <c r="O1426">
        <v>14</v>
      </c>
      <c r="P1426" t="b">
        <v>0</v>
      </c>
      <c r="Q1426" t="s">
        <v>8287</v>
      </c>
      <c r="R1426" s="5">
        <f t="shared" si="154"/>
        <v>0.20399999999999999</v>
      </c>
      <c r="S1426" s="6">
        <f t="shared" si="155"/>
        <v>109.07142857142857</v>
      </c>
      <c r="T1426" t="str">
        <f t="shared" si="159"/>
        <v>publishing</v>
      </c>
      <c r="U1426" t="str">
        <f t="shared" si="160"/>
        <v>translations</v>
      </c>
    </row>
    <row r="1427" spans="1:21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f t="shared" si="156"/>
        <v>13000</v>
      </c>
      <c r="F1427">
        <v>0</v>
      </c>
      <c r="G1427" t="s">
        <v>8221</v>
      </c>
      <c r="H1427" t="s">
        <v>8224</v>
      </c>
      <c r="I1427" t="s">
        <v>8246</v>
      </c>
      <c r="J1427">
        <v>1430276959</v>
      </c>
      <c r="K1427" s="10">
        <f t="shared" si="157"/>
        <v>42123.131469907406</v>
      </c>
      <c r="L1427">
        <v>1427684959</v>
      </c>
      <c r="M1427" s="10">
        <f t="shared" si="158"/>
        <v>42093.131469907406</v>
      </c>
      <c r="N1427" t="b">
        <v>0</v>
      </c>
      <c r="O1427">
        <v>0</v>
      </c>
      <c r="P1427" t="b">
        <v>0</v>
      </c>
      <c r="Q1427" t="s">
        <v>8287</v>
      </c>
      <c r="R1427" s="5">
        <f t="shared" si="154"/>
        <v>0</v>
      </c>
      <c r="S1427" s="6" t="e">
        <f t="shared" si="155"/>
        <v>#DIV/0!</v>
      </c>
      <c r="T1427" t="str">
        <f t="shared" si="159"/>
        <v>publishing</v>
      </c>
      <c r="U1427" t="str">
        <f t="shared" si="160"/>
        <v>translations</v>
      </c>
    </row>
    <row r="1428" spans="1:21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f t="shared" si="156"/>
        <v>1110</v>
      </c>
      <c r="F1428">
        <v>0</v>
      </c>
      <c r="G1428" t="s">
        <v>8221</v>
      </c>
      <c r="H1428" t="s">
        <v>8236</v>
      </c>
      <c r="I1428" t="s">
        <v>8249</v>
      </c>
      <c r="J1428">
        <v>1440408120</v>
      </c>
      <c r="K1428" s="10">
        <f t="shared" si="157"/>
        <v>42240.390277777777</v>
      </c>
      <c r="L1428">
        <v>1435224120</v>
      </c>
      <c r="M1428" s="10">
        <f t="shared" si="158"/>
        <v>42180.390277777777</v>
      </c>
      <c r="N1428" t="b">
        <v>0</v>
      </c>
      <c r="O1428">
        <v>0</v>
      </c>
      <c r="P1428" t="b">
        <v>0</v>
      </c>
      <c r="Q1428" t="s">
        <v>8287</v>
      </c>
      <c r="R1428" s="5">
        <f t="shared" si="154"/>
        <v>0</v>
      </c>
      <c r="S1428" s="6" t="e">
        <f t="shared" si="155"/>
        <v>#DIV/0!</v>
      </c>
      <c r="T1428" t="str">
        <f t="shared" si="159"/>
        <v>publishing</v>
      </c>
      <c r="U1428" t="str">
        <f t="shared" si="160"/>
        <v>translations</v>
      </c>
    </row>
    <row r="1429" spans="1:21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f t="shared" si="156"/>
        <v>5550.0000000000009</v>
      </c>
      <c r="F1429">
        <v>419</v>
      </c>
      <c r="G1429" t="s">
        <v>8221</v>
      </c>
      <c r="H1429" t="s">
        <v>8236</v>
      </c>
      <c r="I1429" t="s">
        <v>8249</v>
      </c>
      <c r="J1429">
        <v>1474230385</v>
      </c>
      <c r="K1429" s="10">
        <f t="shared" si="157"/>
        <v>42631.851678240739</v>
      </c>
      <c r="L1429">
        <v>1471638385</v>
      </c>
      <c r="M1429" s="10">
        <f t="shared" si="158"/>
        <v>42601.851678240739</v>
      </c>
      <c r="N1429" t="b">
        <v>0</v>
      </c>
      <c r="O1429">
        <v>4</v>
      </c>
      <c r="P1429" t="b">
        <v>0</v>
      </c>
      <c r="Q1429" t="s">
        <v>8287</v>
      </c>
      <c r="R1429" s="5">
        <f t="shared" si="154"/>
        <v>8.4000000000000005E-2</v>
      </c>
      <c r="S1429" s="6">
        <f t="shared" si="155"/>
        <v>104.75</v>
      </c>
      <c r="T1429" t="str">
        <f t="shared" si="159"/>
        <v>publishing</v>
      </c>
      <c r="U1429" t="str">
        <f t="shared" si="160"/>
        <v>translations</v>
      </c>
    </row>
    <row r="1430" spans="1:21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f t="shared" si="156"/>
        <v>1110</v>
      </c>
      <c r="F1430">
        <v>45</v>
      </c>
      <c r="G1430" t="s">
        <v>8221</v>
      </c>
      <c r="H1430" t="s">
        <v>8227</v>
      </c>
      <c r="I1430" t="s">
        <v>8249</v>
      </c>
      <c r="J1430">
        <v>1459584417</v>
      </c>
      <c r="K1430" s="10">
        <f t="shared" si="157"/>
        <v>42462.338159722218</v>
      </c>
      <c r="L1430">
        <v>1456996017</v>
      </c>
      <c r="M1430" s="10">
        <f t="shared" si="158"/>
        <v>42432.379826388889</v>
      </c>
      <c r="N1430" t="b">
        <v>0</v>
      </c>
      <c r="O1430">
        <v>3</v>
      </c>
      <c r="P1430" t="b">
        <v>0</v>
      </c>
      <c r="Q1430" t="s">
        <v>8287</v>
      </c>
      <c r="R1430" s="5">
        <f t="shared" si="154"/>
        <v>4.4999999999999998E-2</v>
      </c>
      <c r="S1430" s="6">
        <f t="shared" si="155"/>
        <v>15</v>
      </c>
      <c r="T1430" t="str">
        <f t="shared" si="159"/>
        <v>publishing</v>
      </c>
      <c r="U1430" t="str">
        <f t="shared" si="160"/>
        <v>translations</v>
      </c>
    </row>
    <row r="1431" spans="1:21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f t="shared" si="156"/>
        <v>10000</v>
      </c>
      <c r="F1431">
        <v>0</v>
      </c>
      <c r="G1431" t="s">
        <v>8221</v>
      </c>
      <c r="H1431" t="s">
        <v>8224</v>
      </c>
      <c r="I1431" t="s">
        <v>8246</v>
      </c>
      <c r="J1431">
        <v>1428629242</v>
      </c>
      <c r="K1431" s="10">
        <f t="shared" si="157"/>
        <v>42104.060671296291</v>
      </c>
      <c r="L1431">
        <v>1426037242</v>
      </c>
      <c r="M1431" s="10">
        <f t="shared" si="158"/>
        <v>42074.060671296291</v>
      </c>
      <c r="N1431" t="b">
        <v>0</v>
      </c>
      <c r="O1431">
        <v>0</v>
      </c>
      <c r="P1431" t="b">
        <v>0</v>
      </c>
      <c r="Q1431" t="s">
        <v>8287</v>
      </c>
      <c r="R1431" s="5">
        <f t="shared" si="154"/>
        <v>0</v>
      </c>
      <c r="S1431" s="6" t="e">
        <f t="shared" si="155"/>
        <v>#DIV/0!</v>
      </c>
      <c r="T1431" t="str">
        <f t="shared" si="159"/>
        <v>publishing</v>
      </c>
      <c r="U1431" t="str">
        <f t="shared" si="160"/>
        <v>translations</v>
      </c>
    </row>
    <row r="1432" spans="1:21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f t="shared" si="156"/>
        <v>5000</v>
      </c>
      <c r="F1432">
        <v>403</v>
      </c>
      <c r="G1432" t="s">
        <v>8221</v>
      </c>
      <c r="H1432" t="s">
        <v>8224</v>
      </c>
      <c r="I1432" t="s">
        <v>8246</v>
      </c>
      <c r="J1432">
        <v>1419017488</v>
      </c>
      <c r="K1432" s="10">
        <f t="shared" si="157"/>
        <v>41992.813518518517</v>
      </c>
      <c r="L1432">
        <v>1416339088</v>
      </c>
      <c r="M1432" s="10">
        <f t="shared" si="158"/>
        <v>41961.813518518517</v>
      </c>
      <c r="N1432" t="b">
        <v>0</v>
      </c>
      <c r="O1432">
        <v>5</v>
      </c>
      <c r="P1432" t="b">
        <v>0</v>
      </c>
      <c r="Q1432" t="s">
        <v>8287</v>
      </c>
      <c r="R1432" s="5">
        <f t="shared" si="154"/>
        <v>8.1000000000000003E-2</v>
      </c>
      <c r="S1432" s="6">
        <f t="shared" si="155"/>
        <v>80.599999999999994</v>
      </c>
      <c r="T1432" t="str">
        <f t="shared" si="159"/>
        <v>publishing</v>
      </c>
      <c r="U1432" t="str">
        <f t="shared" si="160"/>
        <v>translations</v>
      </c>
    </row>
    <row r="1433" spans="1:21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f t="shared" si="156"/>
        <v>17000</v>
      </c>
      <c r="F1433">
        <v>5431</v>
      </c>
      <c r="G1433" t="s">
        <v>8221</v>
      </c>
      <c r="H1433" t="s">
        <v>8224</v>
      </c>
      <c r="I1433" t="s">
        <v>8246</v>
      </c>
      <c r="J1433">
        <v>1448517816</v>
      </c>
      <c r="K1433" s="10">
        <f t="shared" si="157"/>
        <v>42334.252500000002</v>
      </c>
      <c r="L1433">
        <v>1445922216</v>
      </c>
      <c r="M1433" s="10">
        <f t="shared" si="158"/>
        <v>42304.210833333331</v>
      </c>
      <c r="N1433" t="b">
        <v>0</v>
      </c>
      <c r="O1433">
        <v>47</v>
      </c>
      <c r="P1433" t="b">
        <v>0</v>
      </c>
      <c r="Q1433" t="s">
        <v>8287</v>
      </c>
      <c r="R1433" s="5">
        <f t="shared" si="154"/>
        <v>0.31900000000000001</v>
      </c>
      <c r="S1433" s="6">
        <f t="shared" si="155"/>
        <v>115.55319148936171</v>
      </c>
      <c r="T1433" t="str">
        <f t="shared" si="159"/>
        <v>publishing</v>
      </c>
      <c r="U1433" t="str">
        <f t="shared" si="160"/>
        <v>translations</v>
      </c>
    </row>
    <row r="1434" spans="1:21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f t="shared" si="156"/>
        <v>40000</v>
      </c>
      <c r="F1434">
        <v>0</v>
      </c>
      <c r="G1434" t="s">
        <v>8221</v>
      </c>
      <c r="H1434" t="s">
        <v>8224</v>
      </c>
      <c r="I1434" t="s">
        <v>8246</v>
      </c>
      <c r="J1434">
        <v>1437417828</v>
      </c>
      <c r="K1434" s="10">
        <f t="shared" si="157"/>
        <v>42205.780416666668</v>
      </c>
      <c r="L1434">
        <v>1434825828</v>
      </c>
      <c r="M1434" s="10">
        <f t="shared" si="158"/>
        <v>42175.780416666668</v>
      </c>
      <c r="N1434" t="b">
        <v>0</v>
      </c>
      <c r="O1434">
        <v>0</v>
      </c>
      <c r="P1434" t="b">
        <v>0</v>
      </c>
      <c r="Q1434" t="s">
        <v>8287</v>
      </c>
      <c r="R1434" s="5">
        <f t="shared" si="154"/>
        <v>0</v>
      </c>
      <c r="S1434" s="6" t="e">
        <f t="shared" si="155"/>
        <v>#DIV/0!</v>
      </c>
      <c r="T1434" t="str">
        <f t="shared" si="159"/>
        <v>publishing</v>
      </c>
      <c r="U1434" t="str">
        <f t="shared" si="160"/>
        <v>translations</v>
      </c>
    </row>
    <row r="1435" spans="1:21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f t="shared" si="156"/>
        <v>13320.000000000002</v>
      </c>
      <c r="F1435">
        <v>805</v>
      </c>
      <c r="G1435" t="s">
        <v>8221</v>
      </c>
      <c r="H1435" t="s">
        <v>8237</v>
      </c>
      <c r="I1435" t="s">
        <v>8249</v>
      </c>
      <c r="J1435">
        <v>1481367600</v>
      </c>
      <c r="K1435" s="10">
        <f t="shared" si="157"/>
        <v>42714.458333333328</v>
      </c>
      <c r="L1435">
        <v>1477839675</v>
      </c>
      <c r="M1435" s="10">
        <f t="shared" si="158"/>
        <v>42673.625868055555</v>
      </c>
      <c r="N1435" t="b">
        <v>0</v>
      </c>
      <c r="O1435">
        <v>10</v>
      </c>
      <c r="P1435" t="b">
        <v>0</v>
      </c>
      <c r="Q1435" t="s">
        <v>8287</v>
      </c>
      <c r="R1435" s="5">
        <f t="shared" si="154"/>
        <v>6.7000000000000004E-2</v>
      </c>
      <c r="S1435" s="6">
        <f t="shared" si="155"/>
        <v>80.5</v>
      </c>
      <c r="T1435" t="str">
        <f t="shared" si="159"/>
        <v>publishing</v>
      </c>
      <c r="U1435" t="str">
        <f t="shared" si="160"/>
        <v>translations</v>
      </c>
    </row>
    <row r="1436" spans="1:21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f t="shared" si="156"/>
        <v>12300</v>
      </c>
      <c r="F1436">
        <v>8190</v>
      </c>
      <c r="G1436" t="s">
        <v>8221</v>
      </c>
      <c r="H1436" t="s">
        <v>8232</v>
      </c>
      <c r="I1436" t="s">
        <v>8253</v>
      </c>
      <c r="J1436">
        <v>1433775600</v>
      </c>
      <c r="K1436" s="10">
        <f t="shared" si="157"/>
        <v>42163.625</v>
      </c>
      <c r="L1436">
        <v>1431973478</v>
      </c>
      <c r="M1436" s="10">
        <f t="shared" si="158"/>
        <v>42142.767106481479</v>
      </c>
      <c r="N1436" t="b">
        <v>0</v>
      </c>
      <c r="O1436">
        <v>11</v>
      </c>
      <c r="P1436" t="b">
        <v>0</v>
      </c>
      <c r="Q1436" t="s">
        <v>8287</v>
      </c>
      <c r="R1436" s="5">
        <f t="shared" si="154"/>
        <v>0.1</v>
      </c>
      <c r="S1436" s="6">
        <f t="shared" si="155"/>
        <v>744.5454545454545</v>
      </c>
      <c r="T1436" t="str">
        <f t="shared" si="159"/>
        <v>publishing</v>
      </c>
      <c r="U1436" t="str">
        <f t="shared" si="160"/>
        <v>translations</v>
      </c>
    </row>
    <row r="1437" spans="1:21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f t="shared" si="156"/>
        <v>16650</v>
      </c>
      <c r="F1437">
        <v>15</v>
      </c>
      <c r="G1437" t="s">
        <v>8221</v>
      </c>
      <c r="H1437" t="s">
        <v>8237</v>
      </c>
      <c r="I1437" t="s">
        <v>8249</v>
      </c>
      <c r="J1437">
        <v>1444589020</v>
      </c>
      <c r="K1437" s="10">
        <f t="shared" si="157"/>
        <v>42288.780324074076</v>
      </c>
      <c r="L1437">
        <v>1441997020</v>
      </c>
      <c r="M1437" s="10">
        <f t="shared" si="158"/>
        <v>42258.780324074076</v>
      </c>
      <c r="N1437" t="b">
        <v>0</v>
      </c>
      <c r="O1437">
        <v>2</v>
      </c>
      <c r="P1437" t="b">
        <v>0</v>
      </c>
      <c r="Q1437" t="s">
        <v>8287</v>
      </c>
      <c r="R1437" s="5">
        <f t="shared" si="154"/>
        <v>1E-3</v>
      </c>
      <c r="S1437" s="6">
        <f t="shared" si="155"/>
        <v>7.5</v>
      </c>
      <c r="T1437" t="str">
        <f t="shared" si="159"/>
        <v>publishing</v>
      </c>
      <c r="U1437" t="str">
        <f t="shared" si="160"/>
        <v>translations</v>
      </c>
    </row>
    <row r="1438" spans="1:21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f t="shared" si="156"/>
        <v>11100.000000000002</v>
      </c>
      <c r="F1438">
        <v>77</v>
      </c>
      <c r="G1438" t="s">
        <v>8221</v>
      </c>
      <c r="H1438" t="s">
        <v>8236</v>
      </c>
      <c r="I1438" t="s">
        <v>8249</v>
      </c>
      <c r="J1438">
        <v>1456043057</v>
      </c>
      <c r="K1438" s="10">
        <f t="shared" si="157"/>
        <v>42421.35019675926</v>
      </c>
      <c r="L1438">
        <v>1453451057</v>
      </c>
      <c r="M1438" s="10">
        <f t="shared" si="158"/>
        <v>42391.35019675926</v>
      </c>
      <c r="N1438" t="b">
        <v>0</v>
      </c>
      <c r="O1438">
        <v>2</v>
      </c>
      <c r="P1438" t="b">
        <v>0</v>
      </c>
      <c r="Q1438" t="s">
        <v>8287</v>
      </c>
      <c r="R1438" s="5">
        <f t="shared" si="154"/>
        <v>8.0000000000000002E-3</v>
      </c>
      <c r="S1438" s="6">
        <f t="shared" si="155"/>
        <v>38.5</v>
      </c>
      <c r="T1438" t="str">
        <f t="shared" si="159"/>
        <v>publishing</v>
      </c>
      <c r="U1438" t="str">
        <f t="shared" si="160"/>
        <v>translations</v>
      </c>
    </row>
    <row r="1439" spans="1:21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f t="shared" si="156"/>
        <v>3000</v>
      </c>
      <c r="F1439">
        <v>807</v>
      </c>
      <c r="G1439" t="s">
        <v>8221</v>
      </c>
      <c r="H1439" t="s">
        <v>8224</v>
      </c>
      <c r="I1439" t="s">
        <v>8246</v>
      </c>
      <c r="J1439">
        <v>1405227540</v>
      </c>
      <c r="K1439" s="10">
        <f t="shared" si="157"/>
        <v>41833.207638888889</v>
      </c>
      <c r="L1439">
        <v>1402058739</v>
      </c>
      <c r="M1439" s="10">
        <f t="shared" si="158"/>
        <v>41796.531701388885</v>
      </c>
      <c r="N1439" t="b">
        <v>0</v>
      </c>
      <c r="O1439">
        <v>22</v>
      </c>
      <c r="P1439" t="b">
        <v>0</v>
      </c>
      <c r="Q1439" t="s">
        <v>8287</v>
      </c>
      <c r="R1439" s="5">
        <f t="shared" si="154"/>
        <v>0.26900000000000002</v>
      </c>
      <c r="S1439" s="6">
        <f t="shared" si="155"/>
        <v>36.68181818181818</v>
      </c>
      <c r="T1439" t="str">
        <f t="shared" si="159"/>
        <v>publishing</v>
      </c>
      <c r="U1439" t="str">
        <f t="shared" si="160"/>
        <v>translations</v>
      </c>
    </row>
    <row r="1440" spans="1:21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f t="shared" si="156"/>
        <v>3000</v>
      </c>
      <c r="F1440">
        <v>600</v>
      </c>
      <c r="G1440" t="s">
        <v>8221</v>
      </c>
      <c r="H1440" t="s">
        <v>8232</v>
      </c>
      <c r="I1440" t="s">
        <v>8253</v>
      </c>
      <c r="J1440">
        <v>1461765300</v>
      </c>
      <c r="K1440" s="10">
        <f t="shared" si="157"/>
        <v>42487.579861111109</v>
      </c>
      <c r="L1440">
        <v>1459198499</v>
      </c>
      <c r="M1440" s="10">
        <f t="shared" si="158"/>
        <v>42457.871516203704</v>
      </c>
      <c r="N1440" t="b">
        <v>0</v>
      </c>
      <c r="O1440">
        <v>8</v>
      </c>
      <c r="P1440" t="b">
        <v>0</v>
      </c>
      <c r="Q1440" t="s">
        <v>8287</v>
      </c>
      <c r="R1440" s="5">
        <f t="shared" si="154"/>
        <v>0.03</v>
      </c>
      <c r="S1440" s="6">
        <f t="shared" si="155"/>
        <v>75</v>
      </c>
      <c r="T1440" t="str">
        <f t="shared" si="159"/>
        <v>publishing</v>
      </c>
      <c r="U1440" t="str">
        <f t="shared" si="160"/>
        <v>translations</v>
      </c>
    </row>
    <row r="1441" spans="1:21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f t="shared" si="156"/>
        <v>2043.75</v>
      </c>
      <c r="F1441">
        <v>180</v>
      </c>
      <c r="G1441" t="s">
        <v>8221</v>
      </c>
      <c r="H1441" t="s">
        <v>8229</v>
      </c>
      <c r="I1441" t="s">
        <v>8251</v>
      </c>
      <c r="J1441">
        <v>1425758101</v>
      </c>
      <c r="K1441" s="10">
        <f t="shared" si="157"/>
        <v>42070.829872685179</v>
      </c>
      <c r="L1441">
        <v>1423166101</v>
      </c>
      <c r="M1441" s="10">
        <f t="shared" si="158"/>
        <v>42040.829872685179</v>
      </c>
      <c r="N1441" t="b">
        <v>0</v>
      </c>
      <c r="O1441">
        <v>6</v>
      </c>
      <c r="P1441" t="b">
        <v>0</v>
      </c>
      <c r="Q1441" t="s">
        <v>8287</v>
      </c>
      <c r="R1441" s="5">
        <f t="shared" si="154"/>
        <v>6.6000000000000003E-2</v>
      </c>
      <c r="S1441" s="6">
        <f t="shared" si="155"/>
        <v>30</v>
      </c>
      <c r="T1441" t="str">
        <f t="shared" si="159"/>
        <v>publishing</v>
      </c>
      <c r="U1441" t="str">
        <f t="shared" si="160"/>
        <v>translations</v>
      </c>
    </row>
    <row r="1442" spans="1:21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f t="shared" si="156"/>
        <v>14430.000000000002</v>
      </c>
      <c r="F1442">
        <v>1</v>
      </c>
      <c r="G1442" t="s">
        <v>8221</v>
      </c>
      <c r="H1442" t="s">
        <v>8237</v>
      </c>
      <c r="I1442" t="s">
        <v>8249</v>
      </c>
      <c r="J1442">
        <v>1464285463</v>
      </c>
      <c r="K1442" s="10">
        <f t="shared" si="157"/>
        <v>42516.748414351852</v>
      </c>
      <c r="L1442">
        <v>1461693463</v>
      </c>
      <c r="M1442" s="10">
        <f t="shared" si="158"/>
        <v>42486.748414351852</v>
      </c>
      <c r="N1442" t="b">
        <v>0</v>
      </c>
      <c r="O1442">
        <v>1</v>
      </c>
      <c r="P1442" t="b">
        <v>0</v>
      </c>
      <c r="Q1442" t="s">
        <v>8287</v>
      </c>
      <c r="R1442" s="5">
        <f t="shared" si="154"/>
        <v>0</v>
      </c>
      <c r="S1442" s="6">
        <f t="shared" si="155"/>
        <v>1</v>
      </c>
      <c r="T1442" t="str">
        <f t="shared" si="159"/>
        <v>publishing</v>
      </c>
      <c r="U1442" t="str">
        <f t="shared" si="160"/>
        <v>translations</v>
      </c>
    </row>
    <row r="1443" spans="1:21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f t="shared" si="156"/>
        <v>217800</v>
      </c>
      <c r="F1443">
        <v>2020</v>
      </c>
      <c r="G1443" t="s">
        <v>8221</v>
      </c>
      <c r="H1443" t="s">
        <v>8225</v>
      </c>
      <c r="I1443" t="s">
        <v>8247</v>
      </c>
      <c r="J1443">
        <v>1441995769</v>
      </c>
      <c r="K1443" s="10">
        <f t="shared" si="157"/>
        <v>42258.765844907408</v>
      </c>
      <c r="L1443">
        <v>1436811769</v>
      </c>
      <c r="M1443" s="10">
        <f t="shared" si="158"/>
        <v>42198.765844907408</v>
      </c>
      <c r="N1443" t="b">
        <v>0</v>
      </c>
      <c r="O1443">
        <v>3</v>
      </c>
      <c r="P1443" t="b">
        <v>0</v>
      </c>
      <c r="Q1443" t="s">
        <v>8287</v>
      </c>
      <c r="R1443" s="5">
        <f t="shared" si="154"/>
        <v>1.0999999999999999E-2</v>
      </c>
      <c r="S1443" s="6">
        <f t="shared" si="155"/>
        <v>673.33333333333337</v>
      </c>
      <c r="T1443" t="str">
        <f t="shared" si="159"/>
        <v>publishing</v>
      </c>
      <c r="U1443" t="str">
        <f t="shared" si="160"/>
        <v>translations</v>
      </c>
    </row>
    <row r="1444" spans="1:21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f t="shared" si="156"/>
        <v>1500</v>
      </c>
      <c r="F1444">
        <v>0</v>
      </c>
      <c r="G1444" t="s">
        <v>8221</v>
      </c>
      <c r="H1444" t="s">
        <v>8224</v>
      </c>
      <c r="I1444" t="s">
        <v>8246</v>
      </c>
      <c r="J1444">
        <v>1464190158</v>
      </c>
      <c r="K1444" s="10">
        <f t="shared" si="157"/>
        <v>42515.64534722222</v>
      </c>
      <c r="L1444">
        <v>1461598158</v>
      </c>
      <c r="M1444" s="10">
        <f t="shared" si="158"/>
        <v>42485.64534722222</v>
      </c>
      <c r="N1444" t="b">
        <v>0</v>
      </c>
      <c r="O1444">
        <v>0</v>
      </c>
      <c r="P1444" t="b">
        <v>0</v>
      </c>
      <c r="Q1444" t="s">
        <v>8287</v>
      </c>
      <c r="R1444" s="5">
        <f t="shared" si="154"/>
        <v>0</v>
      </c>
      <c r="S1444" s="6" t="e">
        <f t="shared" si="155"/>
        <v>#DIV/0!</v>
      </c>
      <c r="T1444" t="str">
        <f t="shared" si="159"/>
        <v>publishing</v>
      </c>
      <c r="U1444" t="str">
        <f t="shared" si="160"/>
        <v>translations</v>
      </c>
    </row>
    <row r="1445" spans="1:21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f t="shared" si="156"/>
        <v>14430.000000000002</v>
      </c>
      <c r="F1445">
        <v>0</v>
      </c>
      <c r="G1445" t="s">
        <v>8221</v>
      </c>
      <c r="H1445" t="s">
        <v>8230</v>
      </c>
      <c r="I1445" t="s">
        <v>8249</v>
      </c>
      <c r="J1445">
        <v>1483395209</v>
      </c>
      <c r="K1445" s="10">
        <f t="shared" si="157"/>
        <v>42737.926030092596</v>
      </c>
      <c r="L1445">
        <v>1480803209</v>
      </c>
      <c r="M1445" s="10">
        <f t="shared" si="158"/>
        <v>42707.926030092596</v>
      </c>
      <c r="N1445" t="b">
        <v>0</v>
      </c>
      <c r="O1445">
        <v>0</v>
      </c>
      <c r="P1445" t="b">
        <v>0</v>
      </c>
      <c r="Q1445" t="s">
        <v>8287</v>
      </c>
      <c r="R1445" s="5">
        <f t="shared" si="154"/>
        <v>0</v>
      </c>
      <c r="S1445" s="6" t="e">
        <f t="shared" si="155"/>
        <v>#DIV/0!</v>
      </c>
      <c r="T1445" t="str">
        <f t="shared" si="159"/>
        <v>publishing</v>
      </c>
      <c r="U1445" t="str">
        <f t="shared" si="160"/>
        <v>translations</v>
      </c>
    </row>
    <row r="1446" spans="1:21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f t="shared" si="156"/>
        <v>5494.5000000000009</v>
      </c>
      <c r="F1446">
        <v>0</v>
      </c>
      <c r="G1446" t="s">
        <v>8221</v>
      </c>
      <c r="H1446" t="s">
        <v>8236</v>
      </c>
      <c r="I1446" t="s">
        <v>8249</v>
      </c>
      <c r="J1446">
        <v>1442091462</v>
      </c>
      <c r="K1446" s="10">
        <f t="shared" si="157"/>
        <v>42259.873402777783</v>
      </c>
      <c r="L1446">
        <v>1436907462</v>
      </c>
      <c r="M1446" s="10">
        <f t="shared" si="158"/>
        <v>42199.873402777783</v>
      </c>
      <c r="N1446" t="b">
        <v>0</v>
      </c>
      <c r="O1446">
        <v>0</v>
      </c>
      <c r="P1446" t="b">
        <v>0</v>
      </c>
      <c r="Q1446" t="s">
        <v>8287</v>
      </c>
      <c r="R1446" s="5">
        <f t="shared" si="154"/>
        <v>0</v>
      </c>
      <c r="S1446" s="6" t="e">
        <f t="shared" si="155"/>
        <v>#DIV/0!</v>
      </c>
      <c r="T1446" t="str">
        <f t="shared" si="159"/>
        <v>publishing</v>
      </c>
      <c r="U1446" t="str">
        <f t="shared" si="160"/>
        <v>translations</v>
      </c>
    </row>
    <row r="1447" spans="1:21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f t="shared" si="156"/>
        <v>144300</v>
      </c>
      <c r="F1447">
        <v>0</v>
      </c>
      <c r="G1447" t="s">
        <v>8221</v>
      </c>
      <c r="H1447" t="s">
        <v>8236</v>
      </c>
      <c r="I1447" t="s">
        <v>8249</v>
      </c>
      <c r="J1447">
        <v>1434286855</v>
      </c>
      <c r="K1447" s="10">
        <f t="shared" si="157"/>
        <v>42169.542303240742</v>
      </c>
      <c r="L1447">
        <v>1431694855</v>
      </c>
      <c r="M1447" s="10">
        <f t="shared" si="158"/>
        <v>42139.542303240742</v>
      </c>
      <c r="N1447" t="b">
        <v>0</v>
      </c>
      <c r="O1447">
        <v>0</v>
      </c>
      <c r="P1447" t="b">
        <v>0</v>
      </c>
      <c r="Q1447" t="s">
        <v>8287</v>
      </c>
      <c r="R1447" s="5">
        <f t="shared" si="154"/>
        <v>0</v>
      </c>
      <c r="S1447" s="6" t="e">
        <f t="shared" si="155"/>
        <v>#DIV/0!</v>
      </c>
      <c r="T1447" t="str">
        <f t="shared" si="159"/>
        <v>publishing</v>
      </c>
      <c r="U1447" t="str">
        <f t="shared" si="160"/>
        <v>translations</v>
      </c>
    </row>
    <row r="1448" spans="1:21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f t="shared" si="156"/>
        <v>999.00000000000011</v>
      </c>
      <c r="F1448">
        <v>0</v>
      </c>
      <c r="G1448" t="s">
        <v>8221</v>
      </c>
      <c r="H1448" t="s">
        <v>8237</v>
      </c>
      <c r="I1448" t="s">
        <v>8249</v>
      </c>
      <c r="J1448">
        <v>1461235478</v>
      </c>
      <c r="K1448" s="10">
        <f t="shared" si="157"/>
        <v>42481.447662037041</v>
      </c>
      <c r="L1448">
        <v>1459507478</v>
      </c>
      <c r="M1448" s="10">
        <f t="shared" si="158"/>
        <v>42461.447662037041</v>
      </c>
      <c r="N1448" t="b">
        <v>0</v>
      </c>
      <c r="O1448">
        <v>0</v>
      </c>
      <c r="P1448" t="b">
        <v>0</v>
      </c>
      <c r="Q1448" t="s">
        <v>8287</v>
      </c>
      <c r="R1448" s="5">
        <f t="shared" si="154"/>
        <v>0</v>
      </c>
      <c r="S1448" s="6" t="e">
        <f t="shared" si="155"/>
        <v>#DIV/0!</v>
      </c>
      <c r="T1448" t="str">
        <f t="shared" si="159"/>
        <v>publishing</v>
      </c>
      <c r="U1448" t="str">
        <f t="shared" si="160"/>
        <v>translations</v>
      </c>
    </row>
    <row r="1449" spans="1:21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f t="shared" si="156"/>
        <v>500000</v>
      </c>
      <c r="F1449">
        <v>75</v>
      </c>
      <c r="G1449" t="s">
        <v>8221</v>
      </c>
      <c r="H1449" t="s">
        <v>8224</v>
      </c>
      <c r="I1449" t="s">
        <v>8246</v>
      </c>
      <c r="J1449">
        <v>1467999134</v>
      </c>
      <c r="K1449" s="10">
        <f t="shared" si="157"/>
        <v>42559.730717592596</v>
      </c>
      <c r="L1449">
        <v>1465407134</v>
      </c>
      <c r="M1449" s="10">
        <f t="shared" si="158"/>
        <v>42529.730717592596</v>
      </c>
      <c r="N1449" t="b">
        <v>0</v>
      </c>
      <c r="O1449">
        <v>3</v>
      </c>
      <c r="P1449" t="b">
        <v>0</v>
      </c>
      <c r="Q1449" t="s">
        <v>8287</v>
      </c>
      <c r="R1449" s="5">
        <f t="shared" si="154"/>
        <v>0</v>
      </c>
      <c r="S1449" s="6">
        <f t="shared" si="155"/>
        <v>25</v>
      </c>
      <c r="T1449" t="str">
        <f t="shared" si="159"/>
        <v>publishing</v>
      </c>
      <c r="U1449" t="str">
        <f t="shared" si="160"/>
        <v>translations</v>
      </c>
    </row>
    <row r="1450" spans="1:21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f t="shared" si="156"/>
        <v>136000</v>
      </c>
      <c r="F1450">
        <v>0</v>
      </c>
      <c r="G1450" t="s">
        <v>8221</v>
      </c>
      <c r="H1450" t="s">
        <v>8226</v>
      </c>
      <c r="I1450" t="s">
        <v>8248</v>
      </c>
      <c r="J1450">
        <v>1432272300</v>
      </c>
      <c r="K1450" s="10">
        <f t="shared" si="157"/>
        <v>42146.225694444445</v>
      </c>
      <c r="L1450">
        <v>1429655318</v>
      </c>
      <c r="M1450" s="10">
        <f t="shared" si="158"/>
        <v>42115.936550925922</v>
      </c>
      <c r="N1450" t="b">
        <v>0</v>
      </c>
      <c r="O1450">
        <v>0</v>
      </c>
      <c r="P1450" t="b">
        <v>0</v>
      </c>
      <c r="Q1450" t="s">
        <v>8287</v>
      </c>
      <c r="R1450" s="5">
        <f t="shared" si="154"/>
        <v>0</v>
      </c>
      <c r="S1450" s="6" t="e">
        <f t="shared" si="155"/>
        <v>#DIV/0!</v>
      </c>
      <c r="T1450" t="str">
        <f t="shared" si="159"/>
        <v>publishing</v>
      </c>
      <c r="U1450" t="str">
        <f t="shared" si="160"/>
        <v>translations</v>
      </c>
    </row>
    <row r="1451" spans="1:21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f t="shared" si="156"/>
        <v>8888</v>
      </c>
      <c r="F1451">
        <v>0</v>
      </c>
      <c r="G1451" t="s">
        <v>8221</v>
      </c>
      <c r="H1451" t="s">
        <v>8224</v>
      </c>
      <c r="I1451" t="s">
        <v>8246</v>
      </c>
      <c r="J1451">
        <v>1431286105</v>
      </c>
      <c r="K1451" s="10">
        <f t="shared" si="157"/>
        <v>42134.811400462961</v>
      </c>
      <c r="L1451">
        <v>1427138905</v>
      </c>
      <c r="M1451" s="10">
        <f t="shared" si="158"/>
        <v>42086.811400462961</v>
      </c>
      <c r="N1451" t="b">
        <v>0</v>
      </c>
      <c r="O1451">
        <v>0</v>
      </c>
      <c r="P1451" t="b">
        <v>0</v>
      </c>
      <c r="Q1451" t="s">
        <v>8287</v>
      </c>
      <c r="R1451" s="5">
        <f t="shared" si="154"/>
        <v>0</v>
      </c>
      <c r="S1451" s="6" t="e">
        <f t="shared" si="155"/>
        <v>#DIV/0!</v>
      </c>
      <c r="T1451" t="str">
        <f t="shared" si="159"/>
        <v>publishing</v>
      </c>
      <c r="U1451" t="str">
        <f t="shared" si="160"/>
        <v>translations</v>
      </c>
    </row>
    <row r="1452" spans="1:21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f t="shared" si="156"/>
        <v>100000</v>
      </c>
      <c r="F1452">
        <v>1</v>
      </c>
      <c r="G1452" t="s">
        <v>8221</v>
      </c>
      <c r="H1452" t="s">
        <v>8224</v>
      </c>
      <c r="I1452" t="s">
        <v>8246</v>
      </c>
      <c r="J1452">
        <v>1455941197</v>
      </c>
      <c r="K1452" s="10">
        <f t="shared" si="157"/>
        <v>42420.171261574069</v>
      </c>
      <c r="L1452">
        <v>1453349197</v>
      </c>
      <c r="M1452" s="10">
        <f t="shared" si="158"/>
        <v>42390.171261574069</v>
      </c>
      <c r="N1452" t="b">
        <v>0</v>
      </c>
      <c r="O1452">
        <v>1</v>
      </c>
      <c r="P1452" t="b">
        <v>0</v>
      </c>
      <c r="Q1452" t="s">
        <v>8287</v>
      </c>
      <c r="R1452" s="5">
        <f t="shared" si="154"/>
        <v>0</v>
      </c>
      <c r="S1452" s="6">
        <f t="shared" si="155"/>
        <v>1</v>
      </c>
      <c r="T1452" t="str">
        <f t="shared" si="159"/>
        <v>publishing</v>
      </c>
      <c r="U1452" t="str">
        <f t="shared" si="160"/>
        <v>translations</v>
      </c>
    </row>
    <row r="1453" spans="1:21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f t="shared" si="156"/>
        <v>18950</v>
      </c>
      <c r="F1453">
        <v>2</v>
      </c>
      <c r="G1453" t="s">
        <v>8220</v>
      </c>
      <c r="H1453" t="s">
        <v>8224</v>
      </c>
      <c r="I1453" t="s">
        <v>8246</v>
      </c>
      <c r="J1453">
        <v>1416355259</v>
      </c>
      <c r="K1453" s="10">
        <f t="shared" si="157"/>
        <v>41962.00068287037</v>
      </c>
      <c r="L1453">
        <v>1413759659</v>
      </c>
      <c r="M1453" s="10">
        <f t="shared" si="158"/>
        <v>41931.959016203706</v>
      </c>
      <c r="N1453" t="b">
        <v>0</v>
      </c>
      <c r="O1453">
        <v>2</v>
      </c>
      <c r="P1453" t="b">
        <v>0</v>
      </c>
      <c r="Q1453" t="s">
        <v>8287</v>
      </c>
      <c r="R1453" s="5">
        <f t="shared" si="154"/>
        <v>0</v>
      </c>
      <c r="S1453" s="6">
        <f t="shared" si="155"/>
        <v>1</v>
      </c>
      <c r="T1453" t="str">
        <f t="shared" si="159"/>
        <v>publishing</v>
      </c>
      <c r="U1453" t="str">
        <f t="shared" si="160"/>
        <v>translations</v>
      </c>
    </row>
    <row r="1454" spans="1:21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f t="shared" si="156"/>
        <v>14000</v>
      </c>
      <c r="F1454">
        <v>0</v>
      </c>
      <c r="G1454" t="s">
        <v>8220</v>
      </c>
      <c r="H1454" t="s">
        <v>8224</v>
      </c>
      <c r="I1454" t="s">
        <v>8246</v>
      </c>
      <c r="J1454">
        <v>1406566363</v>
      </c>
      <c r="K1454" s="10">
        <f t="shared" si="157"/>
        <v>41848.703275462962</v>
      </c>
      <c r="L1454">
        <v>1403974363</v>
      </c>
      <c r="M1454" s="10">
        <f t="shared" si="158"/>
        <v>41818.703275462962</v>
      </c>
      <c r="N1454" t="b">
        <v>0</v>
      </c>
      <c r="O1454">
        <v>0</v>
      </c>
      <c r="P1454" t="b">
        <v>0</v>
      </c>
      <c r="Q1454" t="s">
        <v>8287</v>
      </c>
      <c r="R1454" s="5">
        <f t="shared" si="154"/>
        <v>0</v>
      </c>
      <c r="S1454" s="6" t="e">
        <f t="shared" si="155"/>
        <v>#DIV/0!</v>
      </c>
      <c r="T1454" t="str">
        <f t="shared" si="159"/>
        <v>publishing</v>
      </c>
      <c r="U1454" t="str">
        <f t="shared" si="160"/>
        <v>translations</v>
      </c>
    </row>
    <row r="1455" spans="1:21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f t="shared" si="156"/>
        <v>27750.000000000004</v>
      </c>
      <c r="F1455">
        <v>0</v>
      </c>
      <c r="G1455" t="s">
        <v>8220</v>
      </c>
      <c r="H1455" t="s">
        <v>8230</v>
      </c>
      <c r="I1455" t="s">
        <v>8249</v>
      </c>
      <c r="J1455">
        <v>1492270947</v>
      </c>
      <c r="K1455" s="10">
        <f t="shared" si="157"/>
        <v>42840.654479166667</v>
      </c>
      <c r="L1455">
        <v>1488386547</v>
      </c>
      <c r="M1455" s="10">
        <f t="shared" si="158"/>
        <v>42795.696145833332</v>
      </c>
      <c r="N1455" t="b">
        <v>0</v>
      </c>
      <c r="O1455">
        <v>0</v>
      </c>
      <c r="P1455" t="b">
        <v>0</v>
      </c>
      <c r="Q1455" t="s">
        <v>8287</v>
      </c>
      <c r="R1455" s="5">
        <f t="shared" si="154"/>
        <v>0</v>
      </c>
      <c r="S1455" s="6" t="e">
        <f t="shared" si="155"/>
        <v>#DIV/0!</v>
      </c>
      <c r="T1455" t="str">
        <f t="shared" si="159"/>
        <v>publishing</v>
      </c>
      <c r="U1455" t="str">
        <f t="shared" si="160"/>
        <v>translations</v>
      </c>
    </row>
    <row r="1456" spans="1:21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f t="shared" si="156"/>
        <v>1942.5000000000002</v>
      </c>
      <c r="F1456">
        <v>15</v>
      </c>
      <c r="G1456" t="s">
        <v>8220</v>
      </c>
      <c r="H1456" t="s">
        <v>8227</v>
      </c>
      <c r="I1456" t="s">
        <v>8249</v>
      </c>
      <c r="J1456">
        <v>1461535140</v>
      </c>
      <c r="K1456" s="10">
        <f t="shared" si="157"/>
        <v>42484.915972222225</v>
      </c>
      <c r="L1456">
        <v>1459716480</v>
      </c>
      <c r="M1456" s="10">
        <f t="shared" si="158"/>
        <v>42463.866666666669</v>
      </c>
      <c r="N1456" t="b">
        <v>0</v>
      </c>
      <c r="O1456">
        <v>1</v>
      </c>
      <c r="P1456" t="b">
        <v>0</v>
      </c>
      <c r="Q1456" t="s">
        <v>8287</v>
      </c>
      <c r="R1456" s="5">
        <f t="shared" si="154"/>
        <v>8.9999999999999993E-3</v>
      </c>
      <c r="S1456" s="6">
        <f t="shared" si="155"/>
        <v>15</v>
      </c>
      <c r="T1456" t="str">
        <f t="shared" si="159"/>
        <v>publishing</v>
      </c>
      <c r="U1456" t="str">
        <f t="shared" si="160"/>
        <v>translations</v>
      </c>
    </row>
    <row r="1457" spans="1:21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f t="shared" si="156"/>
        <v>15000</v>
      </c>
      <c r="F1457">
        <v>1575</v>
      </c>
      <c r="G1457" t="s">
        <v>8220</v>
      </c>
      <c r="H1457" t="s">
        <v>8224</v>
      </c>
      <c r="I1457" t="s">
        <v>8246</v>
      </c>
      <c r="J1457">
        <v>1409924340</v>
      </c>
      <c r="K1457" s="10">
        <f t="shared" si="157"/>
        <v>41887.568749999999</v>
      </c>
      <c r="L1457">
        <v>1405181320</v>
      </c>
      <c r="M1457" s="10">
        <f t="shared" si="158"/>
        <v>41832.672685185185</v>
      </c>
      <c r="N1457" t="b">
        <v>0</v>
      </c>
      <c r="O1457">
        <v>7</v>
      </c>
      <c r="P1457" t="b">
        <v>0</v>
      </c>
      <c r="Q1457" t="s">
        <v>8287</v>
      </c>
      <c r="R1457" s="5">
        <f t="shared" si="154"/>
        <v>0.105</v>
      </c>
      <c r="S1457" s="6">
        <f t="shared" si="155"/>
        <v>225</v>
      </c>
      <c r="T1457" t="str">
        <f t="shared" si="159"/>
        <v>publishing</v>
      </c>
      <c r="U1457" t="str">
        <f t="shared" si="160"/>
        <v>translations</v>
      </c>
    </row>
    <row r="1458" spans="1:21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f t="shared" si="156"/>
        <v>5550.0000000000009</v>
      </c>
      <c r="F1458">
        <v>145</v>
      </c>
      <c r="G1458" t="s">
        <v>8220</v>
      </c>
      <c r="H1458" t="s">
        <v>8237</v>
      </c>
      <c r="I1458" t="s">
        <v>8249</v>
      </c>
      <c r="J1458">
        <v>1483459365</v>
      </c>
      <c r="K1458" s="10">
        <f t="shared" si="157"/>
        <v>42738.668576388889</v>
      </c>
      <c r="L1458">
        <v>1480867365</v>
      </c>
      <c r="M1458" s="10">
        <f t="shared" si="158"/>
        <v>42708.668576388889</v>
      </c>
      <c r="N1458" t="b">
        <v>0</v>
      </c>
      <c r="O1458">
        <v>3</v>
      </c>
      <c r="P1458" t="b">
        <v>0</v>
      </c>
      <c r="Q1458" t="s">
        <v>8287</v>
      </c>
      <c r="R1458" s="5">
        <f t="shared" si="154"/>
        <v>2.9000000000000001E-2</v>
      </c>
      <c r="S1458" s="6">
        <f t="shared" si="155"/>
        <v>48.333333333333336</v>
      </c>
      <c r="T1458" t="str">
        <f t="shared" si="159"/>
        <v>publishing</v>
      </c>
      <c r="U1458" t="str">
        <f t="shared" si="160"/>
        <v>translations</v>
      </c>
    </row>
    <row r="1459" spans="1:21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f t="shared" si="156"/>
        <v>6000</v>
      </c>
      <c r="F1459">
        <v>0</v>
      </c>
      <c r="G1459" t="s">
        <v>8220</v>
      </c>
      <c r="H1459" t="s">
        <v>8224</v>
      </c>
      <c r="I1459" t="s">
        <v>8246</v>
      </c>
      <c r="J1459">
        <v>1447281044</v>
      </c>
      <c r="K1459" s="10">
        <f t="shared" si="157"/>
        <v>42319.938009259262</v>
      </c>
      <c r="L1459">
        <v>1444685444</v>
      </c>
      <c r="M1459" s="10">
        <f t="shared" si="158"/>
        <v>42289.89634259259</v>
      </c>
      <c r="N1459" t="b">
        <v>0</v>
      </c>
      <c r="O1459">
        <v>0</v>
      </c>
      <c r="P1459" t="b">
        <v>0</v>
      </c>
      <c r="Q1459" t="s">
        <v>8287</v>
      </c>
      <c r="R1459" s="5">
        <f t="shared" si="154"/>
        <v>0</v>
      </c>
      <c r="S1459" s="6" t="e">
        <f t="shared" si="155"/>
        <v>#DIV/0!</v>
      </c>
      <c r="T1459" t="str">
        <f t="shared" si="159"/>
        <v>publishing</v>
      </c>
      <c r="U1459" t="str">
        <f t="shared" si="160"/>
        <v>translations</v>
      </c>
    </row>
    <row r="1460" spans="1:21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f t="shared" si="156"/>
        <v>5000</v>
      </c>
      <c r="F1460">
        <v>0</v>
      </c>
      <c r="G1460" t="s">
        <v>8220</v>
      </c>
      <c r="H1460" t="s">
        <v>8224</v>
      </c>
      <c r="I1460" t="s">
        <v>8246</v>
      </c>
      <c r="J1460">
        <v>1407729600</v>
      </c>
      <c r="K1460" s="10">
        <f t="shared" si="157"/>
        <v>41862.166666666664</v>
      </c>
      <c r="L1460">
        <v>1405097760</v>
      </c>
      <c r="M1460" s="10">
        <f t="shared" si="158"/>
        <v>41831.705555555556</v>
      </c>
      <c r="N1460" t="b">
        <v>0</v>
      </c>
      <c r="O1460">
        <v>0</v>
      </c>
      <c r="P1460" t="b">
        <v>0</v>
      </c>
      <c r="Q1460" t="s">
        <v>8287</v>
      </c>
      <c r="R1460" s="5">
        <f t="shared" si="154"/>
        <v>0</v>
      </c>
      <c r="S1460" s="6" t="e">
        <f t="shared" si="155"/>
        <v>#DIV/0!</v>
      </c>
      <c r="T1460" t="str">
        <f t="shared" si="159"/>
        <v>publishing</v>
      </c>
      <c r="U1460" t="str">
        <f t="shared" si="160"/>
        <v>translations</v>
      </c>
    </row>
    <row r="1461" spans="1:21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f t="shared" si="156"/>
        <v>5550</v>
      </c>
      <c r="F1461">
        <v>0</v>
      </c>
      <c r="G1461" t="s">
        <v>8220</v>
      </c>
      <c r="H1461" t="s">
        <v>8232</v>
      </c>
      <c r="I1461" t="s">
        <v>8253</v>
      </c>
      <c r="J1461">
        <v>1449077100</v>
      </c>
      <c r="K1461" s="10">
        <f t="shared" si="157"/>
        <v>42340.725694444445</v>
      </c>
      <c r="L1461">
        <v>1446612896</v>
      </c>
      <c r="M1461" s="10">
        <f t="shared" si="158"/>
        <v>42312.204814814817</v>
      </c>
      <c r="N1461" t="b">
        <v>0</v>
      </c>
      <c r="O1461">
        <v>0</v>
      </c>
      <c r="P1461" t="b">
        <v>0</v>
      </c>
      <c r="Q1461" t="s">
        <v>8287</v>
      </c>
      <c r="R1461" s="5">
        <f t="shared" si="154"/>
        <v>0</v>
      </c>
      <c r="S1461" s="6" t="e">
        <f t="shared" si="155"/>
        <v>#DIV/0!</v>
      </c>
      <c r="T1461" t="str">
        <f t="shared" si="159"/>
        <v>publishing</v>
      </c>
      <c r="U1461" t="str">
        <f t="shared" si="160"/>
        <v>translations</v>
      </c>
    </row>
    <row r="1462" spans="1:21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f t="shared" si="156"/>
        <v>25000000</v>
      </c>
      <c r="F1462">
        <v>0</v>
      </c>
      <c r="G1462" t="s">
        <v>8220</v>
      </c>
      <c r="H1462" t="s">
        <v>8224</v>
      </c>
      <c r="I1462" t="s">
        <v>8246</v>
      </c>
      <c r="J1462">
        <v>1417391100</v>
      </c>
      <c r="K1462" s="10">
        <f t="shared" si="157"/>
        <v>41973.989583333328</v>
      </c>
      <c r="L1462">
        <v>1412371898</v>
      </c>
      <c r="M1462" s="10">
        <f t="shared" si="158"/>
        <v>41915.896967592591</v>
      </c>
      <c r="N1462" t="b">
        <v>0</v>
      </c>
      <c r="O1462">
        <v>0</v>
      </c>
      <c r="P1462" t="b">
        <v>0</v>
      </c>
      <c r="Q1462" t="s">
        <v>8287</v>
      </c>
      <c r="R1462" s="5">
        <f t="shared" si="154"/>
        <v>0</v>
      </c>
      <c r="S1462" s="6" t="e">
        <f t="shared" si="155"/>
        <v>#DIV/0!</v>
      </c>
      <c r="T1462" t="str">
        <f t="shared" si="159"/>
        <v>publishing</v>
      </c>
      <c r="U1462" t="str">
        <f t="shared" si="160"/>
        <v>translations</v>
      </c>
    </row>
    <row r="1463" spans="1:21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f t="shared" si="156"/>
        <v>15000</v>
      </c>
      <c r="F1463">
        <v>15186.69</v>
      </c>
      <c r="G1463" t="s">
        <v>8219</v>
      </c>
      <c r="H1463" t="s">
        <v>8224</v>
      </c>
      <c r="I1463" t="s">
        <v>8246</v>
      </c>
      <c r="J1463">
        <v>1413849600</v>
      </c>
      <c r="K1463" s="10">
        <f t="shared" si="157"/>
        <v>41933</v>
      </c>
      <c r="L1463">
        <v>1410967754</v>
      </c>
      <c r="M1463" s="10">
        <f t="shared" si="158"/>
        <v>41899.645300925928</v>
      </c>
      <c r="N1463" t="b">
        <v>1</v>
      </c>
      <c r="O1463">
        <v>340</v>
      </c>
      <c r="P1463" t="b">
        <v>1</v>
      </c>
      <c r="Q1463" t="s">
        <v>8288</v>
      </c>
      <c r="R1463" s="5">
        <f t="shared" si="154"/>
        <v>1.012</v>
      </c>
      <c r="S1463" s="14">
        <f t="shared" si="155"/>
        <v>44.66673529411765</v>
      </c>
      <c r="T1463" t="str">
        <f t="shared" si="159"/>
        <v>publishing</v>
      </c>
      <c r="U1463" t="str">
        <f t="shared" si="160"/>
        <v>radio &amp; podcasts</v>
      </c>
    </row>
    <row r="1464" spans="1:21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f t="shared" si="156"/>
        <v>4000</v>
      </c>
      <c r="F1464">
        <v>4340.7</v>
      </c>
      <c r="G1464" t="s">
        <v>8219</v>
      </c>
      <c r="H1464" t="s">
        <v>8224</v>
      </c>
      <c r="I1464" t="s">
        <v>8246</v>
      </c>
      <c r="J1464">
        <v>1365609271</v>
      </c>
      <c r="K1464" s="10">
        <f t="shared" si="157"/>
        <v>41374.662858796299</v>
      </c>
      <c r="L1464">
        <v>1363017271</v>
      </c>
      <c r="M1464" s="10">
        <f t="shared" si="158"/>
        <v>41344.662858796299</v>
      </c>
      <c r="N1464" t="b">
        <v>1</v>
      </c>
      <c r="O1464">
        <v>150</v>
      </c>
      <c r="P1464" t="b">
        <v>1</v>
      </c>
      <c r="Q1464" t="s">
        <v>8288</v>
      </c>
      <c r="R1464" s="5">
        <f t="shared" si="154"/>
        <v>1.085</v>
      </c>
      <c r="S1464" s="14">
        <f t="shared" si="155"/>
        <v>28.937999999999999</v>
      </c>
      <c r="T1464" t="str">
        <f t="shared" si="159"/>
        <v>publishing</v>
      </c>
      <c r="U1464" t="str">
        <f t="shared" si="160"/>
        <v>radio &amp; podcasts</v>
      </c>
    </row>
    <row r="1465" spans="1:21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f t="shared" si="156"/>
        <v>600</v>
      </c>
      <c r="F1465">
        <v>886</v>
      </c>
      <c r="G1465" t="s">
        <v>8219</v>
      </c>
      <c r="H1465" t="s">
        <v>8224</v>
      </c>
      <c r="I1465" t="s">
        <v>8246</v>
      </c>
      <c r="J1465">
        <v>1365367938</v>
      </c>
      <c r="K1465" s="10">
        <f t="shared" si="157"/>
        <v>41371.869652777779</v>
      </c>
      <c r="L1465">
        <v>1361483538</v>
      </c>
      <c r="M1465" s="10">
        <f t="shared" si="158"/>
        <v>41326.911319444444</v>
      </c>
      <c r="N1465" t="b">
        <v>1</v>
      </c>
      <c r="O1465">
        <v>25</v>
      </c>
      <c r="P1465" t="b">
        <v>1</v>
      </c>
      <c r="Q1465" t="s">
        <v>8288</v>
      </c>
      <c r="R1465" s="5">
        <f t="shared" si="154"/>
        <v>1.4770000000000001</v>
      </c>
      <c r="S1465" s="14">
        <f t="shared" si="155"/>
        <v>35.44</v>
      </c>
      <c r="T1465" t="str">
        <f t="shared" si="159"/>
        <v>publishing</v>
      </c>
      <c r="U1465" t="str">
        <f t="shared" si="160"/>
        <v>radio &amp; podcasts</v>
      </c>
    </row>
    <row r="1466" spans="1:21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f t="shared" si="156"/>
        <v>5000</v>
      </c>
      <c r="F1466">
        <v>8160</v>
      </c>
      <c r="G1466" t="s">
        <v>8219</v>
      </c>
      <c r="H1466" t="s">
        <v>8224</v>
      </c>
      <c r="I1466" t="s">
        <v>8246</v>
      </c>
      <c r="J1466">
        <v>1361029958</v>
      </c>
      <c r="K1466" s="10">
        <f t="shared" si="157"/>
        <v>41321.661550925928</v>
      </c>
      <c r="L1466">
        <v>1358437958</v>
      </c>
      <c r="M1466" s="10">
        <f t="shared" si="158"/>
        <v>41291.661550925928</v>
      </c>
      <c r="N1466" t="b">
        <v>1</v>
      </c>
      <c r="O1466">
        <v>234</v>
      </c>
      <c r="P1466" t="b">
        <v>1</v>
      </c>
      <c r="Q1466" t="s">
        <v>8288</v>
      </c>
      <c r="R1466" s="5">
        <f t="shared" si="154"/>
        <v>1.6319999999999999</v>
      </c>
      <c r="S1466" s="14">
        <f t="shared" si="155"/>
        <v>34.871794871794869</v>
      </c>
      <c r="T1466" t="str">
        <f t="shared" si="159"/>
        <v>publishing</v>
      </c>
      <c r="U1466" t="str">
        <f t="shared" si="160"/>
        <v>radio &amp; podcasts</v>
      </c>
    </row>
    <row r="1467" spans="1:21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f t="shared" si="156"/>
        <v>30000</v>
      </c>
      <c r="F1467">
        <v>136924.35</v>
      </c>
      <c r="G1467" t="s">
        <v>8219</v>
      </c>
      <c r="H1467" t="s">
        <v>8224</v>
      </c>
      <c r="I1467" t="s">
        <v>8246</v>
      </c>
      <c r="J1467">
        <v>1332385200</v>
      </c>
      <c r="K1467" s="10">
        <f t="shared" si="157"/>
        <v>40990.125</v>
      </c>
      <c r="L1467">
        <v>1329759452</v>
      </c>
      <c r="M1467" s="10">
        <f t="shared" si="158"/>
        <v>40959.734398148146</v>
      </c>
      <c r="N1467" t="b">
        <v>1</v>
      </c>
      <c r="O1467">
        <v>2602</v>
      </c>
      <c r="P1467" t="b">
        <v>1</v>
      </c>
      <c r="Q1467" t="s">
        <v>8288</v>
      </c>
      <c r="R1467" s="5">
        <f t="shared" si="154"/>
        <v>4.5640000000000001</v>
      </c>
      <c r="S1467" s="14">
        <f t="shared" si="155"/>
        <v>52.622732513451197</v>
      </c>
      <c r="T1467" t="str">
        <f t="shared" si="159"/>
        <v>publishing</v>
      </c>
      <c r="U1467" t="str">
        <f t="shared" si="160"/>
        <v>radio &amp; podcasts</v>
      </c>
    </row>
    <row r="1468" spans="1:21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f t="shared" si="156"/>
        <v>16000</v>
      </c>
      <c r="F1468">
        <v>17260.37</v>
      </c>
      <c r="G1468" t="s">
        <v>8219</v>
      </c>
      <c r="H1468" t="s">
        <v>8224</v>
      </c>
      <c r="I1468" t="s">
        <v>8246</v>
      </c>
      <c r="J1468">
        <v>1452574800</v>
      </c>
      <c r="K1468" s="10">
        <f t="shared" si="157"/>
        <v>42381.208333333328</v>
      </c>
      <c r="L1468">
        <v>1449029266</v>
      </c>
      <c r="M1468" s="10">
        <f t="shared" si="158"/>
        <v>42340.172060185185</v>
      </c>
      <c r="N1468" t="b">
        <v>1</v>
      </c>
      <c r="O1468">
        <v>248</v>
      </c>
      <c r="P1468" t="b">
        <v>1</v>
      </c>
      <c r="Q1468" t="s">
        <v>8288</v>
      </c>
      <c r="R1468" s="5">
        <f t="shared" si="154"/>
        <v>1.079</v>
      </c>
      <c r="S1468" s="14">
        <f t="shared" si="155"/>
        <v>69.598266129032254</v>
      </c>
      <c r="T1468" t="str">
        <f t="shared" si="159"/>
        <v>publishing</v>
      </c>
      <c r="U1468" t="str">
        <f t="shared" si="160"/>
        <v>radio &amp; podcasts</v>
      </c>
    </row>
    <row r="1469" spans="1:21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f t="shared" si="156"/>
        <v>40000</v>
      </c>
      <c r="F1469">
        <v>46032</v>
      </c>
      <c r="G1469" t="s">
        <v>8219</v>
      </c>
      <c r="H1469" t="s">
        <v>8224</v>
      </c>
      <c r="I1469" t="s">
        <v>8246</v>
      </c>
      <c r="J1469">
        <v>1332699285</v>
      </c>
      <c r="K1469" s="10">
        <f t="shared" si="157"/>
        <v>40993.760243055556</v>
      </c>
      <c r="L1469">
        <v>1327518885</v>
      </c>
      <c r="M1469" s="10">
        <f t="shared" si="158"/>
        <v>40933.80190972222</v>
      </c>
      <c r="N1469" t="b">
        <v>1</v>
      </c>
      <c r="O1469">
        <v>600</v>
      </c>
      <c r="P1469" t="b">
        <v>1</v>
      </c>
      <c r="Q1469" t="s">
        <v>8288</v>
      </c>
      <c r="R1469" s="5">
        <f t="shared" si="154"/>
        <v>1.151</v>
      </c>
      <c r="S1469" s="14">
        <f t="shared" si="155"/>
        <v>76.72</v>
      </c>
      <c r="T1469" t="str">
        <f t="shared" si="159"/>
        <v>publishing</v>
      </c>
      <c r="U1469" t="str">
        <f t="shared" si="160"/>
        <v>radio &amp; podcasts</v>
      </c>
    </row>
    <row r="1470" spans="1:21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f t="shared" si="156"/>
        <v>9500</v>
      </c>
      <c r="F1470">
        <v>9725</v>
      </c>
      <c r="G1470" t="s">
        <v>8219</v>
      </c>
      <c r="H1470" t="s">
        <v>8224</v>
      </c>
      <c r="I1470" t="s">
        <v>8246</v>
      </c>
      <c r="J1470">
        <v>1307838049</v>
      </c>
      <c r="K1470" s="10">
        <f t="shared" si="157"/>
        <v>40706.014456018522</v>
      </c>
      <c r="L1470">
        <v>1302654049</v>
      </c>
      <c r="M1470" s="10">
        <f t="shared" si="158"/>
        <v>40646.014456018522</v>
      </c>
      <c r="N1470" t="b">
        <v>1</v>
      </c>
      <c r="O1470">
        <v>293</v>
      </c>
      <c r="P1470" t="b">
        <v>1</v>
      </c>
      <c r="Q1470" t="s">
        <v>8288</v>
      </c>
      <c r="R1470" s="5">
        <f t="shared" si="154"/>
        <v>1.024</v>
      </c>
      <c r="S1470" s="14">
        <f t="shared" si="155"/>
        <v>33.191126279863482</v>
      </c>
      <c r="T1470" t="str">
        <f t="shared" si="159"/>
        <v>publishing</v>
      </c>
      <c r="U1470" t="str">
        <f t="shared" si="160"/>
        <v>radio &amp; podcasts</v>
      </c>
    </row>
    <row r="1471" spans="1:21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f t="shared" si="156"/>
        <v>44250</v>
      </c>
      <c r="F1471">
        <v>47978</v>
      </c>
      <c r="G1471" t="s">
        <v>8219</v>
      </c>
      <c r="H1471" t="s">
        <v>8224</v>
      </c>
      <c r="I1471" t="s">
        <v>8246</v>
      </c>
      <c r="J1471">
        <v>1360938109</v>
      </c>
      <c r="K1471" s="10">
        <f t="shared" si="157"/>
        <v>41320.598483796297</v>
      </c>
      <c r="L1471">
        <v>1358346109</v>
      </c>
      <c r="M1471" s="10">
        <f t="shared" si="158"/>
        <v>41290.598483796297</v>
      </c>
      <c r="N1471" t="b">
        <v>1</v>
      </c>
      <c r="O1471">
        <v>321</v>
      </c>
      <c r="P1471" t="b">
        <v>1</v>
      </c>
      <c r="Q1471" t="s">
        <v>8288</v>
      </c>
      <c r="R1471" s="5">
        <f t="shared" si="154"/>
        <v>1.0840000000000001</v>
      </c>
      <c r="S1471" s="14">
        <f t="shared" si="155"/>
        <v>149.46417445482865</v>
      </c>
      <c r="T1471" t="str">
        <f t="shared" si="159"/>
        <v>publishing</v>
      </c>
      <c r="U1471" t="str">
        <f t="shared" si="160"/>
        <v>radio &amp; podcasts</v>
      </c>
    </row>
    <row r="1472" spans="1:21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f t="shared" si="156"/>
        <v>1500</v>
      </c>
      <c r="F1472">
        <v>1877</v>
      </c>
      <c r="G1472" t="s">
        <v>8219</v>
      </c>
      <c r="H1472" t="s">
        <v>8224</v>
      </c>
      <c r="I1472" t="s">
        <v>8246</v>
      </c>
      <c r="J1472">
        <v>1356724263</v>
      </c>
      <c r="K1472" s="10">
        <f t="shared" si="157"/>
        <v>41271.827118055553</v>
      </c>
      <c r="L1472">
        <v>1354909863</v>
      </c>
      <c r="M1472" s="10">
        <f t="shared" si="158"/>
        <v>41250.827118055553</v>
      </c>
      <c r="N1472" t="b">
        <v>1</v>
      </c>
      <c r="O1472">
        <v>81</v>
      </c>
      <c r="P1472" t="b">
        <v>1</v>
      </c>
      <c r="Q1472" t="s">
        <v>8288</v>
      </c>
      <c r="R1472" s="5">
        <f t="shared" si="154"/>
        <v>1.2509999999999999</v>
      </c>
      <c r="S1472" s="14">
        <f t="shared" si="155"/>
        <v>23.172839506172838</v>
      </c>
      <c r="T1472" t="str">
        <f t="shared" si="159"/>
        <v>publishing</v>
      </c>
      <c r="U1472" t="str">
        <f t="shared" si="160"/>
        <v>radio &amp; podcasts</v>
      </c>
    </row>
    <row r="1473" spans="1:21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f t="shared" si="156"/>
        <v>32000</v>
      </c>
      <c r="F1473">
        <v>33229</v>
      </c>
      <c r="G1473" t="s">
        <v>8219</v>
      </c>
      <c r="H1473" t="s">
        <v>8224</v>
      </c>
      <c r="I1473" t="s">
        <v>8246</v>
      </c>
      <c r="J1473">
        <v>1428620334</v>
      </c>
      <c r="K1473" s="10">
        <f t="shared" si="157"/>
        <v>42103.957569444443</v>
      </c>
      <c r="L1473">
        <v>1426028334</v>
      </c>
      <c r="M1473" s="10">
        <f t="shared" si="158"/>
        <v>42073.957569444443</v>
      </c>
      <c r="N1473" t="b">
        <v>1</v>
      </c>
      <c r="O1473">
        <v>343</v>
      </c>
      <c r="P1473" t="b">
        <v>1</v>
      </c>
      <c r="Q1473" t="s">
        <v>8288</v>
      </c>
      <c r="R1473" s="5">
        <f t="shared" si="154"/>
        <v>1.038</v>
      </c>
      <c r="S1473" s="14">
        <f t="shared" si="155"/>
        <v>96.877551020408163</v>
      </c>
      <c r="T1473" t="str">
        <f t="shared" si="159"/>
        <v>publishing</v>
      </c>
      <c r="U1473" t="str">
        <f t="shared" si="160"/>
        <v>radio &amp; podcasts</v>
      </c>
    </row>
    <row r="1474" spans="1:21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f t="shared" si="156"/>
        <v>25000</v>
      </c>
      <c r="F1474">
        <v>34676</v>
      </c>
      <c r="G1474" t="s">
        <v>8219</v>
      </c>
      <c r="H1474" t="s">
        <v>8224</v>
      </c>
      <c r="I1474" t="s">
        <v>8246</v>
      </c>
      <c r="J1474">
        <v>1381928503</v>
      </c>
      <c r="K1474" s="10">
        <f t="shared" si="157"/>
        <v>41563.542858796296</v>
      </c>
      <c r="L1474">
        <v>1379336503</v>
      </c>
      <c r="M1474" s="10">
        <f t="shared" si="158"/>
        <v>41533.542858796296</v>
      </c>
      <c r="N1474" t="b">
        <v>1</v>
      </c>
      <c r="O1474">
        <v>336</v>
      </c>
      <c r="P1474" t="b">
        <v>1</v>
      </c>
      <c r="Q1474" t="s">
        <v>8288</v>
      </c>
      <c r="R1474" s="5">
        <f t="shared" ref="R1474:R1537" si="161">ROUND((F1474/D1474),3)</f>
        <v>1.387</v>
      </c>
      <c r="S1474" s="14">
        <f t="shared" ref="S1474:S1537" si="162">F1474/O1474</f>
        <v>103.20238095238095</v>
      </c>
      <c r="T1474" t="str">
        <f t="shared" si="159"/>
        <v>publishing</v>
      </c>
      <c r="U1474" t="str">
        <f t="shared" si="160"/>
        <v>radio &amp; podcasts</v>
      </c>
    </row>
    <row r="1475" spans="1:21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f t="shared" ref="E1475:E1538" si="163">IF(I1475="USD",D1475,(IF(I1475="AUD",(D1475*0.68),IF(I1475="GBP",(D1475*1.21),(IF(I1475="EUR",(D1475*1.11),(IF(I1475="CAD",(D1475*0.75),(IF(I1475="NZD",(D1475*0.64),IF(I1475="HKD",(D1475*0.13),IF(I1475="DKK",(D1475*0.15),IF(I1475="NOK",(D1475*0.11),IF(I1475="SEK",(D1475*0.1),(IF(I1475="MXN",(D1475*0.051),IF(I1475="chf",(D1475*1.02),IF(I1475="SGD",(D1475*0.72)))))))))))))))))))</f>
        <v>1500</v>
      </c>
      <c r="F1475">
        <v>1807.74</v>
      </c>
      <c r="G1475" t="s">
        <v>8219</v>
      </c>
      <c r="H1475" t="s">
        <v>8224</v>
      </c>
      <c r="I1475" t="s">
        <v>8246</v>
      </c>
      <c r="J1475">
        <v>1330644639</v>
      </c>
      <c r="K1475" s="10">
        <f t="shared" ref="K1475:K1538" si="164">(((J1475/60)/60)/24)+DATE(1970,1,1)</f>
        <v>40969.979618055557</v>
      </c>
      <c r="L1475">
        <v>1328052639</v>
      </c>
      <c r="M1475" s="10">
        <f t="shared" ref="M1475:M1538" si="165">(((L1475/60)/60)/24)+DATE(1970,1,1)</f>
        <v>40939.979618055557</v>
      </c>
      <c r="N1475" t="b">
        <v>1</v>
      </c>
      <c r="O1475">
        <v>47</v>
      </c>
      <c r="P1475" t="b">
        <v>1</v>
      </c>
      <c r="Q1475" t="s">
        <v>8288</v>
      </c>
      <c r="R1475" s="5">
        <f t="shared" si="161"/>
        <v>1.2050000000000001</v>
      </c>
      <c r="S1475" s="14">
        <f t="shared" si="162"/>
        <v>38.462553191489363</v>
      </c>
      <c r="T1475" t="str">
        <f t="shared" ref="T1475:T1538" si="166">LEFT(Q1475,SEARCH("/",Q1475,1)-1)</f>
        <v>publishing</v>
      </c>
      <c r="U1475" t="str">
        <f t="shared" ref="U1475:U1538" si="167">RIGHT(Q1475,(LEN(Q1475)-(SEARCH("/",Q1475,1))))</f>
        <v>radio &amp; podcasts</v>
      </c>
    </row>
    <row r="1476" spans="1:21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f t="shared" si="163"/>
        <v>3000</v>
      </c>
      <c r="F1476">
        <v>3368</v>
      </c>
      <c r="G1476" t="s">
        <v>8219</v>
      </c>
      <c r="H1476" t="s">
        <v>8224</v>
      </c>
      <c r="I1476" t="s">
        <v>8246</v>
      </c>
      <c r="J1476">
        <v>1379093292</v>
      </c>
      <c r="K1476" s="10">
        <f t="shared" si="164"/>
        <v>41530.727916666663</v>
      </c>
      <c r="L1476">
        <v>1376501292</v>
      </c>
      <c r="M1476" s="10">
        <f t="shared" si="165"/>
        <v>41500.727916666663</v>
      </c>
      <c r="N1476" t="b">
        <v>1</v>
      </c>
      <c r="O1476">
        <v>76</v>
      </c>
      <c r="P1476" t="b">
        <v>1</v>
      </c>
      <c r="Q1476" t="s">
        <v>8288</v>
      </c>
      <c r="R1476" s="5">
        <f t="shared" si="161"/>
        <v>1.123</v>
      </c>
      <c r="S1476" s="14">
        <f t="shared" si="162"/>
        <v>44.315789473684212</v>
      </c>
      <c r="T1476" t="str">
        <f t="shared" si="166"/>
        <v>publishing</v>
      </c>
      <c r="U1476" t="str">
        <f t="shared" si="167"/>
        <v>radio &amp; podcasts</v>
      </c>
    </row>
    <row r="1477" spans="1:21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f t="shared" si="163"/>
        <v>15000</v>
      </c>
      <c r="F1477">
        <v>28300.45</v>
      </c>
      <c r="G1477" t="s">
        <v>8219</v>
      </c>
      <c r="H1477" t="s">
        <v>8224</v>
      </c>
      <c r="I1477" t="s">
        <v>8246</v>
      </c>
      <c r="J1477">
        <v>1419051540</v>
      </c>
      <c r="K1477" s="10">
        <f t="shared" si="164"/>
        <v>41993.207638888889</v>
      </c>
      <c r="L1477">
        <v>1416244863</v>
      </c>
      <c r="M1477" s="10">
        <f t="shared" si="165"/>
        <v>41960.722951388889</v>
      </c>
      <c r="N1477" t="b">
        <v>1</v>
      </c>
      <c r="O1477">
        <v>441</v>
      </c>
      <c r="P1477" t="b">
        <v>1</v>
      </c>
      <c r="Q1477" t="s">
        <v>8288</v>
      </c>
      <c r="R1477" s="5">
        <f t="shared" si="161"/>
        <v>1.887</v>
      </c>
      <c r="S1477" s="14">
        <f t="shared" si="162"/>
        <v>64.173356009070289</v>
      </c>
      <c r="T1477" t="str">
        <f t="shared" si="166"/>
        <v>publishing</v>
      </c>
      <c r="U1477" t="str">
        <f t="shared" si="167"/>
        <v>radio &amp; podcasts</v>
      </c>
    </row>
    <row r="1478" spans="1:21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f t="shared" si="163"/>
        <v>6000</v>
      </c>
      <c r="F1478">
        <v>39693.279999999999</v>
      </c>
      <c r="G1478" t="s">
        <v>8219</v>
      </c>
      <c r="H1478" t="s">
        <v>8224</v>
      </c>
      <c r="I1478" t="s">
        <v>8246</v>
      </c>
      <c r="J1478">
        <v>1315616422</v>
      </c>
      <c r="K1478" s="10">
        <f t="shared" si="164"/>
        <v>40796.041921296295</v>
      </c>
      <c r="L1478">
        <v>1313024422</v>
      </c>
      <c r="M1478" s="10">
        <f t="shared" si="165"/>
        <v>40766.041921296295</v>
      </c>
      <c r="N1478" t="b">
        <v>1</v>
      </c>
      <c r="O1478">
        <v>916</v>
      </c>
      <c r="P1478" t="b">
        <v>1</v>
      </c>
      <c r="Q1478" t="s">
        <v>8288</v>
      </c>
      <c r="R1478" s="5">
        <f t="shared" si="161"/>
        <v>6.6159999999999997</v>
      </c>
      <c r="S1478" s="14">
        <f t="shared" si="162"/>
        <v>43.333275109170302</v>
      </c>
      <c r="T1478" t="str">
        <f t="shared" si="166"/>
        <v>publishing</v>
      </c>
      <c r="U1478" t="str">
        <f t="shared" si="167"/>
        <v>radio &amp; podcasts</v>
      </c>
    </row>
    <row r="1479" spans="1:21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f t="shared" si="163"/>
        <v>30000</v>
      </c>
      <c r="F1479">
        <v>33393</v>
      </c>
      <c r="G1479" t="s">
        <v>8219</v>
      </c>
      <c r="H1479" t="s">
        <v>8224</v>
      </c>
      <c r="I1479" t="s">
        <v>8246</v>
      </c>
      <c r="J1479">
        <v>1324609200</v>
      </c>
      <c r="K1479" s="10">
        <f t="shared" si="164"/>
        <v>40900.125</v>
      </c>
      <c r="L1479">
        <v>1319467604</v>
      </c>
      <c r="M1479" s="10">
        <f t="shared" si="165"/>
        <v>40840.615787037037</v>
      </c>
      <c r="N1479" t="b">
        <v>1</v>
      </c>
      <c r="O1479">
        <v>369</v>
      </c>
      <c r="P1479" t="b">
        <v>1</v>
      </c>
      <c r="Q1479" t="s">
        <v>8288</v>
      </c>
      <c r="R1479" s="5">
        <f t="shared" si="161"/>
        <v>1.113</v>
      </c>
      <c r="S1479" s="14">
        <f t="shared" si="162"/>
        <v>90.495934959349597</v>
      </c>
      <c r="T1479" t="str">
        <f t="shared" si="166"/>
        <v>publishing</v>
      </c>
      <c r="U1479" t="str">
        <f t="shared" si="167"/>
        <v>radio &amp; podcasts</v>
      </c>
    </row>
    <row r="1480" spans="1:21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f t="shared" si="163"/>
        <v>50000</v>
      </c>
      <c r="F1480">
        <v>590807.11</v>
      </c>
      <c r="G1480" t="s">
        <v>8219</v>
      </c>
      <c r="H1480" t="s">
        <v>8224</v>
      </c>
      <c r="I1480" t="s">
        <v>8246</v>
      </c>
      <c r="J1480">
        <v>1368564913</v>
      </c>
      <c r="K1480" s="10">
        <f t="shared" si="164"/>
        <v>41408.871678240743</v>
      </c>
      <c r="L1480">
        <v>1367355313</v>
      </c>
      <c r="M1480" s="10">
        <f t="shared" si="165"/>
        <v>41394.871678240743</v>
      </c>
      <c r="N1480" t="b">
        <v>1</v>
      </c>
      <c r="O1480">
        <v>20242</v>
      </c>
      <c r="P1480" t="b">
        <v>1</v>
      </c>
      <c r="Q1480" t="s">
        <v>8288</v>
      </c>
      <c r="R1480" s="5">
        <f t="shared" si="161"/>
        <v>11.816000000000001</v>
      </c>
      <c r="S1480" s="14">
        <f t="shared" si="162"/>
        <v>29.187190495010373</v>
      </c>
      <c r="T1480" t="str">
        <f t="shared" si="166"/>
        <v>publishing</v>
      </c>
      <c r="U1480" t="str">
        <f t="shared" si="167"/>
        <v>radio &amp; podcasts</v>
      </c>
    </row>
    <row r="1481" spans="1:21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f t="shared" si="163"/>
        <v>1600</v>
      </c>
      <c r="F1481">
        <v>2198</v>
      </c>
      <c r="G1481" t="s">
        <v>8219</v>
      </c>
      <c r="H1481" t="s">
        <v>8224</v>
      </c>
      <c r="I1481" t="s">
        <v>8246</v>
      </c>
      <c r="J1481">
        <v>1399694340</v>
      </c>
      <c r="K1481" s="10">
        <f t="shared" si="164"/>
        <v>41769.165972222225</v>
      </c>
      <c r="L1481">
        <v>1398448389</v>
      </c>
      <c r="M1481" s="10">
        <f t="shared" si="165"/>
        <v>41754.745243055557</v>
      </c>
      <c r="N1481" t="b">
        <v>1</v>
      </c>
      <c r="O1481">
        <v>71</v>
      </c>
      <c r="P1481" t="b">
        <v>1</v>
      </c>
      <c r="Q1481" t="s">
        <v>8288</v>
      </c>
      <c r="R1481" s="5">
        <f t="shared" si="161"/>
        <v>1.3740000000000001</v>
      </c>
      <c r="S1481" s="14">
        <f t="shared" si="162"/>
        <v>30.95774647887324</v>
      </c>
      <c r="T1481" t="str">
        <f t="shared" si="166"/>
        <v>publishing</v>
      </c>
      <c r="U1481" t="str">
        <f t="shared" si="167"/>
        <v>radio &amp; podcasts</v>
      </c>
    </row>
    <row r="1482" spans="1:21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f t="shared" si="163"/>
        <v>50000</v>
      </c>
      <c r="F1482">
        <v>58520.2</v>
      </c>
      <c r="G1482" t="s">
        <v>8219</v>
      </c>
      <c r="H1482" t="s">
        <v>8224</v>
      </c>
      <c r="I1482" t="s">
        <v>8246</v>
      </c>
      <c r="J1482">
        <v>1374858000</v>
      </c>
      <c r="K1482" s="10">
        <f t="shared" si="164"/>
        <v>41481.708333333336</v>
      </c>
      <c r="L1482">
        <v>1373408699</v>
      </c>
      <c r="M1482" s="10">
        <f t="shared" si="165"/>
        <v>41464.934016203704</v>
      </c>
      <c r="N1482" t="b">
        <v>1</v>
      </c>
      <c r="O1482">
        <v>635</v>
      </c>
      <c r="P1482" t="b">
        <v>1</v>
      </c>
      <c r="Q1482" t="s">
        <v>8288</v>
      </c>
      <c r="R1482" s="5">
        <f t="shared" si="161"/>
        <v>1.17</v>
      </c>
      <c r="S1482" s="14">
        <f t="shared" si="162"/>
        <v>92.157795275590544</v>
      </c>
      <c r="T1482" t="str">
        <f t="shared" si="166"/>
        <v>publishing</v>
      </c>
      <c r="U1482" t="str">
        <f t="shared" si="167"/>
        <v>radio &amp; podcasts</v>
      </c>
    </row>
    <row r="1483" spans="1:21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f t="shared" si="163"/>
        <v>3750</v>
      </c>
      <c r="F1483">
        <v>105</v>
      </c>
      <c r="G1483" t="s">
        <v>8221</v>
      </c>
      <c r="H1483" t="s">
        <v>8229</v>
      </c>
      <c r="I1483" t="s">
        <v>8251</v>
      </c>
      <c r="J1483">
        <v>1383430145</v>
      </c>
      <c r="K1483" s="10">
        <f t="shared" si="164"/>
        <v>41580.922974537039</v>
      </c>
      <c r="L1483">
        <v>1380838145</v>
      </c>
      <c r="M1483" s="10">
        <f t="shared" si="165"/>
        <v>41550.922974537039</v>
      </c>
      <c r="N1483" t="b">
        <v>0</v>
      </c>
      <c r="O1483">
        <v>6</v>
      </c>
      <c r="P1483" t="b">
        <v>0</v>
      </c>
      <c r="Q1483" t="s">
        <v>8275</v>
      </c>
      <c r="R1483" s="5">
        <f t="shared" si="161"/>
        <v>2.1000000000000001E-2</v>
      </c>
      <c r="S1483" s="6">
        <f t="shared" si="162"/>
        <v>17.5</v>
      </c>
      <c r="T1483" t="str">
        <f t="shared" si="166"/>
        <v>publishing</v>
      </c>
      <c r="U1483" t="str">
        <f t="shared" si="167"/>
        <v>fiction</v>
      </c>
    </row>
    <row r="1484" spans="1:21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f t="shared" si="163"/>
        <v>5000</v>
      </c>
      <c r="F1484">
        <v>5</v>
      </c>
      <c r="G1484" t="s">
        <v>8221</v>
      </c>
      <c r="H1484" t="s">
        <v>8224</v>
      </c>
      <c r="I1484" t="s">
        <v>8246</v>
      </c>
      <c r="J1484">
        <v>1347004260</v>
      </c>
      <c r="K1484" s="10">
        <f t="shared" si="164"/>
        <v>41159.32708333333</v>
      </c>
      <c r="L1484">
        <v>1345062936</v>
      </c>
      <c r="M1484" s="10">
        <f t="shared" si="165"/>
        <v>41136.85805555556</v>
      </c>
      <c r="N1484" t="b">
        <v>0</v>
      </c>
      <c r="O1484">
        <v>1</v>
      </c>
      <c r="P1484" t="b">
        <v>0</v>
      </c>
      <c r="Q1484" t="s">
        <v>8275</v>
      </c>
      <c r="R1484" s="5">
        <f t="shared" si="161"/>
        <v>1E-3</v>
      </c>
      <c r="S1484" s="6">
        <f t="shared" si="162"/>
        <v>5</v>
      </c>
      <c r="T1484" t="str">
        <f t="shared" si="166"/>
        <v>publishing</v>
      </c>
      <c r="U1484" t="str">
        <f t="shared" si="167"/>
        <v>fiction</v>
      </c>
    </row>
    <row r="1485" spans="1:21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f t="shared" si="163"/>
        <v>7000</v>
      </c>
      <c r="F1485">
        <v>50</v>
      </c>
      <c r="G1485" t="s">
        <v>8221</v>
      </c>
      <c r="H1485" t="s">
        <v>8224</v>
      </c>
      <c r="I1485" t="s">
        <v>8246</v>
      </c>
      <c r="J1485">
        <v>1469162275</v>
      </c>
      <c r="K1485" s="10">
        <f t="shared" si="164"/>
        <v>42573.192997685182</v>
      </c>
      <c r="L1485">
        <v>1467002275</v>
      </c>
      <c r="M1485" s="10">
        <f t="shared" si="165"/>
        <v>42548.192997685182</v>
      </c>
      <c r="N1485" t="b">
        <v>0</v>
      </c>
      <c r="O1485">
        <v>2</v>
      </c>
      <c r="P1485" t="b">
        <v>0</v>
      </c>
      <c r="Q1485" t="s">
        <v>8275</v>
      </c>
      <c r="R1485" s="5">
        <f t="shared" si="161"/>
        <v>7.0000000000000001E-3</v>
      </c>
      <c r="S1485" s="6">
        <f t="shared" si="162"/>
        <v>25</v>
      </c>
      <c r="T1485" t="str">
        <f t="shared" si="166"/>
        <v>publishing</v>
      </c>
      <c r="U1485" t="str">
        <f t="shared" si="167"/>
        <v>fiction</v>
      </c>
    </row>
    <row r="1486" spans="1:21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f t="shared" si="163"/>
        <v>2000</v>
      </c>
      <c r="F1486">
        <v>0</v>
      </c>
      <c r="G1486" t="s">
        <v>8221</v>
      </c>
      <c r="H1486" t="s">
        <v>8224</v>
      </c>
      <c r="I1486" t="s">
        <v>8246</v>
      </c>
      <c r="J1486">
        <v>1342882260</v>
      </c>
      <c r="K1486" s="10">
        <f t="shared" si="164"/>
        <v>41111.618750000001</v>
      </c>
      <c r="L1486">
        <v>1337834963</v>
      </c>
      <c r="M1486" s="10">
        <f t="shared" si="165"/>
        <v>41053.200960648144</v>
      </c>
      <c r="N1486" t="b">
        <v>0</v>
      </c>
      <c r="O1486">
        <v>0</v>
      </c>
      <c r="P1486" t="b">
        <v>0</v>
      </c>
      <c r="Q1486" t="s">
        <v>8275</v>
      </c>
      <c r="R1486" s="5">
        <f t="shared" si="161"/>
        <v>0</v>
      </c>
      <c r="S1486" s="6" t="e">
        <f t="shared" si="162"/>
        <v>#DIV/0!</v>
      </c>
      <c r="T1486" t="str">
        <f t="shared" si="166"/>
        <v>publishing</v>
      </c>
      <c r="U1486" t="str">
        <f t="shared" si="167"/>
        <v>fiction</v>
      </c>
    </row>
    <row r="1487" spans="1:21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f t="shared" si="163"/>
        <v>6700</v>
      </c>
      <c r="F1487">
        <v>150</v>
      </c>
      <c r="G1487" t="s">
        <v>8221</v>
      </c>
      <c r="H1487" t="s">
        <v>8224</v>
      </c>
      <c r="I1487" t="s">
        <v>8246</v>
      </c>
      <c r="J1487">
        <v>1434827173</v>
      </c>
      <c r="K1487" s="10">
        <f t="shared" si="164"/>
        <v>42175.795983796299</v>
      </c>
      <c r="L1487">
        <v>1430939173</v>
      </c>
      <c r="M1487" s="10">
        <f t="shared" si="165"/>
        <v>42130.795983796299</v>
      </c>
      <c r="N1487" t="b">
        <v>0</v>
      </c>
      <c r="O1487">
        <v>3</v>
      </c>
      <c r="P1487" t="b">
        <v>0</v>
      </c>
      <c r="Q1487" t="s">
        <v>8275</v>
      </c>
      <c r="R1487" s="5">
        <f t="shared" si="161"/>
        <v>2.1999999999999999E-2</v>
      </c>
      <c r="S1487" s="6">
        <f t="shared" si="162"/>
        <v>50</v>
      </c>
      <c r="T1487" t="str">
        <f t="shared" si="166"/>
        <v>publishing</v>
      </c>
      <c r="U1487" t="str">
        <f t="shared" si="167"/>
        <v>fiction</v>
      </c>
    </row>
    <row r="1488" spans="1:21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f t="shared" si="163"/>
        <v>20000</v>
      </c>
      <c r="F1488">
        <v>48</v>
      </c>
      <c r="G1488" t="s">
        <v>8221</v>
      </c>
      <c r="H1488" t="s">
        <v>8224</v>
      </c>
      <c r="I1488" t="s">
        <v>8246</v>
      </c>
      <c r="J1488">
        <v>1425009761</v>
      </c>
      <c r="K1488" s="10">
        <f t="shared" si="164"/>
        <v>42062.168530092589</v>
      </c>
      <c r="L1488">
        <v>1422417761</v>
      </c>
      <c r="M1488" s="10">
        <f t="shared" si="165"/>
        <v>42032.168530092589</v>
      </c>
      <c r="N1488" t="b">
        <v>0</v>
      </c>
      <c r="O1488">
        <v>3</v>
      </c>
      <c r="P1488" t="b">
        <v>0</v>
      </c>
      <c r="Q1488" t="s">
        <v>8275</v>
      </c>
      <c r="R1488" s="5">
        <f t="shared" si="161"/>
        <v>2E-3</v>
      </c>
      <c r="S1488" s="6">
        <f t="shared" si="162"/>
        <v>16</v>
      </c>
      <c r="T1488" t="str">
        <f t="shared" si="166"/>
        <v>publishing</v>
      </c>
      <c r="U1488" t="str">
        <f t="shared" si="167"/>
        <v>fiction</v>
      </c>
    </row>
    <row r="1489" spans="1:21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f t="shared" si="163"/>
        <v>10000</v>
      </c>
      <c r="F1489">
        <v>0</v>
      </c>
      <c r="G1489" t="s">
        <v>8221</v>
      </c>
      <c r="H1489" t="s">
        <v>8224</v>
      </c>
      <c r="I1489" t="s">
        <v>8246</v>
      </c>
      <c r="J1489">
        <v>1470175271</v>
      </c>
      <c r="K1489" s="10">
        <f t="shared" si="164"/>
        <v>42584.917488425926</v>
      </c>
      <c r="L1489">
        <v>1467583271</v>
      </c>
      <c r="M1489" s="10">
        <f t="shared" si="165"/>
        <v>42554.917488425926</v>
      </c>
      <c r="N1489" t="b">
        <v>0</v>
      </c>
      <c r="O1489">
        <v>0</v>
      </c>
      <c r="P1489" t="b">
        <v>0</v>
      </c>
      <c r="Q1489" t="s">
        <v>8275</v>
      </c>
      <c r="R1489" s="5">
        <f t="shared" si="161"/>
        <v>0</v>
      </c>
      <c r="S1489" s="6" t="e">
        <f t="shared" si="162"/>
        <v>#DIV/0!</v>
      </c>
      <c r="T1489" t="str">
        <f t="shared" si="166"/>
        <v>publishing</v>
      </c>
      <c r="U1489" t="str">
        <f t="shared" si="167"/>
        <v>fiction</v>
      </c>
    </row>
    <row r="1490" spans="1:21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f t="shared" si="163"/>
        <v>10200</v>
      </c>
      <c r="F1490">
        <v>360</v>
      </c>
      <c r="G1490" t="s">
        <v>8221</v>
      </c>
      <c r="H1490" t="s">
        <v>8226</v>
      </c>
      <c r="I1490" t="s">
        <v>8248</v>
      </c>
      <c r="J1490">
        <v>1388928660</v>
      </c>
      <c r="K1490" s="10">
        <f t="shared" si="164"/>
        <v>41644.563194444447</v>
      </c>
      <c r="L1490">
        <v>1386336660</v>
      </c>
      <c r="M1490" s="10">
        <f t="shared" si="165"/>
        <v>41614.563194444447</v>
      </c>
      <c r="N1490" t="b">
        <v>0</v>
      </c>
      <c r="O1490">
        <v>6</v>
      </c>
      <c r="P1490" t="b">
        <v>0</v>
      </c>
      <c r="Q1490" t="s">
        <v>8275</v>
      </c>
      <c r="R1490" s="5">
        <f t="shared" si="161"/>
        <v>2.4E-2</v>
      </c>
      <c r="S1490" s="6">
        <f t="shared" si="162"/>
        <v>60</v>
      </c>
      <c r="T1490" t="str">
        <f t="shared" si="166"/>
        <v>publishing</v>
      </c>
      <c r="U1490" t="str">
        <f t="shared" si="167"/>
        <v>fiction</v>
      </c>
    </row>
    <row r="1491" spans="1:21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f t="shared" si="163"/>
        <v>5000</v>
      </c>
      <c r="F1491">
        <v>0</v>
      </c>
      <c r="G1491" t="s">
        <v>8221</v>
      </c>
      <c r="H1491" t="s">
        <v>8224</v>
      </c>
      <c r="I1491" t="s">
        <v>8246</v>
      </c>
      <c r="J1491">
        <v>1352994052</v>
      </c>
      <c r="K1491" s="10">
        <f t="shared" si="164"/>
        <v>41228.653379629628</v>
      </c>
      <c r="L1491">
        <v>1350398452</v>
      </c>
      <c r="M1491" s="10">
        <f t="shared" si="165"/>
        <v>41198.611712962964</v>
      </c>
      <c r="N1491" t="b">
        <v>0</v>
      </c>
      <c r="O1491">
        <v>0</v>
      </c>
      <c r="P1491" t="b">
        <v>0</v>
      </c>
      <c r="Q1491" t="s">
        <v>8275</v>
      </c>
      <c r="R1491" s="5">
        <f t="shared" si="161"/>
        <v>0</v>
      </c>
      <c r="S1491" s="6" t="e">
        <f t="shared" si="162"/>
        <v>#DIV/0!</v>
      </c>
      <c r="T1491" t="str">
        <f t="shared" si="166"/>
        <v>publishing</v>
      </c>
      <c r="U1491" t="str">
        <f t="shared" si="167"/>
        <v>fiction</v>
      </c>
    </row>
    <row r="1492" spans="1:21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f t="shared" si="163"/>
        <v>2900</v>
      </c>
      <c r="F1492">
        <v>895</v>
      </c>
      <c r="G1492" t="s">
        <v>8221</v>
      </c>
      <c r="H1492" t="s">
        <v>8224</v>
      </c>
      <c r="I1492" t="s">
        <v>8246</v>
      </c>
      <c r="J1492">
        <v>1380720474</v>
      </c>
      <c r="K1492" s="10">
        <f t="shared" si="164"/>
        <v>41549.561041666668</v>
      </c>
      <c r="L1492">
        <v>1378214874</v>
      </c>
      <c r="M1492" s="10">
        <f t="shared" si="165"/>
        <v>41520.561041666668</v>
      </c>
      <c r="N1492" t="b">
        <v>0</v>
      </c>
      <c r="O1492">
        <v>19</v>
      </c>
      <c r="P1492" t="b">
        <v>0</v>
      </c>
      <c r="Q1492" t="s">
        <v>8275</v>
      </c>
      <c r="R1492" s="5">
        <f t="shared" si="161"/>
        <v>0.309</v>
      </c>
      <c r="S1492" s="6">
        <f t="shared" si="162"/>
        <v>47.10526315789474</v>
      </c>
      <c r="T1492" t="str">
        <f t="shared" si="166"/>
        <v>publishing</v>
      </c>
      <c r="U1492" t="str">
        <f t="shared" si="167"/>
        <v>fiction</v>
      </c>
    </row>
    <row r="1493" spans="1:21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f t="shared" si="163"/>
        <v>1200</v>
      </c>
      <c r="F1493">
        <v>100</v>
      </c>
      <c r="G1493" t="s">
        <v>8221</v>
      </c>
      <c r="H1493" t="s">
        <v>8224</v>
      </c>
      <c r="I1493" t="s">
        <v>8246</v>
      </c>
      <c r="J1493">
        <v>1424014680</v>
      </c>
      <c r="K1493" s="10">
        <f t="shared" si="164"/>
        <v>42050.651388888888</v>
      </c>
      <c r="L1493">
        <v>1418922443</v>
      </c>
      <c r="M1493" s="10">
        <f t="shared" si="165"/>
        <v>41991.713460648149</v>
      </c>
      <c r="N1493" t="b">
        <v>0</v>
      </c>
      <c r="O1493">
        <v>1</v>
      </c>
      <c r="P1493" t="b">
        <v>0</v>
      </c>
      <c r="Q1493" t="s">
        <v>8275</v>
      </c>
      <c r="R1493" s="5">
        <f t="shared" si="161"/>
        <v>8.3000000000000004E-2</v>
      </c>
      <c r="S1493" s="6">
        <f t="shared" si="162"/>
        <v>100</v>
      </c>
      <c r="T1493" t="str">
        <f t="shared" si="166"/>
        <v>publishing</v>
      </c>
      <c r="U1493" t="str">
        <f t="shared" si="167"/>
        <v>fiction</v>
      </c>
    </row>
    <row r="1494" spans="1:21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f t="shared" si="163"/>
        <v>4000</v>
      </c>
      <c r="F1494">
        <v>30</v>
      </c>
      <c r="G1494" t="s">
        <v>8221</v>
      </c>
      <c r="H1494" t="s">
        <v>8224</v>
      </c>
      <c r="I1494" t="s">
        <v>8246</v>
      </c>
      <c r="J1494">
        <v>1308431646</v>
      </c>
      <c r="K1494" s="10">
        <f t="shared" si="164"/>
        <v>40712.884791666671</v>
      </c>
      <c r="L1494">
        <v>1305839646</v>
      </c>
      <c r="M1494" s="10">
        <f t="shared" si="165"/>
        <v>40682.884791666671</v>
      </c>
      <c r="N1494" t="b">
        <v>0</v>
      </c>
      <c r="O1494">
        <v>2</v>
      </c>
      <c r="P1494" t="b">
        <v>0</v>
      </c>
      <c r="Q1494" t="s">
        <v>8275</v>
      </c>
      <c r="R1494" s="5">
        <f t="shared" si="161"/>
        <v>8.0000000000000002E-3</v>
      </c>
      <c r="S1494" s="6">
        <f t="shared" si="162"/>
        <v>15</v>
      </c>
      <c r="T1494" t="str">
        <f t="shared" si="166"/>
        <v>publishing</v>
      </c>
      <c r="U1494" t="str">
        <f t="shared" si="167"/>
        <v>fiction</v>
      </c>
    </row>
    <row r="1495" spans="1:21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f t="shared" si="163"/>
        <v>2400</v>
      </c>
      <c r="F1495">
        <v>0</v>
      </c>
      <c r="G1495" t="s">
        <v>8221</v>
      </c>
      <c r="H1495" t="s">
        <v>8224</v>
      </c>
      <c r="I1495" t="s">
        <v>8246</v>
      </c>
      <c r="J1495">
        <v>1371415675</v>
      </c>
      <c r="K1495" s="10">
        <f t="shared" si="164"/>
        <v>41441.866608796299</v>
      </c>
      <c r="L1495">
        <v>1368823675</v>
      </c>
      <c r="M1495" s="10">
        <f t="shared" si="165"/>
        <v>41411.866608796299</v>
      </c>
      <c r="N1495" t="b">
        <v>0</v>
      </c>
      <c r="O1495">
        <v>0</v>
      </c>
      <c r="P1495" t="b">
        <v>0</v>
      </c>
      <c r="Q1495" t="s">
        <v>8275</v>
      </c>
      <c r="R1495" s="5">
        <f t="shared" si="161"/>
        <v>0</v>
      </c>
      <c r="S1495" s="6" t="e">
        <f t="shared" si="162"/>
        <v>#DIV/0!</v>
      </c>
      <c r="T1495" t="str">
        <f t="shared" si="166"/>
        <v>publishing</v>
      </c>
      <c r="U1495" t="str">
        <f t="shared" si="167"/>
        <v>fiction</v>
      </c>
    </row>
    <row r="1496" spans="1:21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f t="shared" si="163"/>
        <v>5000</v>
      </c>
      <c r="F1496">
        <v>445</v>
      </c>
      <c r="G1496" t="s">
        <v>8221</v>
      </c>
      <c r="H1496" t="s">
        <v>8224</v>
      </c>
      <c r="I1496" t="s">
        <v>8246</v>
      </c>
      <c r="J1496">
        <v>1428075480</v>
      </c>
      <c r="K1496" s="10">
        <f t="shared" si="164"/>
        <v>42097.651388888888</v>
      </c>
      <c r="L1496">
        <v>1425489613</v>
      </c>
      <c r="M1496" s="10">
        <f t="shared" si="165"/>
        <v>42067.722372685181</v>
      </c>
      <c r="N1496" t="b">
        <v>0</v>
      </c>
      <c r="O1496">
        <v>11</v>
      </c>
      <c r="P1496" t="b">
        <v>0</v>
      </c>
      <c r="Q1496" t="s">
        <v>8275</v>
      </c>
      <c r="R1496" s="5">
        <f t="shared" si="161"/>
        <v>8.8999999999999996E-2</v>
      </c>
      <c r="S1496" s="6">
        <f t="shared" si="162"/>
        <v>40.454545454545453</v>
      </c>
      <c r="T1496" t="str">
        <f t="shared" si="166"/>
        <v>publishing</v>
      </c>
      <c r="U1496" t="str">
        <f t="shared" si="167"/>
        <v>fiction</v>
      </c>
    </row>
    <row r="1497" spans="1:21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f t="shared" si="163"/>
        <v>2000</v>
      </c>
      <c r="F1497">
        <v>0</v>
      </c>
      <c r="G1497" t="s">
        <v>8221</v>
      </c>
      <c r="H1497" t="s">
        <v>8224</v>
      </c>
      <c r="I1497" t="s">
        <v>8246</v>
      </c>
      <c r="J1497">
        <v>1314471431</v>
      </c>
      <c r="K1497" s="10">
        <f t="shared" si="164"/>
        <v>40782.789710648147</v>
      </c>
      <c r="L1497">
        <v>1311879431</v>
      </c>
      <c r="M1497" s="10">
        <f t="shared" si="165"/>
        <v>40752.789710648147</v>
      </c>
      <c r="N1497" t="b">
        <v>0</v>
      </c>
      <c r="O1497">
        <v>0</v>
      </c>
      <c r="P1497" t="b">
        <v>0</v>
      </c>
      <c r="Q1497" t="s">
        <v>8275</v>
      </c>
      <c r="R1497" s="5">
        <f t="shared" si="161"/>
        <v>0</v>
      </c>
      <c r="S1497" s="6" t="e">
        <f t="shared" si="162"/>
        <v>#DIV/0!</v>
      </c>
      <c r="T1497" t="str">
        <f t="shared" si="166"/>
        <v>publishing</v>
      </c>
      <c r="U1497" t="str">
        <f t="shared" si="167"/>
        <v>fiction</v>
      </c>
    </row>
    <row r="1498" spans="1:21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f t="shared" si="163"/>
        <v>1500</v>
      </c>
      <c r="F1498">
        <v>0</v>
      </c>
      <c r="G1498" t="s">
        <v>8221</v>
      </c>
      <c r="H1498" t="s">
        <v>8224</v>
      </c>
      <c r="I1498" t="s">
        <v>8246</v>
      </c>
      <c r="J1498">
        <v>1410866659</v>
      </c>
      <c r="K1498" s="10">
        <f t="shared" si="164"/>
        <v>41898.475219907406</v>
      </c>
      <c r="L1498">
        <v>1405682659</v>
      </c>
      <c r="M1498" s="10">
        <f t="shared" si="165"/>
        <v>41838.475219907406</v>
      </c>
      <c r="N1498" t="b">
        <v>0</v>
      </c>
      <c r="O1498">
        <v>0</v>
      </c>
      <c r="P1498" t="b">
        <v>0</v>
      </c>
      <c r="Q1498" t="s">
        <v>8275</v>
      </c>
      <c r="R1498" s="5">
        <f t="shared" si="161"/>
        <v>0</v>
      </c>
      <c r="S1498" s="6" t="e">
        <f t="shared" si="162"/>
        <v>#DIV/0!</v>
      </c>
      <c r="T1498" t="str">
        <f t="shared" si="166"/>
        <v>publishing</v>
      </c>
      <c r="U1498" t="str">
        <f t="shared" si="167"/>
        <v>fiction</v>
      </c>
    </row>
    <row r="1499" spans="1:21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f t="shared" si="163"/>
        <v>15000</v>
      </c>
      <c r="F1499">
        <v>1</v>
      </c>
      <c r="G1499" t="s">
        <v>8221</v>
      </c>
      <c r="H1499" t="s">
        <v>8224</v>
      </c>
      <c r="I1499" t="s">
        <v>8246</v>
      </c>
      <c r="J1499">
        <v>1375299780</v>
      </c>
      <c r="K1499" s="10">
        <f t="shared" si="164"/>
        <v>41486.821527777778</v>
      </c>
      <c r="L1499">
        <v>1371655522</v>
      </c>
      <c r="M1499" s="10">
        <f t="shared" si="165"/>
        <v>41444.64261574074</v>
      </c>
      <c r="N1499" t="b">
        <v>0</v>
      </c>
      <c r="O1499">
        <v>1</v>
      </c>
      <c r="P1499" t="b">
        <v>0</v>
      </c>
      <c r="Q1499" t="s">
        <v>8275</v>
      </c>
      <c r="R1499" s="5">
        <f t="shared" si="161"/>
        <v>0</v>
      </c>
      <c r="S1499" s="6">
        <f t="shared" si="162"/>
        <v>1</v>
      </c>
      <c r="T1499" t="str">
        <f t="shared" si="166"/>
        <v>publishing</v>
      </c>
      <c r="U1499" t="str">
        <f t="shared" si="167"/>
        <v>fiction</v>
      </c>
    </row>
    <row r="1500" spans="1:21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f t="shared" si="163"/>
        <v>3000</v>
      </c>
      <c r="F1500">
        <v>57</v>
      </c>
      <c r="G1500" t="s">
        <v>8221</v>
      </c>
      <c r="H1500" t="s">
        <v>8224</v>
      </c>
      <c r="I1500" t="s">
        <v>8246</v>
      </c>
      <c r="J1500">
        <v>1409787378</v>
      </c>
      <c r="K1500" s="10">
        <f t="shared" si="164"/>
        <v>41885.983541666668</v>
      </c>
      <c r="L1500">
        <v>1405899378</v>
      </c>
      <c r="M1500" s="10">
        <f t="shared" si="165"/>
        <v>41840.983541666668</v>
      </c>
      <c r="N1500" t="b">
        <v>0</v>
      </c>
      <c r="O1500">
        <v>3</v>
      </c>
      <c r="P1500" t="b">
        <v>0</v>
      </c>
      <c r="Q1500" t="s">
        <v>8275</v>
      </c>
      <c r="R1500" s="5">
        <f t="shared" si="161"/>
        <v>1.9E-2</v>
      </c>
      <c r="S1500" s="6">
        <f t="shared" si="162"/>
        <v>19</v>
      </c>
      <c r="T1500" t="str">
        <f t="shared" si="166"/>
        <v>publishing</v>
      </c>
      <c r="U1500" t="str">
        <f t="shared" si="167"/>
        <v>fiction</v>
      </c>
    </row>
    <row r="1501" spans="1:21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f t="shared" si="163"/>
        <v>2000</v>
      </c>
      <c r="F1501">
        <v>5</v>
      </c>
      <c r="G1501" t="s">
        <v>8221</v>
      </c>
      <c r="H1501" t="s">
        <v>8224</v>
      </c>
      <c r="I1501" t="s">
        <v>8246</v>
      </c>
      <c r="J1501">
        <v>1470355833</v>
      </c>
      <c r="K1501" s="10">
        <f t="shared" si="164"/>
        <v>42587.007326388892</v>
      </c>
      <c r="L1501">
        <v>1465171833</v>
      </c>
      <c r="M1501" s="10">
        <f t="shared" si="165"/>
        <v>42527.007326388892</v>
      </c>
      <c r="N1501" t="b">
        <v>0</v>
      </c>
      <c r="O1501">
        <v>1</v>
      </c>
      <c r="P1501" t="b">
        <v>0</v>
      </c>
      <c r="Q1501" t="s">
        <v>8275</v>
      </c>
      <c r="R1501" s="5">
        <f t="shared" si="161"/>
        <v>3.0000000000000001E-3</v>
      </c>
      <c r="S1501" s="6">
        <f t="shared" si="162"/>
        <v>5</v>
      </c>
      <c r="T1501" t="str">
        <f t="shared" si="166"/>
        <v>publishing</v>
      </c>
      <c r="U1501" t="str">
        <f t="shared" si="167"/>
        <v>fiction</v>
      </c>
    </row>
    <row r="1502" spans="1:21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f t="shared" si="163"/>
        <v>2800</v>
      </c>
      <c r="F1502">
        <v>701</v>
      </c>
      <c r="G1502" t="s">
        <v>8221</v>
      </c>
      <c r="H1502" t="s">
        <v>8224</v>
      </c>
      <c r="I1502" t="s">
        <v>8246</v>
      </c>
      <c r="J1502">
        <v>1367444557</v>
      </c>
      <c r="K1502" s="10">
        <f t="shared" si="164"/>
        <v>41395.904594907406</v>
      </c>
      <c r="L1502">
        <v>1364852557</v>
      </c>
      <c r="M1502" s="10">
        <f t="shared" si="165"/>
        <v>41365.904594907406</v>
      </c>
      <c r="N1502" t="b">
        <v>0</v>
      </c>
      <c r="O1502">
        <v>15</v>
      </c>
      <c r="P1502" t="b">
        <v>0</v>
      </c>
      <c r="Q1502" t="s">
        <v>8275</v>
      </c>
      <c r="R1502" s="5">
        <f t="shared" si="161"/>
        <v>0.25</v>
      </c>
      <c r="S1502" s="6">
        <f t="shared" si="162"/>
        <v>46.733333333333334</v>
      </c>
      <c r="T1502" t="str">
        <f t="shared" si="166"/>
        <v>publishing</v>
      </c>
      <c r="U1502" t="str">
        <f t="shared" si="167"/>
        <v>fiction</v>
      </c>
    </row>
    <row r="1503" spans="1:21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f t="shared" si="163"/>
        <v>39000</v>
      </c>
      <c r="F1503">
        <v>86492</v>
      </c>
      <c r="G1503" t="s">
        <v>8219</v>
      </c>
      <c r="H1503" t="s">
        <v>8229</v>
      </c>
      <c r="I1503" t="s">
        <v>8251</v>
      </c>
      <c r="J1503">
        <v>1436364023</v>
      </c>
      <c r="K1503" s="10">
        <f t="shared" si="164"/>
        <v>42193.583599537036</v>
      </c>
      <c r="L1503">
        <v>1433772023</v>
      </c>
      <c r="M1503" s="10">
        <f t="shared" si="165"/>
        <v>42163.583599537036</v>
      </c>
      <c r="N1503" t="b">
        <v>1</v>
      </c>
      <c r="O1503">
        <v>885</v>
      </c>
      <c r="P1503" t="b">
        <v>1</v>
      </c>
      <c r="Q1503" t="s">
        <v>8285</v>
      </c>
      <c r="R1503" s="5">
        <f t="shared" si="161"/>
        <v>1.663</v>
      </c>
      <c r="S1503" s="14">
        <f t="shared" si="162"/>
        <v>97.731073446327684</v>
      </c>
      <c r="T1503" t="str">
        <f t="shared" si="166"/>
        <v>photography</v>
      </c>
      <c r="U1503" t="str">
        <f t="shared" si="167"/>
        <v>photobooks</v>
      </c>
    </row>
    <row r="1504" spans="1:21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f t="shared" si="163"/>
        <v>26620</v>
      </c>
      <c r="F1504">
        <v>22318</v>
      </c>
      <c r="G1504" t="s">
        <v>8219</v>
      </c>
      <c r="H1504" t="s">
        <v>8225</v>
      </c>
      <c r="I1504" t="s">
        <v>8247</v>
      </c>
      <c r="J1504">
        <v>1458943200</v>
      </c>
      <c r="K1504" s="10">
        <f t="shared" si="164"/>
        <v>42454.916666666672</v>
      </c>
      <c r="L1504">
        <v>1456491680</v>
      </c>
      <c r="M1504" s="10">
        <f t="shared" si="165"/>
        <v>42426.542592592596</v>
      </c>
      <c r="N1504" t="b">
        <v>1</v>
      </c>
      <c r="O1504">
        <v>329</v>
      </c>
      <c r="P1504" t="b">
        <v>1</v>
      </c>
      <c r="Q1504" t="s">
        <v>8285</v>
      </c>
      <c r="R1504" s="5">
        <f t="shared" si="161"/>
        <v>1.014</v>
      </c>
      <c r="S1504" s="14">
        <f t="shared" si="162"/>
        <v>67.835866261398181</v>
      </c>
      <c r="T1504" t="str">
        <f t="shared" si="166"/>
        <v>photography</v>
      </c>
      <c r="U1504" t="str">
        <f t="shared" si="167"/>
        <v>photobooks</v>
      </c>
    </row>
    <row r="1505" spans="1:21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f t="shared" si="163"/>
        <v>4162.5</v>
      </c>
      <c r="F1505">
        <v>4045.93</v>
      </c>
      <c r="G1505" t="s">
        <v>8219</v>
      </c>
      <c r="H1505" t="s">
        <v>8242</v>
      </c>
      <c r="I1505" t="s">
        <v>8249</v>
      </c>
      <c r="J1505">
        <v>1477210801</v>
      </c>
      <c r="K1505" s="10">
        <f t="shared" si="164"/>
        <v>42666.347233796296</v>
      </c>
      <c r="L1505">
        <v>1472026801</v>
      </c>
      <c r="M1505" s="10">
        <f t="shared" si="165"/>
        <v>42606.347233796296</v>
      </c>
      <c r="N1505" t="b">
        <v>1</v>
      </c>
      <c r="O1505">
        <v>71</v>
      </c>
      <c r="P1505" t="b">
        <v>1</v>
      </c>
      <c r="Q1505" t="s">
        <v>8285</v>
      </c>
      <c r="R1505" s="5">
        <f t="shared" si="161"/>
        <v>1.079</v>
      </c>
      <c r="S1505" s="14">
        <f t="shared" si="162"/>
        <v>56.98492957746479</v>
      </c>
      <c r="T1505" t="str">
        <f t="shared" si="166"/>
        <v>photography</v>
      </c>
      <c r="U1505" t="str">
        <f t="shared" si="167"/>
        <v>photobooks</v>
      </c>
    </row>
    <row r="1506" spans="1:21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f t="shared" si="163"/>
        <v>7865</v>
      </c>
      <c r="F1506">
        <v>18066</v>
      </c>
      <c r="G1506" t="s">
        <v>8219</v>
      </c>
      <c r="H1506" t="s">
        <v>8225</v>
      </c>
      <c r="I1506" t="s">
        <v>8247</v>
      </c>
      <c r="J1506">
        <v>1402389180</v>
      </c>
      <c r="K1506" s="10">
        <f t="shared" si="164"/>
        <v>41800.356249999997</v>
      </c>
      <c r="L1506">
        <v>1399996024</v>
      </c>
      <c r="M1506" s="10">
        <f t="shared" si="165"/>
        <v>41772.657685185186</v>
      </c>
      <c r="N1506" t="b">
        <v>1</v>
      </c>
      <c r="O1506">
        <v>269</v>
      </c>
      <c r="P1506" t="b">
        <v>1</v>
      </c>
      <c r="Q1506" t="s">
        <v>8285</v>
      </c>
      <c r="R1506" s="5">
        <f t="shared" si="161"/>
        <v>2.7789999999999999</v>
      </c>
      <c r="S1506" s="14">
        <f t="shared" si="162"/>
        <v>67.159851301115239</v>
      </c>
      <c r="T1506" t="str">
        <f t="shared" si="166"/>
        <v>photography</v>
      </c>
      <c r="U1506" t="str">
        <f t="shared" si="167"/>
        <v>photobooks</v>
      </c>
    </row>
    <row r="1507" spans="1:21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f t="shared" si="163"/>
        <v>17760</v>
      </c>
      <c r="F1507">
        <v>16573</v>
      </c>
      <c r="G1507" t="s">
        <v>8219</v>
      </c>
      <c r="H1507" t="s">
        <v>8236</v>
      </c>
      <c r="I1507" t="s">
        <v>8249</v>
      </c>
      <c r="J1507">
        <v>1458676860</v>
      </c>
      <c r="K1507" s="10">
        <f t="shared" si="164"/>
        <v>42451.834027777775</v>
      </c>
      <c r="L1507">
        <v>1455446303</v>
      </c>
      <c r="M1507" s="10">
        <f t="shared" si="165"/>
        <v>42414.44332175926</v>
      </c>
      <c r="N1507" t="b">
        <v>1</v>
      </c>
      <c r="O1507">
        <v>345</v>
      </c>
      <c r="P1507" t="b">
        <v>1</v>
      </c>
      <c r="Q1507" t="s">
        <v>8285</v>
      </c>
      <c r="R1507" s="5">
        <f t="shared" si="161"/>
        <v>1.036</v>
      </c>
      <c r="S1507" s="14">
        <f t="shared" si="162"/>
        <v>48.037681159420288</v>
      </c>
      <c r="T1507" t="str">
        <f t="shared" si="166"/>
        <v>photography</v>
      </c>
      <c r="U1507" t="str">
        <f t="shared" si="167"/>
        <v>photobooks</v>
      </c>
    </row>
    <row r="1508" spans="1:21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f t="shared" si="163"/>
        <v>1815</v>
      </c>
      <c r="F1508">
        <v>1671</v>
      </c>
      <c r="G1508" t="s">
        <v>8219</v>
      </c>
      <c r="H1508" t="s">
        <v>8225</v>
      </c>
      <c r="I1508" t="s">
        <v>8247</v>
      </c>
      <c r="J1508">
        <v>1406227904</v>
      </c>
      <c r="K1508" s="10">
        <f t="shared" si="164"/>
        <v>41844.785925925928</v>
      </c>
      <c r="L1508">
        <v>1403635904</v>
      </c>
      <c r="M1508" s="10">
        <f t="shared" si="165"/>
        <v>41814.785925925928</v>
      </c>
      <c r="N1508" t="b">
        <v>1</v>
      </c>
      <c r="O1508">
        <v>43</v>
      </c>
      <c r="P1508" t="b">
        <v>1</v>
      </c>
      <c r="Q1508" t="s">
        <v>8285</v>
      </c>
      <c r="R1508" s="5">
        <f t="shared" si="161"/>
        <v>1.1140000000000001</v>
      </c>
      <c r="S1508" s="14">
        <f t="shared" si="162"/>
        <v>38.860465116279073</v>
      </c>
      <c r="T1508" t="str">
        <f t="shared" si="166"/>
        <v>photography</v>
      </c>
      <c r="U1508" t="str">
        <f t="shared" si="167"/>
        <v>photobooks</v>
      </c>
    </row>
    <row r="1509" spans="1:21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f t="shared" si="163"/>
        <v>1200</v>
      </c>
      <c r="F1509">
        <v>2580</v>
      </c>
      <c r="G1509" t="s">
        <v>8219</v>
      </c>
      <c r="H1509" t="s">
        <v>8224</v>
      </c>
      <c r="I1509" t="s">
        <v>8246</v>
      </c>
      <c r="J1509">
        <v>1273911000</v>
      </c>
      <c r="K1509" s="10">
        <f t="shared" si="164"/>
        <v>40313.340277777781</v>
      </c>
      <c r="L1509">
        <v>1268822909</v>
      </c>
      <c r="M1509" s="10">
        <f t="shared" si="165"/>
        <v>40254.450335648151</v>
      </c>
      <c r="N1509" t="b">
        <v>1</v>
      </c>
      <c r="O1509">
        <v>33</v>
      </c>
      <c r="P1509" t="b">
        <v>1</v>
      </c>
      <c r="Q1509" t="s">
        <v>8285</v>
      </c>
      <c r="R1509" s="5">
        <f t="shared" si="161"/>
        <v>2.15</v>
      </c>
      <c r="S1509" s="14">
        <f t="shared" si="162"/>
        <v>78.181818181818187</v>
      </c>
      <c r="T1509" t="str">
        <f t="shared" si="166"/>
        <v>photography</v>
      </c>
      <c r="U1509" t="str">
        <f t="shared" si="167"/>
        <v>photobooks</v>
      </c>
    </row>
    <row r="1510" spans="1:21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f t="shared" si="163"/>
        <v>18500</v>
      </c>
      <c r="F1510">
        <v>20491</v>
      </c>
      <c r="G1510" t="s">
        <v>8219</v>
      </c>
      <c r="H1510" t="s">
        <v>8224</v>
      </c>
      <c r="I1510" t="s">
        <v>8246</v>
      </c>
      <c r="J1510">
        <v>1403880281</v>
      </c>
      <c r="K1510" s="10">
        <f t="shared" si="164"/>
        <v>41817.614363425928</v>
      </c>
      <c r="L1510">
        <v>1401201881</v>
      </c>
      <c r="M1510" s="10">
        <f t="shared" si="165"/>
        <v>41786.614363425928</v>
      </c>
      <c r="N1510" t="b">
        <v>1</v>
      </c>
      <c r="O1510">
        <v>211</v>
      </c>
      <c r="P1510" t="b">
        <v>1</v>
      </c>
      <c r="Q1510" t="s">
        <v>8285</v>
      </c>
      <c r="R1510" s="5">
        <f t="shared" si="161"/>
        <v>1.1080000000000001</v>
      </c>
      <c r="S1510" s="14">
        <f t="shared" si="162"/>
        <v>97.113744075829388</v>
      </c>
      <c r="T1510" t="str">
        <f t="shared" si="166"/>
        <v>photography</v>
      </c>
      <c r="U1510" t="str">
        <f t="shared" si="167"/>
        <v>photobooks</v>
      </c>
    </row>
    <row r="1511" spans="1:21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f t="shared" si="163"/>
        <v>19425</v>
      </c>
      <c r="F1511">
        <v>21637.22</v>
      </c>
      <c r="G1511" t="s">
        <v>8219</v>
      </c>
      <c r="H1511" t="s">
        <v>8236</v>
      </c>
      <c r="I1511" t="s">
        <v>8249</v>
      </c>
      <c r="J1511">
        <v>1487113140</v>
      </c>
      <c r="K1511" s="10">
        <f t="shared" si="164"/>
        <v>42780.957638888889</v>
      </c>
      <c r="L1511">
        <v>1484570885</v>
      </c>
      <c r="M1511" s="10">
        <f t="shared" si="165"/>
        <v>42751.533391203702</v>
      </c>
      <c r="N1511" t="b">
        <v>1</v>
      </c>
      <c r="O1511">
        <v>196</v>
      </c>
      <c r="P1511" t="b">
        <v>1</v>
      </c>
      <c r="Q1511" t="s">
        <v>8285</v>
      </c>
      <c r="R1511" s="5">
        <f t="shared" si="161"/>
        <v>1.236</v>
      </c>
      <c r="S1511" s="14">
        <f t="shared" si="162"/>
        <v>110.39397959183674</v>
      </c>
      <c r="T1511" t="str">
        <f t="shared" si="166"/>
        <v>photography</v>
      </c>
      <c r="U1511" t="str">
        <f t="shared" si="167"/>
        <v>photobooks</v>
      </c>
    </row>
    <row r="1512" spans="1:21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f t="shared" si="163"/>
        <v>19360</v>
      </c>
      <c r="F1512">
        <v>16165.6</v>
      </c>
      <c r="G1512" t="s">
        <v>8219</v>
      </c>
      <c r="H1512" t="s">
        <v>8225</v>
      </c>
      <c r="I1512" t="s">
        <v>8247</v>
      </c>
      <c r="J1512">
        <v>1405761278</v>
      </c>
      <c r="K1512" s="10">
        <f t="shared" si="164"/>
        <v>41839.385162037033</v>
      </c>
      <c r="L1512">
        <v>1403169278</v>
      </c>
      <c r="M1512" s="10">
        <f t="shared" si="165"/>
        <v>41809.385162037033</v>
      </c>
      <c r="N1512" t="b">
        <v>1</v>
      </c>
      <c r="O1512">
        <v>405</v>
      </c>
      <c r="P1512" t="b">
        <v>1</v>
      </c>
      <c r="Q1512" t="s">
        <v>8285</v>
      </c>
      <c r="R1512" s="5">
        <f t="shared" si="161"/>
        <v>1.01</v>
      </c>
      <c r="S1512" s="14">
        <f t="shared" si="162"/>
        <v>39.91506172839506</v>
      </c>
      <c r="T1512" t="str">
        <f t="shared" si="166"/>
        <v>photography</v>
      </c>
      <c r="U1512" t="str">
        <f t="shared" si="167"/>
        <v>photobooks</v>
      </c>
    </row>
    <row r="1513" spans="1:21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f t="shared" si="163"/>
        <v>14000</v>
      </c>
      <c r="F1513">
        <v>15651</v>
      </c>
      <c r="G1513" t="s">
        <v>8219</v>
      </c>
      <c r="H1513" t="s">
        <v>8224</v>
      </c>
      <c r="I1513" t="s">
        <v>8246</v>
      </c>
      <c r="J1513">
        <v>1447858804</v>
      </c>
      <c r="K1513" s="10">
        <f t="shared" si="164"/>
        <v>42326.625046296293</v>
      </c>
      <c r="L1513">
        <v>1445263204</v>
      </c>
      <c r="M1513" s="10">
        <f t="shared" si="165"/>
        <v>42296.583379629628</v>
      </c>
      <c r="N1513" t="b">
        <v>1</v>
      </c>
      <c r="O1513">
        <v>206</v>
      </c>
      <c r="P1513" t="b">
        <v>1</v>
      </c>
      <c r="Q1513" t="s">
        <v>8285</v>
      </c>
      <c r="R1513" s="5">
        <f t="shared" si="161"/>
        <v>1.1180000000000001</v>
      </c>
      <c r="S1513" s="14">
        <f t="shared" si="162"/>
        <v>75.975728155339809</v>
      </c>
      <c r="T1513" t="str">
        <f t="shared" si="166"/>
        <v>photography</v>
      </c>
      <c r="U1513" t="str">
        <f t="shared" si="167"/>
        <v>photobooks</v>
      </c>
    </row>
    <row r="1514" spans="1:21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f t="shared" si="163"/>
        <v>3500</v>
      </c>
      <c r="F1514">
        <v>19557</v>
      </c>
      <c r="G1514" t="s">
        <v>8219</v>
      </c>
      <c r="H1514" t="s">
        <v>8224</v>
      </c>
      <c r="I1514" t="s">
        <v>8246</v>
      </c>
      <c r="J1514">
        <v>1486311939</v>
      </c>
      <c r="K1514" s="10">
        <f t="shared" si="164"/>
        <v>42771.684479166666</v>
      </c>
      <c r="L1514">
        <v>1483719939</v>
      </c>
      <c r="M1514" s="10">
        <f t="shared" si="165"/>
        <v>42741.684479166666</v>
      </c>
      <c r="N1514" t="b">
        <v>1</v>
      </c>
      <c r="O1514">
        <v>335</v>
      </c>
      <c r="P1514" t="b">
        <v>1</v>
      </c>
      <c r="Q1514" t="s">
        <v>8285</v>
      </c>
      <c r="R1514" s="5">
        <f t="shared" si="161"/>
        <v>5.5880000000000001</v>
      </c>
      <c r="S1514" s="14">
        <f t="shared" si="162"/>
        <v>58.379104477611939</v>
      </c>
      <c r="T1514" t="str">
        <f t="shared" si="166"/>
        <v>photography</v>
      </c>
      <c r="U1514" t="str">
        <f t="shared" si="167"/>
        <v>photobooks</v>
      </c>
    </row>
    <row r="1515" spans="1:21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f t="shared" si="163"/>
        <v>9680</v>
      </c>
      <c r="F1515">
        <v>12001.5</v>
      </c>
      <c r="G1515" t="s">
        <v>8219</v>
      </c>
      <c r="H1515" t="s">
        <v>8225</v>
      </c>
      <c r="I1515" t="s">
        <v>8247</v>
      </c>
      <c r="J1515">
        <v>1405523866</v>
      </c>
      <c r="K1515" s="10">
        <f t="shared" si="164"/>
        <v>41836.637337962966</v>
      </c>
      <c r="L1515">
        <v>1402931866</v>
      </c>
      <c r="M1515" s="10">
        <f t="shared" si="165"/>
        <v>41806.637337962966</v>
      </c>
      <c r="N1515" t="b">
        <v>1</v>
      </c>
      <c r="O1515">
        <v>215</v>
      </c>
      <c r="P1515" t="b">
        <v>1</v>
      </c>
      <c r="Q1515" t="s">
        <v>8285</v>
      </c>
      <c r="R1515" s="5">
        <f t="shared" si="161"/>
        <v>1.5</v>
      </c>
      <c r="S1515" s="14">
        <f t="shared" si="162"/>
        <v>55.82093023255814</v>
      </c>
      <c r="T1515" t="str">
        <f t="shared" si="166"/>
        <v>photography</v>
      </c>
      <c r="U1515" t="str">
        <f t="shared" si="167"/>
        <v>photobooks</v>
      </c>
    </row>
    <row r="1516" spans="1:21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f t="shared" si="163"/>
        <v>25000</v>
      </c>
      <c r="F1516">
        <v>26619</v>
      </c>
      <c r="G1516" t="s">
        <v>8219</v>
      </c>
      <c r="H1516" t="s">
        <v>8224</v>
      </c>
      <c r="I1516" t="s">
        <v>8246</v>
      </c>
      <c r="J1516">
        <v>1443363640</v>
      </c>
      <c r="K1516" s="10">
        <f t="shared" si="164"/>
        <v>42274.597685185188</v>
      </c>
      <c r="L1516">
        <v>1439907640</v>
      </c>
      <c r="M1516" s="10">
        <f t="shared" si="165"/>
        <v>42234.597685185188</v>
      </c>
      <c r="N1516" t="b">
        <v>1</v>
      </c>
      <c r="O1516">
        <v>176</v>
      </c>
      <c r="P1516" t="b">
        <v>1</v>
      </c>
      <c r="Q1516" t="s">
        <v>8285</v>
      </c>
      <c r="R1516" s="5">
        <f t="shared" si="161"/>
        <v>1.0649999999999999</v>
      </c>
      <c r="S1516" s="14">
        <f t="shared" si="162"/>
        <v>151.24431818181819</v>
      </c>
      <c r="T1516" t="str">
        <f t="shared" si="166"/>
        <v>photography</v>
      </c>
      <c r="U1516" t="str">
        <f t="shared" si="167"/>
        <v>photobooks</v>
      </c>
    </row>
    <row r="1517" spans="1:21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f t="shared" si="163"/>
        <v>33000</v>
      </c>
      <c r="F1517">
        <v>471567</v>
      </c>
      <c r="G1517" t="s">
        <v>8219</v>
      </c>
      <c r="H1517" t="s">
        <v>8234</v>
      </c>
      <c r="I1517" t="s">
        <v>8254</v>
      </c>
      <c r="J1517">
        <v>1458104697</v>
      </c>
      <c r="K1517" s="10">
        <f t="shared" si="164"/>
        <v>42445.211770833332</v>
      </c>
      <c r="L1517">
        <v>1455516297</v>
      </c>
      <c r="M1517" s="10">
        <f t="shared" si="165"/>
        <v>42415.253437499996</v>
      </c>
      <c r="N1517" t="b">
        <v>1</v>
      </c>
      <c r="O1517">
        <v>555</v>
      </c>
      <c r="P1517" t="b">
        <v>1</v>
      </c>
      <c r="Q1517" t="s">
        <v>8285</v>
      </c>
      <c r="R1517" s="5">
        <f t="shared" si="161"/>
        <v>1.5720000000000001</v>
      </c>
      <c r="S1517" s="14">
        <f t="shared" si="162"/>
        <v>849.67027027027029</v>
      </c>
      <c r="T1517" t="str">
        <f t="shared" si="166"/>
        <v>photography</v>
      </c>
      <c r="U1517" t="str">
        <f t="shared" si="167"/>
        <v>photobooks</v>
      </c>
    </row>
    <row r="1518" spans="1:21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f t="shared" si="163"/>
        <v>17000</v>
      </c>
      <c r="F1518">
        <v>18472</v>
      </c>
      <c r="G1518" t="s">
        <v>8219</v>
      </c>
      <c r="H1518" t="s">
        <v>8224</v>
      </c>
      <c r="I1518" t="s">
        <v>8246</v>
      </c>
      <c r="J1518">
        <v>1475762400</v>
      </c>
      <c r="K1518" s="10">
        <f t="shared" si="164"/>
        <v>42649.583333333328</v>
      </c>
      <c r="L1518">
        <v>1473160292</v>
      </c>
      <c r="M1518" s="10">
        <f t="shared" si="165"/>
        <v>42619.466342592597</v>
      </c>
      <c r="N1518" t="b">
        <v>1</v>
      </c>
      <c r="O1518">
        <v>116</v>
      </c>
      <c r="P1518" t="b">
        <v>1</v>
      </c>
      <c r="Q1518" t="s">
        <v>8285</v>
      </c>
      <c r="R1518" s="5">
        <f t="shared" si="161"/>
        <v>1.087</v>
      </c>
      <c r="S1518" s="14">
        <f t="shared" si="162"/>
        <v>159.24137931034483</v>
      </c>
      <c r="T1518" t="str">
        <f t="shared" si="166"/>
        <v>photography</v>
      </c>
      <c r="U1518" t="str">
        <f t="shared" si="167"/>
        <v>photobooks</v>
      </c>
    </row>
    <row r="1519" spans="1:21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f t="shared" si="163"/>
        <v>15000</v>
      </c>
      <c r="F1519">
        <v>24297</v>
      </c>
      <c r="G1519" t="s">
        <v>8219</v>
      </c>
      <c r="H1519" t="s">
        <v>8224</v>
      </c>
      <c r="I1519" t="s">
        <v>8246</v>
      </c>
      <c r="J1519">
        <v>1417845600</v>
      </c>
      <c r="K1519" s="10">
        <f t="shared" si="164"/>
        <v>41979.25</v>
      </c>
      <c r="L1519">
        <v>1415194553</v>
      </c>
      <c r="M1519" s="10">
        <f t="shared" si="165"/>
        <v>41948.56658564815</v>
      </c>
      <c r="N1519" t="b">
        <v>1</v>
      </c>
      <c r="O1519">
        <v>615</v>
      </c>
      <c r="P1519" t="b">
        <v>1</v>
      </c>
      <c r="Q1519" t="s">
        <v>8285</v>
      </c>
      <c r="R1519" s="5">
        <f t="shared" si="161"/>
        <v>1.62</v>
      </c>
      <c r="S1519" s="14">
        <f t="shared" si="162"/>
        <v>39.507317073170732</v>
      </c>
      <c r="T1519" t="str">
        <f t="shared" si="166"/>
        <v>photography</v>
      </c>
      <c r="U1519" t="str">
        <f t="shared" si="167"/>
        <v>photobooks</v>
      </c>
    </row>
    <row r="1520" spans="1:21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f t="shared" si="163"/>
        <v>15000</v>
      </c>
      <c r="F1520">
        <v>30805</v>
      </c>
      <c r="G1520" t="s">
        <v>8219</v>
      </c>
      <c r="H1520" t="s">
        <v>8224</v>
      </c>
      <c r="I1520" t="s">
        <v>8246</v>
      </c>
      <c r="J1520">
        <v>1401565252</v>
      </c>
      <c r="K1520" s="10">
        <f t="shared" si="164"/>
        <v>41790.8200462963</v>
      </c>
      <c r="L1520">
        <v>1398973252</v>
      </c>
      <c r="M1520" s="10">
        <f t="shared" si="165"/>
        <v>41760.8200462963</v>
      </c>
      <c r="N1520" t="b">
        <v>1</v>
      </c>
      <c r="O1520">
        <v>236</v>
      </c>
      <c r="P1520" t="b">
        <v>1</v>
      </c>
      <c r="Q1520" t="s">
        <v>8285</v>
      </c>
      <c r="R1520" s="5">
        <f t="shared" si="161"/>
        <v>2.0539999999999998</v>
      </c>
      <c r="S1520" s="14">
        <f t="shared" si="162"/>
        <v>130.52966101694915</v>
      </c>
      <c r="T1520" t="str">
        <f t="shared" si="166"/>
        <v>photography</v>
      </c>
      <c r="U1520" t="str">
        <f t="shared" si="167"/>
        <v>photobooks</v>
      </c>
    </row>
    <row r="1521" spans="1:21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f t="shared" si="163"/>
        <v>9000</v>
      </c>
      <c r="F1521">
        <v>9302.75</v>
      </c>
      <c r="G1521" t="s">
        <v>8219</v>
      </c>
      <c r="H1521" t="s">
        <v>8224</v>
      </c>
      <c r="I1521" t="s">
        <v>8246</v>
      </c>
      <c r="J1521">
        <v>1403301540</v>
      </c>
      <c r="K1521" s="10">
        <f t="shared" si="164"/>
        <v>41810.915972222225</v>
      </c>
      <c r="L1521">
        <v>1400867283</v>
      </c>
      <c r="M1521" s="10">
        <f t="shared" si="165"/>
        <v>41782.741701388892</v>
      </c>
      <c r="N1521" t="b">
        <v>1</v>
      </c>
      <c r="O1521">
        <v>145</v>
      </c>
      <c r="P1521" t="b">
        <v>1</v>
      </c>
      <c r="Q1521" t="s">
        <v>8285</v>
      </c>
      <c r="R1521" s="5">
        <f t="shared" si="161"/>
        <v>1.034</v>
      </c>
      <c r="S1521" s="14">
        <f t="shared" si="162"/>
        <v>64.156896551724131</v>
      </c>
      <c r="T1521" t="str">
        <f t="shared" si="166"/>
        <v>photography</v>
      </c>
      <c r="U1521" t="str">
        <f t="shared" si="167"/>
        <v>photobooks</v>
      </c>
    </row>
    <row r="1522" spans="1:21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f t="shared" si="163"/>
        <v>18000</v>
      </c>
      <c r="F1522">
        <v>18625</v>
      </c>
      <c r="G1522" t="s">
        <v>8219</v>
      </c>
      <c r="H1522" t="s">
        <v>8224</v>
      </c>
      <c r="I1522" t="s">
        <v>8246</v>
      </c>
      <c r="J1522">
        <v>1418961600</v>
      </c>
      <c r="K1522" s="10">
        <f t="shared" si="164"/>
        <v>41992.166666666672</v>
      </c>
      <c r="L1522">
        <v>1415824513</v>
      </c>
      <c r="M1522" s="10">
        <f t="shared" si="165"/>
        <v>41955.857789351852</v>
      </c>
      <c r="N1522" t="b">
        <v>1</v>
      </c>
      <c r="O1522">
        <v>167</v>
      </c>
      <c r="P1522" t="b">
        <v>1</v>
      </c>
      <c r="Q1522" t="s">
        <v>8285</v>
      </c>
      <c r="R1522" s="5">
        <f t="shared" si="161"/>
        <v>1.0349999999999999</v>
      </c>
      <c r="S1522" s="14">
        <f t="shared" si="162"/>
        <v>111.52694610778443</v>
      </c>
      <c r="T1522" t="str">
        <f t="shared" si="166"/>
        <v>photography</v>
      </c>
      <c r="U1522" t="str">
        <f t="shared" si="167"/>
        <v>photobooks</v>
      </c>
    </row>
    <row r="1523" spans="1:21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f t="shared" si="163"/>
        <v>37500</v>
      </c>
      <c r="F1523">
        <v>40055</v>
      </c>
      <c r="G1523" t="s">
        <v>8219</v>
      </c>
      <c r="H1523" t="s">
        <v>8224</v>
      </c>
      <c r="I1523" t="s">
        <v>8246</v>
      </c>
      <c r="J1523">
        <v>1465272091</v>
      </c>
      <c r="K1523" s="10">
        <f t="shared" si="164"/>
        <v>42528.167719907404</v>
      </c>
      <c r="L1523">
        <v>1462248091</v>
      </c>
      <c r="M1523" s="10">
        <f t="shared" si="165"/>
        <v>42493.167719907404</v>
      </c>
      <c r="N1523" t="b">
        <v>1</v>
      </c>
      <c r="O1523">
        <v>235</v>
      </c>
      <c r="P1523" t="b">
        <v>1</v>
      </c>
      <c r="Q1523" t="s">
        <v>8285</v>
      </c>
      <c r="R1523" s="5">
        <f t="shared" si="161"/>
        <v>1.0680000000000001</v>
      </c>
      <c r="S1523" s="14">
        <f t="shared" si="162"/>
        <v>170.44680851063831</v>
      </c>
      <c r="T1523" t="str">
        <f t="shared" si="166"/>
        <v>photography</v>
      </c>
      <c r="U1523" t="str">
        <f t="shared" si="167"/>
        <v>photobooks</v>
      </c>
    </row>
    <row r="1524" spans="1:21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f t="shared" si="163"/>
        <v>43500</v>
      </c>
      <c r="F1524">
        <v>60450.1</v>
      </c>
      <c r="G1524" t="s">
        <v>8219</v>
      </c>
      <c r="H1524" t="s">
        <v>8224</v>
      </c>
      <c r="I1524" t="s">
        <v>8246</v>
      </c>
      <c r="J1524">
        <v>1413575739</v>
      </c>
      <c r="K1524" s="10">
        <f t="shared" si="164"/>
        <v>41929.830312500002</v>
      </c>
      <c r="L1524">
        <v>1410983739</v>
      </c>
      <c r="M1524" s="10">
        <f t="shared" si="165"/>
        <v>41899.830312500002</v>
      </c>
      <c r="N1524" t="b">
        <v>1</v>
      </c>
      <c r="O1524">
        <v>452</v>
      </c>
      <c r="P1524" t="b">
        <v>1</v>
      </c>
      <c r="Q1524" t="s">
        <v>8285</v>
      </c>
      <c r="R1524" s="5">
        <f t="shared" si="161"/>
        <v>1.39</v>
      </c>
      <c r="S1524" s="14">
        <f t="shared" si="162"/>
        <v>133.7391592920354</v>
      </c>
      <c r="T1524" t="str">
        <f t="shared" si="166"/>
        <v>photography</v>
      </c>
      <c r="U1524" t="str">
        <f t="shared" si="167"/>
        <v>photobooks</v>
      </c>
    </row>
    <row r="1525" spans="1:21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f t="shared" si="163"/>
        <v>18500</v>
      </c>
      <c r="F1525">
        <v>23096</v>
      </c>
      <c r="G1525" t="s">
        <v>8219</v>
      </c>
      <c r="H1525" t="s">
        <v>8224</v>
      </c>
      <c r="I1525" t="s">
        <v>8246</v>
      </c>
      <c r="J1525">
        <v>1419292800</v>
      </c>
      <c r="K1525" s="10">
        <f t="shared" si="164"/>
        <v>41996</v>
      </c>
      <c r="L1525">
        <v>1416592916</v>
      </c>
      <c r="M1525" s="10">
        <f t="shared" si="165"/>
        <v>41964.751342592594</v>
      </c>
      <c r="N1525" t="b">
        <v>1</v>
      </c>
      <c r="O1525">
        <v>241</v>
      </c>
      <c r="P1525" t="b">
        <v>1</v>
      </c>
      <c r="Q1525" t="s">
        <v>8285</v>
      </c>
      <c r="R1525" s="5">
        <f t="shared" si="161"/>
        <v>1.248</v>
      </c>
      <c r="S1525" s="14">
        <f t="shared" si="162"/>
        <v>95.834024896265561</v>
      </c>
      <c r="T1525" t="str">
        <f t="shared" si="166"/>
        <v>photography</v>
      </c>
      <c r="U1525" t="str">
        <f t="shared" si="167"/>
        <v>photobooks</v>
      </c>
    </row>
    <row r="1526" spans="1:21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f t="shared" si="163"/>
        <v>300</v>
      </c>
      <c r="F1526">
        <v>6210</v>
      </c>
      <c r="G1526" t="s">
        <v>8219</v>
      </c>
      <c r="H1526" t="s">
        <v>8235</v>
      </c>
      <c r="I1526" t="s">
        <v>8255</v>
      </c>
      <c r="J1526">
        <v>1487592090</v>
      </c>
      <c r="K1526" s="10">
        <f t="shared" si="164"/>
        <v>42786.501041666663</v>
      </c>
      <c r="L1526">
        <v>1485000090</v>
      </c>
      <c r="M1526" s="10">
        <f t="shared" si="165"/>
        <v>42756.501041666663</v>
      </c>
      <c r="N1526" t="b">
        <v>1</v>
      </c>
      <c r="O1526">
        <v>28</v>
      </c>
      <c r="P1526" t="b">
        <v>1</v>
      </c>
      <c r="Q1526" t="s">
        <v>8285</v>
      </c>
      <c r="R1526" s="5">
        <f t="shared" si="161"/>
        <v>2.0699999999999998</v>
      </c>
      <c r="S1526" s="14">
        <f t="shared" si="162"/>
        <v>221.78571428571428</v>
      </c>
      <c r="T1526" t="str">
        <f t="shared" si="166"/>
        <v>photography</v>
      </c>
      <c r="U1526" t="str">
        <f t="shared" si="167"/>
        <v>photobooks</v>
      </c>
    </row>
    <row r="1527" spans="1:21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f t="shared" si="163"/>
        <v>2600</v>
      </c>
      <c r="F1527">
        <v>4524.1499999999996</v>
      </c>
      <c r="G1527" t="s">
        <v>8219</v>
      </c>
      <c r="H1527" t="s">
        <v>8224</v>
      </c>
      <c r="I1527" t="s">
        <v>8246</v>
      </c>
      <c r="J1527">
        <v>1471539138</v>
      </c>
      <c r="K1527" s="10">
        <f t="shared" si="164"/>
        <v>42600.702986111108</v>
      </c>
      <c r="L1527">
        <v>1468947138</v>
      </c>
      <c r="M1527" s="10">
        <f t="shared" si="165"/>
        <v>42570.702986111108</v>
      </c>
      <c r="N1527" t="b">
        <v>1</v>
      </c>
      <c r="O1527">
        <v>140</v>
      </c>
      <c r="P1527" t="b">
        <v>1</v>
      </c>
      <c r="Q1527" t="s">
        <v>8285</v>
      </c>
      <c r="R1527" s="5">
        <f t="shared" si="161"/>
        <v>1.74</v>
      </c>
      <c r="S1527" s="14">
        <f t="shared" si="162"/>
        <v>32.315357142857138</v>
      </c>
      <c r="T1527" t="str">
        <f t="shared" si="166"/>
        <v>photography</v>
      </c>
      <c r="U1527" t="str">
        <f t="shared" si="167"/>
        <v>photobooks</v>
      </c>
    </row>
    <row r="1528" spans="1:21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f t="shared" si="163"/>
        <v>23000</v>
      </c>
      <c r="F1528">
        <v>27675</v>
      </c>
      <c r="G1528" t="s">
        <v>8219</v>
      </c>
      <c r="H1528" t="s">
        <v>8224</v>
      </c>
      <c r="I1528" t="s">
        <v>8246</v>
      </c>
      <c r="J1528">
        <v>1453185447</v>
      </c>
      <c r="K1528" s="10">
        <f t="shared" si="164"/>
        <v>42388.276006944448</v>
      </c>
      <c r="L1528">
        <v>1448951847</v>
      </c>
      <c r="M1528" s="10">
        <f t="shared" si="165"/>
        <v>42339.276006944448</v>
      </c>
      <c r="N1528" t="b">
        <v>1</v>
      </c>
      <c r="O1528">
        <v>280</v>
      </c>
      <c r="P1528" t="b">
        <v>1</v>
      </c>
      <c r="Q1528" t="s">
        <v>8285</v>
      </c>
      <c r="R1528" s="5">
        <f t="shared" si="161"/>
        <v>1.2030000000000001</v>
      </c>
      <c r="S1528" s="14">
        <f t="shared" si="162"/>
        <v>98.839285714285708</v>
      </c>
      <c r="T1528" t="str">
        <f t="shared" si="166"/>
        <v>photography</v>
      </c>
      <c r="U1528" t="str">
        <f t="shared" si="167"/>
        <v>photobooks</v>
      </c>
    </row>
    <row r="1529" spans="1:21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f t="shared" si="163"/>
        <v>3500</v>
      </c>
      <c r="F1529">
        <v>3865.55</v>
      </c>
      <c r="G1529" t="s">
        <v>8219</v>
      </c>
      <c r="H1529" t="s">
        <v>8224</v>
      </c>
      <c r="I1529" t="s">
        <v>8246</v>
      </c>
      <c r="J1529">
        <v>1489497886</v>
      </c>
      <c r="K1529" s="10">
        <f t="shared" si="164"/>
        <v>42808.558865740735</v>
      </c>
      <c r="L1529">
        <v>1487082286</v>
      </c>
      <c r="M1529" s="10">
        <f t="shared" si="165"/>
        <v>42780.600532407407</v>
      </c>
      <c r="N1529" t="b">
        <v>1</v>
      </c>
      <c r="O1529">
        <v>70</v>
      </c>
      <c r="P1529" t="b">
        <v>1</v>
      </c>
      <c r="Q1529" t="s">
        <v>8285</v>
      </c>
      <c r="R1529" s="5">
        <f t="shared" si="161"/>
        <v>1.1040000000000001</v>
      </c>
      <c r="S1529" s="14">
        <f t="shared" si="162"/>
        <v>55.222142857142863</v>
      </c>
      <c r="T1529" t="str">
        <f t="shared" si="166"/>
        <v>photography</v>
      </c>
      <c r="U1529" t="str">
        <f t="shared" si="167"/>
        <v>photobooks</v>
      </c>
    </row>
    <row r="1530" spans="1:21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f t="shared" si="163"/>
        <v>3000</v>
      </c>
      <c r="F1530">
        <v>8447</v>
      </c>
      <c r="G1530" t="s">
        <v>8219</v>
      </c>
      <c r="H1530" t="s">
        <v>8224</v>
      </c>
      <c r="I1530" t="s">
        <v>8246</v>
      </c>
      <c r="J1530">
        <v>1485907200</v>
      </c>
      <c r="K1530" s="10">
        <f t="shared" si="164"/>
        <v>42767</v>
      </c>
      <c r="L1530">
        <v>1483292122</v>
      </c>
      <c r="M1530" s="10">
        <f t="shared" si="165"/>
        <v>42736.732893518521</v>
      </c>
      <c r="N1530" t="b">
        <v>1</v>
      </c>
      <c r="O1530">
        <v>160</v>
      </c>
      <c r="P1530" t="b">
        <v>1</v>
      </c>
      <c r="Q1530" t="s">
        <v>8285</v>
      </c>
      <c r="R1530" s="5">
        <f t="shared" si="161"/>
        <v>2.8159999999999998</v>
      </c>
      <c r="S1530" s="14">
        <f t="shared" si="162"/>
        <v>52.793750000000003</v>
      </c>
      <c r="T1530" t="str">
        <f t="shared" si="166"/>
        <v>photography</v>
      </c>
      <c r="U1530" t="str">
        <f t="shared" si="167"/>
        <v>photobooks</v>
      </c>
    </row>
    <row r="1531" spans="1:21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f t="shared" si="163"/>
        <v>19000</v>
      </c>
      <c r="F1531">
        <v>19129</v>
      </c>
      <c r="G1531" t="s">
        <v>8219</v>
      </c>
      <c r="H1531" t="s">
        <v>8224</v>
      </c>
      <c r="I1531" t="s">
        <v>8246</v>
      </c>
      <c r="J1531">
        <v>1426773920</v>
      </c>
      <c r="K1531" s="10">
        <f t="shared" si="164"/>
        <v>42082.587037037039</v>
      </c>
      <c r="L1531">
        <v>1424185520</v>
      </c>
      <c r="M1531" s="10">
        <f t="shared" si="165"/>
        <v>42052.628703703704</v>
      </c>
      <c r="N1531" t="b">
        <v>1</v>
      </c>
      <c r="O1531">
        <v>141</v>
      </c>
      <c r="P1531" t="b">
        <v>1</v>
      </c>
      <c r="Q1531" t="s">
        <v>8285</v>
      </c>
      <c r="R1531" s="5">
        <f t="shared" si="161"/>
        <v>1.0069999999999999</v>
      </c>
      <c r="S1531" s="14">
        <f t="shared" si="162"/>
        <v>135.66666666666666</v>
      </c>
      <c r="T1531" t="str">
        <f t="shared" si="166"/>
        <v>photography</v>
      </c>
      <c r="U1531" t="str">
        <f t="shared" si="167"/>
        <v>photobooks</v>
      </c>
    </row>
    <row r="1532" spans="1:21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f t="shared" si="163"/>
        <v>35000</v>
      </c>
      <c r="F1532">
        <v>47189</v>
      </c>
      <c r="G1532" t="s">
        <v>8219</v>
      </c>
      <c r="H1532" t="s">
        <v>8224</v>
      </c>
      <c r="I1532" t="s">
        <v>8246</v>
      </c>
      <c r="J1532">
        <v>1445624695</v>
      </c>
      <c r="K1532" s="10">
        <f t="shared" si="164"/>
        <v>42300.767303240747</v>
      </c>
      <c r="L1532">
        <v>1443464695</v>
      </c>
      <c r="M1532" s="10">
        <f t="shared" si="165"/>
        <v>42275.767303240747</v>
      </c>
      <c r="N1532" t="b">
        <v>1</v>
      </c>
      <c r="O1532">
        <v>874</v>
      </c>
      <c r="P1532" t="b">
        <v>1</v>
      </c>
      <c r="Q1532" t="s">
        <v>8285</v>
      </c>
      <c r="R1532" s="5">
        <f t="shared" si="161"/>
        <v>1.3480000000000001</v>
      </c>
      <c r="S1532" s="14">
        <f t="shared" si="162"/>
        <v>53.991990846681922</v>
      </c>
      <c r="T1532" t="str">
        <f t="shared" si="166"/>
        <v>photography</v>
      </c>
      <c r="U1532" t="str">
        <f t="shared" si="167"/>
        <v>photobooks</v>
      </c>
    </row>
    <row r="1533" spans="1:21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f t="shared" si="163"/>
        <v>2350</v>
      </c>
      <c r="F1533">
        <v>4135</v>
      </c>
      <c r="G1533" t="s">
        <v>8219</v>
      </c>
      <c r="H1533" t="s">
        <v>8224</v>
      </c>
      <c r="I1533" t="s">
        <v>8246</v>
      </c>
      <c r="J1533">
        <v>1417402800</v>
      </c>
      <c r="K1533" s="10">
        <f t="shared" si="164"/>
        <v>41974.125</v>
      </c>
      <c r="L1533">
        <v>1414610126</v>
      </c>
      <c r="M1533" s="10">
        <f t="shared" si="165"/>
        <v>41941.802384259259</v>
      </c>
      <c r="N1533" t="b">
        <v>1</v>
      </c>
      <c r="O1533">
        <v>73</v>
      </c>
      <c r="P1533" t="b">
        <v>1</v>
      </c>
      <c r="Q1533" t="s">
        <v>8285</v>
      </c>
      <c r="R1533" s="5">
        <f t="shared" si="161"/>
        <v>1.76</v>
      </c>
      <c r="S1533" s="14">
        <f t="shared" si="162"/>
        <v>56.643835616438359</v>
      </c>
      <c r="T1533" t="str">
        <f t="shared" si="166"/>
        <v>photography</v>
      </c>
      <c r="U1533" t="str">
        <f t="shared" si="167"/>
        <v>photobooks</v>
      </c>
    </row>
    <row r="1534" spans="1:21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f t="shared" si="163"/>
        <v>3400.0000000000005</v>
      </c>
      <c r="F1534">
        <v>24201</v>
      </c>
      <c r="G1534" t="s">
        <v>8219</v>
      </c>
      <c r="H1534" t="s">
        <v>8226</v>
      </c>
      <c r="I1534" t="s">
        <v>8248</v>
      </c>
      <c r="J1534">
        <v>1455548400</v>
      </c>
      <c r="K1534" s="10">
        <f t="shared" si="164"/>
        <v>42415.625</v>
      </c>
      <c r="L1534">
        <v>1453461865</v>
      </c>
      <c r="M1534" s="10">
        <f t="shared" si="165"/>
        <v>42391.475289351853</v>
      </c>
      <c r="N1534" t="b">
        <v>1</v>
      </c>
      <c r="O1534">
        <v>294</v>
      </c>
      <c r="P1534" t="b">
        <v>1</v>
      </c>
      <c r="Q1534" t="s">
        <v>8285</v>
      </c>
      <c r="R1534" s="5">
        <f t="shared" si="161"/>
        <v>4.84</v>
      </c>
      <c r="S1534" s="14">
        <f t="shared" si="162"/>
        <v>82.316326530612244</v>
      </c>
      <c r="T1534" t="str">
        <f t="shared" si="166"/>
        <v>photography</v>
      </c>
      <c r="U1534" t="str">
        <f t="shared" si="167"/>
        <v>photobooks</v>
      </c>
    </row>
    <row r="1535" spans="1:21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f t="shared" si="163"/>
        <v>45000</v>
      </c>
      <c r="F1535">
        <v>65313</v>
      </c>
      <c r="G1535" t="s">
        <v>8219</v>
      </c>
      <c r="H1535" t="s">
        <v>8224</v>
      </c>
      <c r="I1535" t="s">
        <v>8246</v>
      </c>
      <c r="J1535">
        <v>1462161540</v>
      </c>
      <c r="K1535" s="10">
        <f t="shared" si="164"/>
        <v>42492.165972222225</v>
      </c>
      <c r="L1535">
        <v>1457913777</v>
      </c>
      <c r="M1535" s="10">
        <f t="shared" si="165"/>
        <v>42443.00204861111</v>
      </c>
      <c r="N1535" t="b">
        <v>1</v>
      </c>
      <c r="O1535">
        <v>740</v>
      </c>
      <c r="P1535" t="b">
        <v>1</v>
      </c>
      <c r="Q1535" t="s">
        <v>8285</v>
      </c>
      <c r="R1535" s="5">
        <f t="shared" si="161"/>
        <v>1.4510000000000001</v>
      </c>
      <c r="S1535" s="14">
        <f t="shared" si="162"/>
        <v>88.26081081081081</v>
      </c>
      <c r="T1535" t="str">
        <f t="shared" si="166"/>
        <v>photography</v>
      </c>
      <c r="U1535" t="str">
        <f t="shared" si="167"/>
        <v>photobooks</v>
      </c>
    </row>
    <row r="1536" spans="1:21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f t="shared" si="163"/>
        <v>7500</v>
      </c>
      <c r="F1536">
        <v>31330</v>
      </c>
      <c r="G1536" t="s">
        <v>8219</v>
      </c>
      <c r="H1536" t="s">
        <v>8224</v>
      </c>
      <c r="I1536" t="s">
        <v>8246</v>
      </c>
      <c r="J1536">
        <v>1441383062</v>
      </c>
      <c r="K1536" s="10">
        <f t="shared" si="164"/>
        <v>42251.67432870371</v>
      </c>
      <c r="L1536">
        <v>1438791062</v>
      </c>
      <c r="M1536" s="10">
        <f t="shared" si="165"/>
        <v>42221.67432870371</v>
      </c>
      <c r="N1536" t="b">
        <v>1</v>
      </c>
      <c r="O1536">
        <v>369</v>
      </c>
      <c r="P1536" t="b">
        <v>1</v>
      </c>
      <c r="Q1536" t="s">
        <v>8285</v>
      </c>
      <c r="R1536" s="5">
        <f t="shared" si="161"/>
        <v>4.1769999999999996</v>
      </c>
      <c r="S1536" s="14">
        <f t="shared" si="162"/>
        <v>84.905149051490511</v>
      </c>
      <c r="T1536" t="str">
        <f t="shared" si="166"/>
        <v>photography</v>
      </c>
      <c r="U1536" t="str">
        <f t="shared" si="167"/>
        <v>photobooks</v>
      </c>
    </row>
    <row r="1537" spans="1:21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f t="shared" si="163"/>
        <v>4000</v>
      </c>
      <c r="F1537">
        <v>5297</v>
      </c>
      <c r="G1537" t="s">
        <v>8219</v>
      </c>
      <c r="H1537" t="s">
        <v>8224</v>
      </c>
      <c r="I1537" t="s">
        <v>8246</v>
      </c>
      <c r="J1537">
        <v>1464040800</v>
      </c>
      <c r="K1537" s="10">
        <f t="shared" si="164"/>
        <v>42513.916666666672</v>
      </c>
      <c r="L1537">
        <v>1461527631</v>
      </c>
      <c r="M1537" s="10">
        <f t="shared" si="165"/>
        <v>42484.829062500001</v>
      </c>
      <c r="N1537" t="b">
        <v>1</v>
      </c>
      <c r="O1537">
        <v>110</v>
      </c>
      <c r="P1537" t="b">
        <v>1</v>
      </c>
      <c r="Q1537" t="s">
        <v>8285</v>
      </c>
      <c r="R1537" s="5">
        <f t="shared" si="161"/>
        <v>1.3240000000000001</v>
      </c>
      <c r="S1537" s="14">
        <f t="shared" si="162"/>
        <v>48.154545454545456</v>
      </c>
      <c r="T1537" t="str">
        <f t="shared" si="166"/>
        <v>photography</v>
      </c>
      <c r="U1537" t="str">
        <f t="shared" si="167"/>
        <v>photobooks</v>
      </c>
    </row>
    <row r="1538" spans="1:21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f t="shared" si="163"/>
        <v>12000</v>
      </c>
      <c r="F1538">
        <v>30037.01</v>
      </c>
      <c r="G1538" t="s">
        <v>8219</v>
      </c>
      <c r="H1538" t="s">
        <v>8224</v>
      </c>
      <c r="I1538" t="s">
        <v>8246</v>
      </c>
      <c r="J1538">
        <v>1440702910</v>
      </c>
      <c r="K1538" s="10">
        <f t="shared" si="164"/>
        <v>42243.802199074074</v>
      </c>
      <c r="L1538">
        <v>1438110910</v>
      </c>
      <c r="M1538" s="10">
        <f t="shared" si="165"/>
        <v>42213.802199074074</v>
      </c>
      <c r="N1538" t="b">
        <v>1</v>
      </c>
      <c r="O1538">
        <v>455</v>
      </c>
      <c r="P1538" t="b">
        <v>1</v>
      </c>
      <c r="Q1538" t="s">
        <v>8285</v>
      </c>
      <c r="R1538" s="5">
        <f t="shared" ref="R1538:R1601" si="168">ROUND((F1538/D1538),3)</f>
        <v>2.5030000000000001</v>
      </c>
      <c r="S1538" s="14">
        <f t="shared" ref="S1538:S1601" si="169">F1538/O1538</f>
        <v>66.015406593406595</v>
      </c>
      <c r="T1538" t="str">
        <f t="shared" si="166"/>
        <v>photography</v>
      </c>
      <c r="U1538" t="str">
        <f t="shared" si="167"/>
        <v>photobooks</v>
      </c>
    </row>
    <row r="1539" spans="1:21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f t="shared" ref="E1539:E1602" si="170">IF(I1539="USD",D1539,(IF(I1539="AUD",(D1539*0.68),IF(I1539="GBP",(D1539*1.21),(IF(I1539="EUR",(D1539*1.11),(IF(I1539="CAD",(D1539*0.75),(IF(I1539="NZD",(D1539*0.64),IF(I1539="HKD",(D1539*0.13),IF(I1539="DKK",(D1539*0.15),IF(I1539="NOK",(D1539*0.11),IF(I1539="SEK",(D1539*0.1),(IF(I1539="MXN",(D1539*0.051),IF(I1539="chf",(D1539*1.02),IF(I1539="SGD",(D1539*0.72)))))))))))))))))))</f>
        <v>13320.000000000002</v>
      </c>
      <c r="F1539">
        <v>21588</v>
      </c>
      <c r="G1539" t="s">
        <v>8219</v>
      </c>
      <c r="H1539" t="s">
        <v>8236</v>
      </c>
      <c r="I1539" t="s">
        <v>8249</v>
      </c>
      <c r="J1539">
        <v>1470506400</v>
      </c>
      <c r="K1539" s="10">
        <f t="shared" ref="K1539:K1602" si="171">(((J1539/60)/60)/24)+DATE(1970,1,1)</f>
        <v>42588.75</v>
      </c>
      <c r="L1539">
        <v>1467358427</v>
      </c>
      <c r="M1539" s="10">
        <f t="shared" ref="M1539:M1602" si="172">(((L1539/60)/60)/24)+DATE(1970,1,1)</f>
        <v>42552.315127314811</v>
      </c>
      <c r="N1539" t="b">
        <v>1</v>
      </c>
      <c r="O1539">
        <v>224</v>
      </c>
      <c r="P1539" t="b">
        <v>1</v>
      </c>
      <c r="Q1539" t="s">
        <v>8285</v>
      </c>
      <c r="R1539" s="5">
        <f t="shared" si="168"/>
        <v>1.7989999999999999</v>
      </c>
      <c r="S1539" s="14">
        <f t="shared" si="169"/>
        <v>96.375</v>
      </c>
      <c r="T1539" t="str">
        <f t="shared" ref="T1539:T1602" si="173">LEFT(Q1539,SEARCH("/",Q1539,1)-1)</f>
        <v>photography</v>
      </c>
      <c r="U1539" t="str">
        <f t="shared" ref="U1539:U1602" si="174">RIGHT(Q1539,(LEN(Q1539)-(SEARCH("/",Q1539,1))))</f>
        <v>photobooks</v>
      </c>
    </row>
    <row r="1540" spans="1:21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f t="shared" si="170"/>
        <v>7000</v>
      </c>
      <c r="F1540">
        <v>7184</v>
      </c>
      <c r="G1540" t="s">
        <v>8219</v>
      </c>
      <c r="H1540" t="s">
        <v>8224</v>
      </c>
      <c r="I1540" t="s">
        <v>8246</v>
      </c>
      <c r="J1540">
        <v>1421952370</v>
      </c>
      <c r="K1540" s="10">
        <f t="shared" si="171"/>
        <v>42026.782060185185</v>
      </c>
      <c r="L1540">
        <v>1418064370</v>
      </c>
      <c r="M1540" s="10">
        <f t="shared" si="172"/>
        <v>41981.782060185185</v>
      </c>
      <c r="N1540" t="b">
        <v>1</v>
      </c>
      <c r="O1540">
        <v>46</v>
      </c>
      <c r="P1540" t="b">
        <v>1</v>
      </c>
      <c r="Q1540" t="s">
        <v>8285</v>
      </c>
      <c r="R1540" s="5">
        <f t="shared" si="168"/>
        <v>1.026</v>
      </c>
      <c r="S1540" s="14">
        <f t="shared" si="169"/>
        <v>156.17391304347825</v>
      </c>
      <c r="T1540" t="str">
        <f t="shared" si="173"/>
        <v>photography</v>
      </c>
      <c r="U1540" t="str">
        <f t="shared" si="174"/>
        <v>photobooks</v>
      </c>
    </row>
    <row r="1541" spans="1:21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f t="shared" si="170"/>
        <v>20000</v>
      </c>
      <c r="F1541">
        <v>27197.22</v>
      </c>
      <c r="G1541" t="s">
        <v>8219</v>
      </c>
      <c r="H1541" t="s">
        <v>8224</v>
      </c>
      <c r="I1541" t="s">
        <v>8246</v>
      </c>
      <c r="J1541">
        <v>1483481019</v>
      </c>
      <c r="K1541" s="10">
        <f t="shared" si="171"/>
        <v>42738.919201388882</v>
      </c>
      <c r="L1541">
        <v>1480629819</v>
      </c>
      <c r="M1541" s="10">
        <f t="shared" si="172"/>
        <v>42705.919201388882</v>
      </c>
      <c r="N1541" t="b">
        <v>0</v>
      </c>
      <c r="O1541">
        <v>284</v>
      </c>
      <c r="P1541" t="b">
        <v>1</v>
      </c>
      <c r="Q1541" t="s">
        <v>8285</v>
      </c>
      <c r="R1541" s="5">
        <f t="shared" si="168"/>
        <v>1.36</v>
      </c>
      <c r="S1541" s="14">
        <f t="shared" si="169"/>
        <v>95.764859154929582</v>
      </c>
      <c r="T1541" t="str">
        <f t="shared" si="173"/>
        <v>photography</v>
      </c>
      <c r="U1541" t="str">
        <f t="shared" si="174"/>
        <v>photobooks</v>
      </c>
    </row>
    <row r="1542" spans="1:21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f t="shared" si="170"/>
        <v>15000</v>
      </c>
      <c r="F1542">
        <v>17680</v>
      </c>
      <c r="G1542" t="s">
        <v>8219</v>
      </c>
      <c r="H1542" t="s">
        <v>8224</v>
      </c>
      <c r="I1542" t="s">
        <v>8246</v>
      </c>
      <c r="J1542">
        <v>1416964500</v>
      </c>
      <c r="K1542" s="10">
        <f t="shared" si="171"/>
        <v>41969.052083333328</v>
      </c>
      <c r="L1542">
        <v>1414368616</v>
      </c>
      <c r="M1542" s="10">
        <f t="shared" si="172"/>
        <v>41939.00712962963</v>
      </c>
      <c r="N1542" t="b">
        <v>1</v>
      </c>
      <c r="O1542">
        <v>98</v>
      </c>
      <c r="P1542" t="b">
        <v>1</v>
      </c>
      <c r="Q1542" t="s">
        <v>8285</v>
      </c>
      <c r="R1542" s="5">
        <f t="shared" si="168"/>
        <v>1.179</v>
      </c>
      <c r="S1542" s="14">
        <f t="shared" si="169"/>
        <v>180.40816326530611</v>
      </c>
      <c r="T1542" t="str">
        <f t="shared" si="173"/>
        <v>photography</v>
      </c>
      <c r="U1542" t="str">
        <f t="shared" si="174"/>
        <v>photobooks</v>
      </c>
    </row>
    <row r="1543" spans="1:21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f t="shared" si="170"/>
        <v>18000</v>
      </c>
      <c r="F1543">
        <v>6</v>
      </c>
      <c r="G1543" t="s">
        <v>8221</v>
      </c>
      <c r="H1543" t="s">
        <v>8224</v>
      </c>
      <c r="I1543" t="s">
        <v>8246</v>
      </c>
      <c r="J1543">
        <v>1420045538</v>
      </c>
      <c r="K1543" s="10">
        <f t="shared" si="171"/>
        <v>42004.712245370371</v>
      </c>
      <c r="L1543">
        <v>1417453538</v>
      </c>
      <c r="M1543" s="10">
        <f t="shared" si="172"/>
        <v>41974.712245370371</v>
      </c>
      <c r="N1543" t="b">
        <v>0</v>
      </c>
      <c r="O1543">
        <v>2</v>
      </c>
      <c r="P1543" t="b">
        <v>0</v>
      </c>
      <c r="Q1543" t="s">
        <v>8289</v>
      </c>
      <c r="R1543" s="5">
        <f t="shared" si="168"/>
        <v>0</v>
      </c>
      <c r="S1543" s="6">
        <f t="shared" si="169"/>
        <v>3</v>
      </c>
      <c r="T1543" t="str">
        <f t="shared" si="173"/>
        <v>photography</v>
      </c>
      <c r="U1543" t="str">
        <f t="shared" si="174"/>
        <v>nature</v>
      </c>
    </row>
    <row r="1544" spans="1:21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f t="shared" si="170"/>
        <v>375</v>
      </c>
      <c r="F1544">
        <v>20</v>
      </c>
      <c r="G1544" t="s">
        <v>8221</v>
      </c>
      <c r="H1544" t="s">
        <v>8229</v>
      </c>
      <c r="I1544" t="s">
        <v>8251</v>
      </c>
      <c r="J1544">
        <v>1435708500</v>
      </c>
      <c r="K1544" s="10">
        <f t="shared" si="171"/>
        <v>42185.996527777781</v>
      </c>
      <c r="L1544">
        <v>1434412500</v>
      </c>
      <c r="M1544" s="10">
        <f t="shared" si="172"/>
        <v>42170.996527777781</v>
      </c>
      <c r="N1544" t="b">
        <v>0</v>
      </c>
      <c r="O1544">
        <v>1</v>
      </c>
      <c r="P1544" t="b">
        <v>0</v>
      </c>
      <c r="Q1544" t="s">
        <v>8289</v>
      </c>
      <c r="R1544" s="5">
        <f t="shared" si="168"/>
        <v>0.04</v>
      </c>
      <c r="S1544" s="6">
        <f t="shared" si="169"/>
        <v>20</v>
      </c>
      <c r="T1544" t="str">
        <f t="shared" si="173"/>
        <v>photography</v>
      </c>
      <c r="U1544" t="str">
        <f t="shared" si="174"/>
        <v>nature</v>
      </c>
    </row>
    <row r="1545" spans="1:21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f t="shared" si="170"/>
        <v>2250</v>
      </c>
      <c r="F1545">
        <v>10</v>
      </c>
      <c r="G1545" t="s">
        <v>8221</v>
      </c>
      <c r="H1545" t="s">
        <v>8224</v>
      </c>
      <c r="I1545" t="s">
        <v>8246</v>
      </c>
      <c r="J1545">
        <v>1416662034</v>
      </c>
      <c r="K1545" s="10">
        <f t="shared" si="171"/>
        <v>41965.551319444443</v>
      </c>
      <c r="L1545">
        <v>1414066434</v>
      </c>
      <c r="M1545" s="10">
        <f t="shared" si="172"/>
        <v>41935.509652777779</v>
      </c>
      <c r="N1545" t="b">
        <v>0</v>
      </c>
      <c r="O1545">
        <v>1</v>
      </c>
      <c r="P1545" t="b">
        <v>0</v>
      </c>
      <c r="Q1545" t="s">
        <v>8289</v>
      </c>
      <c r="R1545" s="5">
        <f t="shared" si="168"/>
        <v>4.0000000000000001E-3</v>
      </c>
      <c r="S1545" s="6">
        <f t="shared" si="169"/>
        <v>10</v>
      </c>
      <c r="T1545" t="str">
        <f t="shared" si="173"/>
        <v>photography</v>
      </c>
      <c r="U1545" t="str">
        <f t="shared" si="174"/>
        <v>nature</v>
      </c>
    </row>
    <row r="1546" spans="1:21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f t="shared" si="170"/>
        <v>1000</v>
      </c>
      <c r="F1546">
        <v>0</v>
      </c>
      <c r="G1546" t="s">
        <v>8221</v>
      </c>
      <c r="H1546" t="s">
        <v>8224</v>
      </c>
      <c r="I1546" t="s">
        <v>8246</v>
      </c>
      <c r="J1546">
        <v>1427847480</v>
      </c>
      <c r="K1546" s="10">
        <f t="shared" si="171"/>
        <v>42095.012499999997</v>
      </c>
      <c r="L1546">
        <v>1424222024</v>
      </c>
      <c r="M1546" s="10">
        <f t="shared" si="172"/>
        <v>42053.051203703704</v>
      </c>
      <c r="N1546" t="b">
        <v>0</v>
      </c>
      <c r="O1546">
        <v>0</v>
      </c>
      <c r="P1546" t="b">
        <v>0</v>
      </c>
      <c r="Q1546" t="s">
        <v>8289</v>
      </c>
      <c r="R1546" s="5">
        <f t="shared" si="168"/>
        <v>0</v>
      </c>
      <c r="S1546" s="6" t="e">
        <f t="shared" si="169"/>
        <v>#DIV/0!</v>
      </c>
      <c r="T1546" t="str">
        <f t="shared" si="173"/>
        <v>photography</v>
      </c>
      <c r="U1546" t="str">
        <f t="shared" si="174"/>
        <v>nature</v>
      </c>
    </row>
    <row r="1547" spans="1:21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f t="shared" si="170"/>
        <v>3000</v>
      </c>
      <c r="F1547">
        <v>1</v>
      </c>
      <c r="G1547" t="s">
        <v>8221</v>
      </c>
      <c r="H1547" t="s">
        <v>8224</v>
      </c>
      <c r="I1547" t="s">
        <v>8246</v>
      </c>
      <c r="J1547">
        <v>1425330960</v>
      </c>
      <c r="K1547" s="10">
        <f t="shared" si="171"/>
        <v>42065.886111111111</v>
      </c>
      <c r="L1547">
        <v>1422393234</v>
      </c>
      <c r="M1547" s="10">
        <f t="shared" si="172"/>
        <v>42031.884652777779</v>
      </c>
      <c r="N1547" t="b">
        <v>0</v>
      </c>
      <c r="O1547">
        <v>1</v>
      </c>
      <c r="P1547" t="b">
        <v>0</v>
      </c>
      <c r="Q1547" t="s">
        <v>8289</v>
      </c>
      <c r="R1547" s="5">
        <f t="shared" si="168"/>
        <v>0</v>
      </c>
      <c r="S1547" s="6">
        <f t="shared" si="169"/>
        <v>1</v>
      </c>
      <c r="T1547" t="str">
        <f t="shared" si="173"/>
        <v>photography</v>
      </c>
      <c r="U1547" t="str">
        <f t="shared" si="174"/>
        <v>nature</v>
      </c>
    </row>
    <row r="1548" spans="1:21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f t="shared" si="170"/>
        <v>1210</v>
      </c>
      <c r="F1548">
        <v>289</v>
      </c>
      <c r="G1548" t="s">
        <v>8221</v>
      </c>
      <c r="H1548" t="s">
        <v>8225</v>
      </c>
      <c r="I1548" t="s">
        <v>8247</v>
      </c>
      <c r="J1548">
        <v>1410930399</v>
      </c>
      <c r="K1548" s="10">
        <f t="shared" si="171"/>
        <v>41899.212951388887</v>
      </c>
      <c r="L1548">
        <v>1405746399</v>
      </c>
      <c r="M1548" s="10">
        <f t="shared" si="172"/>
        <v>41839.212951388887</v>
      </c>
      <c r="N1548" t="b">
        <v>0</v>
      </c>
      <c r="O1548">
        <v>11</v>
      </c>
      <c r="P1548" t="b">
        <v>0</v>
      </c>
      <c r="Q1548" t="s">
        <v>8289</v>
      </c>
      <c r="R1548" s="5">
        <f t="shared" si="168"/>
        <v>0.28899999999999998</v>
      </c>
      <c r="S1548" s="6">
        <f t="shared" si="169"/>
        <v>26.272727272727273</v>
      </c>
      <c r="T1548" t="str">
        <f t="shared" si="173"/>
        <v>photography</v>
      </c>
      <c r="U1548" t="str">
        <f t="shared" si="174"/>
        <v>nature</v>
      </c>
    </row>
    <row r="1549" spans="1:21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f t="shared" si="170"/>
        <v>20</v>
      </c>
      <c r="F1549">
        <v>0</v>
      </c>
      <c r="G1549" t="s">
        <v>8221</v>
      </c>
      <c r="H1549" t="s">
        <v>8224</v>
      </c>
      <c r="I1549" t="s">
        <v>8246</v>
      </c>
      <c r="J1549">
        <v>1487844882</v>
      </c>
      <c r="K1549" s="10">
        <f t="shared" si="171"/>
        <v>42789.426875000005</v>
      </c>
      <c r="L1549">
        <v>1487240082</v>
      </c>
      <c r="M1549" s="10">
        <f t="shared" si="172"/>
        <v>42782.426875000005</v>
      </c>
      <c r="N1549" t="b">
        <v>0</v>
      </c>
      <c r="O1549">
        <v>0</v>
      </c>
      <c r="P1549" t="b">
        <v>0</v>
      </c>
      <c r="Q1549" t="s">
        <v>8289</v>
      </c>
      <c r="R1549" s="5">
        <f t="shared" si="168"/>
        <v>0</v>
      </c>
      <c r="S1549" s="6" t="e">
        <f t="shared" si="169"/>
        <v>#DIV/0!</v>
      </c>
      <c r="T1549" t="str">
        <f t="shared" si="173"/>
        <v>photography</v>
      </c>
      <c r="U1549" t="str">
        <f t="shared" si="174"/>
        <v>nature</v>
      </c>
    </row>
    <row r="1550" spans="1:21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f t="shared" si="170"/>
        <v>700</v>
      </c>
      <c r="F1550">
        <v>60</v>
      </c>
      <c r="G1550" t="s">
        <v>8221</v>
      </c>
      <c r="H1550" t="s">
        <v>8224</v>
      </c>
      <c r="I1550" t="s">
        <v>8246</v>
      </c>
      <c r="J1550">
        <v>1447020620</v>
      </c>
      <c r="K1550" s="10">
        <f t="shared" si="171"/>
        <v>42316.923842592587</v>
      </c>
      <c r="L1550">
        <v>1444425020</v>
      </c>
      <c r="M1550" s="10">
        <f t="shared" si="172"/>
        <v>42286.88217592593</v>
      </c>
      <c r="N1550" t="b">
        <v>0</v>
      </c>
      <c r="O1550">
        <v>1</v>
      </c>
      <c r="P1550" t="b">
        <v>0</v>
      </c>
      <c r="Q1550" t="s">
        <v>8289</v>
      </c>
      <c r="R1550" s="5">
        <f t="shared" si="168"/>
        <v>8.5999999999999993E-2</v>
      </c>
      <c r="S1550" s="6">
        <f t="shared" si="169"/>
        <v>60</v>
      </c>
      <c r="T1550" t="str">
        <f t="shared" si="173"/>
        <v>photography</v>
      </c>
      <c r="U1550" t="str">
        <f t="shared" si="174"/>
        <v>nature</v>
      </c>
    </row>
    <row r="1551" spans="1:21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f t="shared" si="170"/>
        <v>500</v>
      </c>
      <c r="F1551">
        <v>170</v>
      </c>
      <c r="G1551" t="s">
        <v>8221</v>
      </c>
      <c r="H1551" t="s">
        <v>8224</v>
      </c>
      <c r="I1551" t="s">
        <v>8246</v>
      </c>
      <c r="J1551">
        <v>1446524159</v>
      </c>
      <c r="K1551" s="10">
        <f t="shared" si="171"/>
        <v>42311.177766203706</v>
      </c>
      <c r="L1551">
        <v>1443928559</v>
      </c>
      <c r="M1551" s="10">
        <f t="shared" si="172"/>
        <v>42281.136099537034</v>
      </c>
      <c r="N1551" t="b">
        <v>0</v>
      </c>
      <c r="O1551">
        <v>6</v>
      </c>
      <c r="P1551" t="b">
        <v>0</v>
      </c>
      <c r="Q1551" t="s">
        <v>8289</v>
      </c>
      <c r="R1551" s="5">
        <f t="shared" si="168"/>
        <v>0.34</v>
      </c>
      <c r="S1551" s="6">
        <f t="shared" si="169"/>
        <v>28.333333333333332</v>
      </c>
      <c r="T1551" t="str">
        <f t="shared" si="173"/>
        <v>photography</v>
      </c>
      <c r="U1551" t="str">
        <f t="shared" si="174"/>
        <v>nature</v>
      </c>
    </row>
    <row r="1552" spans="1:21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f t="shared" si="170"/>
        <v>907.5</v>
      </c>
      <c r="F1552">
        <v>101</v>
      </c>
      <c r="G1552" t="s">
        <v>8221</v>
      </c>
      <c r="H1552" t="s">
        <v>8225</v>
      </c>
      <c r="I1552" t="s">
        <v>8247</v>
      </c>
      <c r="J1552">
        <v>1463050034</v>
      </c>
      <c r="K1552" s="10">
        <f t="shared" si="171"/>
        <v>42502.449467592596</v>
      </c>
      <c r="L1552">
        <v>1460458034</v>
      </c>
      <c r="M1552" s="10">
        <f t="shared" si="172"/>
        <v>42472.449467592596</v>
      </c>
      <c r="N1552" t="b">
        <v>0</v>
      </c>
      <c r="O1552">
        <v>7</v>
      </c>
      <c r="P1552" t="b">
        <v>0</v>
      </c>
      <c r="Q1552" t="s">
        <v>8289</v>
      </c>
      <c r="R1552" s="5">
        <f t="shared" si="168"/>
        <v>0.13500000000000001</v>
      </c>
      <c r="S1552" s="6">
        <f t="shared" si="169"/>
        <v>14.428571428571429</v>
      </c>
      <c r="T1552" t="str">
        <f t="shared" si="173"/>
        <v>photography</v>
      </c>
      <c r="U1552" t="str">
        <f t="shared" si="174"/>
        <v>nature</v>
      </c>
    </row>
    <row r="1553" spans="1:21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f t="shared" si="170"/>
        <v>3500</v>
      </c>
      <c r="F1553">
        <v>0</v>
      </c>
      <c r="G1553" t="s">
        <v>8221</v>
      </c>
      <c r="H1553" t="s">
        <v>8224</v>
      </c>
      <c r="I1553" t="s">
        <v>8246</v>
      </c>
      <c r="J1553">
        <v>1432756039</v>
      </c>
      <c r="K1553" s="10">
        <f t="shared" si="171"/>
        <v>42151.824525462958</v>
      </c>
      <c r="L1553">
        <v>1430164039</v>
      </c>
      <c r="M1553" s="10">
        <f t="shared" si="172"/>
        <v>42121.824525462958</v>
      </c>
      <c r="N1553" t="b">
        <v>0</v>
      </c>
      <c r="O1553">
        <v>0</v>
      </c>
      <c r="P1553" t="b">
        <v>0</v>
      </c>
      <c r="Q1553" t="s">
        <v>8289</v>
      </c>
      <c r="R1553" s="5">
        <f t="shared" si="168"/>
        <v>0</v>
      </c>
      <c r="S1553" s="6" t="e">
        <f t="shared" si="169"/>
        <v>#DIV/0!</v>
      </c>
      <c r="T1553" t="str">
        <f t="shared" si="173"/>
        <v>photography</v>
      </c>
      <c r="U1553" t="str">
        <f t="shared" si="174"/>
        <v>nature</v>
      </c>
    </row>
    <row r="1554" spans="1:21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f t="shared" si="170"/>
        <v>4300</v>
      </c>
      <c r="F1554">
        <v>2115</v>
      </c>
      <c r="G1554" t="s">
        <v>8221</v>
      </c>
      <c r="H1554" t="s">
        <v>8224</v>
      </c>
      <c r="I1554" t="s">
        <v>8246</v>
      </c>
      <c r="J1554">
        <v>1412135940</v>
      </c>
      <c r="K1554" s="10">
        <f t="shared" si="171"/>
        <v>41913.165972222225</v>
      </c>
      <c r="L1554">
        <v>1410366708</v>
      </c>
      <c r="M1554" s="10">
        <f t="shared" si="172"/>
        <v>41892.688750000001</v>
      </c>
      <c r="N1554" t="b">
        <v>0</v>
      </c>
      <c r="O1554">
        <v>16</v>
      </c>
      <c r="P1554" t="b">
        <v>0</v>
      </c>
      <c r="Q1554" t="s">
        <v>8289</v>
      </c>
      <c r="R1554" s="5">
        <f t="shared" si="168"/>
        <v>0.49199999999999999</v>
      </c>
      <c r="S1554" s="6">
        <f t="shared" si="169"/>
        <v>132.1875</v>
      </c>
      <c r="T1554" t="str">
        <f t="shared" si="173"/>
        <v>photography</v>
      </c>
      <c r="U1554" t="str">
        <f t="shared" si="174"/>
        <v>nature</v>
      </c>
    </row>
    <row r="1555" spans="1:21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f t="shared" si="170"/>
        <v>6000</v>
      </c>
      <c r="F1555">
        <v>0</v>
      </c>
      <c r="G1555" t="s">
        <v>8221</v>
      </c>
      <c r="H1555" t="s">
        <v>8224</v>
      </c>
      <c r="I1555" t="s">
        <v>8246</v>
      </c>
      <c r="J1555">
        <v>1441176447</v>
      </c>
      <c r="K1555" s="10">
        <f t="shared" si="171"/>
        <v>42249.282951388886</v>
      </c>
      <c r="L1555">
        <v>1438584447</v>
      </c>
      <c r="M1555" s="10">
        <f t="shared" si="172"/>
        <v>42219.282951388886</v>
      </c>
      <c r="N1555" t="b">
        <v>0</v>
      </c>
      <c r="O1555">
        <v>0</v>
      </c>
      <c r="P1555" t="b">
        <v>0</v>
      </c>
      <c r="Q1555" t="s">
        <v>8289</v>
      </c>
      <c r="R1555" s="5">
        <f t="shared" si="168"/>
        <v>0</v>
      </c>
      <c r="S1555" s="6" t="e">
        <f t="shared" si="169"/>
        <v>#DIV/0!</v>
      </c>
      <c r="T1555" t="str">
        <f t="shared" si="173"/>
        <v>photography</v>
      </c>
      <c r="U1555" t="str">
        <f t="shared" si="174"/>
        <v>nature</v>
      </c>
    </row>
    <row r="1556" spans="1:21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f t="shared" si="170"/>
        <v>13600.000000000002</v>
      </c>
      <c r="F1556">
        <v>0</v>
      </c>
      <c r="G1556" t="s">
        <v>8221</v>
      </c>
      <c r="H1556" t="s">
        <v>8226</v>
      </c>
      <c r="I1556" t="s">
        <v>8248</v>
      </c>
      <c r="J1556">
        <v>1438495390</v>
      </c>
      <c r="K1556" s="10">
        <f t="shared" si="171"/>
        <v>42218.252199074079</v>
      </c>
      <c r="L1556">
        <v>1435903390</v>
      </c>
      <c r="M1556" s="10">
        <f t="shared" si="172"/>
        <v>42188.252199074079</v>
      </c>
      <c r="N1556" t="b">
        <v>0</v>
      </c>
      <c r="O1556">
        <v>0</v>
      </c>
      <c r="P1556" t="b">
        <v>0</v>
      </c>
      <c r="Q1556" t="s">
        <v>8289</v>
      </c>
      <c r="R1556" s="5">
        <f t="shared" si="168"/>
        <v>0</v>
      </c>
      <c r="S1556" s="6" t="e">
        <f t="shared" si="169"/>
        <v>#DIV/0!</v>
      </c>
      <c r="T1556" t="str">
        <f t="shared" si="173"/>
        <v>photography</v>
      </c>
      <c r="U1556" t="str">
        <f t="shared" si="174"/>
        <v>nature</v>
      </c>
    </row>
    <row r="1557" spans="1:21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f t="shared" si="170"/>
        <v>750</v>
      </c>
      <c r="F1557">
        <v>0</v>
      </c>
      <c r="G1557" t="s">
        <v>8221</v>
      </c>
      <c r="H1557" t="s">
        <v>8224</v>
      </c>
      <c r="I1557" t="s">
        <v>8246</v>
      </c>
      <c r="J1557">
        <v>1442509200</v>
      </c>
      <c r="K1557" s="10">
        <f t="shared" si="171"/>
        <v>42264.708333333328</v>
      </c>
      <c r="L1557">
        <v>1440513832</v>
      </c>
      <c r="M1557" s="10">
        <f t="shared" si="172"/>
        <v>42241.613796296297</v>
      </c>
      <c r="N1557" t="b">
        <v>0</v>
      </c>
      <c r="O1557">
        <v>0</v>
      </c>
      <c r="P1557" t="b">
        <v>0</v>
      </c>
      <c r="Q1557" t="s">
        <v>8289</v>
      </c>
      <c r="R1557" s="5">
        <f t="shared" si="168"/>
        <v>0</v>
      </c>
      <c r="S1557" s="6" t="e">
        <f t="shared" si="169"/>
        <v>#DIV/0!</v>
      </c>
      <c r="T1557" t="str">
        <f t="shared" si="173"/>
        <v>photography</v>
      </c>
      <c r="U1557" t="str">
        <f t="shared" si="174"/>
        <v>nature</v>
      </c>
    </row>
    <row r="1558" spans="1:21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f t="shared" si="170"/>
        <v>1125</v>
      </c>
      <c r="F1558">
        <v>677</v>
      </c>
      <c r="G1558" t="s">
        <v>8221</v>
      </c>
      <c r="H1558" t="s">
        <v>8229</v>
      </c>
      <c r="I1558" t="s">
        <v>8251</v>
      </c>
      <c r="J1558">
        <v>1467603624</v>
      </c>
      <c r="K1558" s="10">
        <f t="shared" si="171"/>
        <v>42555.153055555551</v>
      </c>
      <c r="L1558">
        <v>1465011624</v>
      </c>
      <c r="M1558" s="10">
        <f t="shared" si="172"/>
        <v>42525.153055555551</v>
      </c>
      <c r="N1558" t="b">
        <v>0</v>
      </c>
      <c r="O1558">
        <v>12</v>
      </c>
      <c r="P1558" t="b">
        <v>0</v>
      </c>
      <c r="Q1558" t="s">
        <v>8289</v>
      </c>
      <c r="R1558" s="5">
        <f t="shared" si="168"/>
        <v>0.45100000000000001</v>
      </c>
      <c r="S1558" s="6">
        <f t="shared" si="169"/>
        <v>56.416666666666664</v>
      </c>
      <c r="T1558" t="str">
        <f t="shared" si="173"/>
        <v>photography</v>
      </c>
      <c r="U1558" t="str">
        <f t="shared" si="174"/>
        <v>nature</v>
      </c>
    </row>
    <row r="1559" spans="1:21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f t="shared" si="170"/>
        <v>2500</v>
      </c>
      <c r="F1559">
        <v>100</v>
      </c>
      <c r="G1559" t="s">
        <v>8221</v>
      </c>
      <c r="H1559" t="s">
        <v>8224</v>
      </c>
      <c r="I1559" t="s">
        <v>8246</v>
      </c>
      <c r="J1559">
        <v>1411227633</v>
      </c>
      <c r="K1559" s="10">
        <f t="shared" si="171"/>
        <v>41902.65315972222</v>
      </c>
      <c r="L1559">
        <v>1408549233</v>
      </c>
      <c r="M1559" s="10">
        <f t="shared" si="172"/>
        <v>41871.65315972222</v>
      </c>
      <c r="N1559" t="b">
        <v>0</v>
      </c>
      <c r="O1559">
        <v>1</v>
      </c>
      <c r="P1559" t="b">
        <v>0</v>
      </c>
      <c r="Q1559" t="s">
        <v>8289</v>
      </c>
      <c r="R1559" s="5">
        <f t="shared" si="168"/>
        <v>0.04</v>
      </c>
      <c r="S1559" s="6">
        <f t="shared" si="169"/>
        <v>100</v>
      </c>
      <c r="T1559" t="str">
        <f t="shared" si="173"/>
        <v>photography</v>
      </c>
      <c r="U1559" t="str">
        <f t="shared" si="174"/>
        <v>nature</v>
      </c>
    </row>
    <row r="1560" spans="1:21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f t="shared" si="170"/>
        <v>907.5</v>
      </c>
      <c r="F1560">
        <v>35</v>
      </c>
      <c r="G1560" t="s">
        <v>8221</v>
      </c>
      <c r="H1560" t="s">
        <v>8225</v>
      </c>
      <c r="I1560" t="s">
        <v>8247</v>
      </c>
      <c r="J1560">
        <v>1440763920</v>
      </c>
      <c r="K1560" s="10">
        <f t="shared" si="171"/>
        <v>42244.508333333331</v>
      </c>
      <c r="L1560">
        <v>1435656759</v>
      </c>
      <c r="M1560" s="10">
        <f t="shared" si="172"/>
        <v>42185.397673611107</v>
      </c>
      <c r="N1560" t="b">
        <v>0</v>
      </c>
      <c r="O1560">
        <v>3</v>
      </c>
      <c r="P1560" t="b">
        <v>0</v>
      </c>
      <c r="Q1560" t="s">
        <v>8289</v>
      </c>
      <c r="R1560" s="5">
        <f t="shared" si="168"/>
        <v>4.7E-2</v>
      </c>
      <c r="S1560" s="6">
        <f t="shared" si="169"/>
        <v>11.666666666666666</v>
      </c>
      <c r="T1560" t="str">
        <f t="shared" si="173"/>
        <v>photography</v>
      </c>
      <c r="U1560" t="str">
        <f t="shared" si="174"/>
        <v>nature</v>
      </c>
    </row>
    <row r="1561" spans="1:21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f t="shared" si="170"/>
        <v>15000</v>
      </c>
      <c r="F1561">
        <v>50</v>
      </c>
      <c r="G1561" t="s">
        <v>8221</v>
      </c>
      <c r="H1561" t="s">
        <v>8224</v>
      </c>
      <c r="I1561" t="s">
        <v>8246</v>
      </c>
      <c r="J1561">
        <v>1430270199</v>
      </c>
      <c r="K1561" s="10">
        <f t="shared" si="171"/>
        <v>42123.05322916666</v>
      </c>
      <c r="L1561">
        <v>1428974199</v>
      </c>
      <c r="M1561" s="10">
        <f t="shared" si="172"/>
        <v>42108.05322916666</v>
      </c>
      <c r="N1561" t="b">
        <v>0</v>
      </c>
      <c r="O1561">
        <v>1</v>
      </c>
      <c r="P1561" t="b">
        <v>0</v>
      </c>
      <c r="Q1561" t="s">
        <v>8289</v>
      </c>
      <c r="R1561" s="5">
        <f t="shared" si="168"/>
        <v>3.0000000000000001E-3</v>
      </c>
      <c r="S1561" s="6">
        <f t="shared" si="169"/>
        <v>50</v>
      </c>
      <c r="T1561" t="str">
        <f t="shared" si="173"/>
        <v>photography</v>
      </c>
      <c r="U1561" t="str">
        <f t="shared" si="174"/>
        <v>nature</v>
      </c>
    </row>
    <row r="1562" spans="1:21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f t="shared" si="170"/>
        <v>2500</v>
      </c>
      <c r="F1562">
        <v>94</v>
      </c>
      <c r="G1562" t="s">
        <v>8221</v>
      </c>
      <c r="H1562" t="s">
        <v>8224</v>
      </c>
      <c r="I1562" t="s">
        <v>8246</v>
      </c>
      <c r="J1562">
        <v>1415842193</v>
      </c>
      <c r="K1562" s="10">
        <f t="shared" si="171"/>
        <v>41956.062418981484</v>
      </c>
      <c r="L1562">
        <v>1414110593</v>
      </c>
      <c r="M1562" s="10">
        <f t="shared" si="172"/>
        <v>41936.020752314813</v>
      </c>
      <c r="N1562" t="b">
        <v>0</v>
      </c>
      <c r="O1562">
        <v>4</v>
      </c>
      <c r="P1562" t="b">
        <v>0</v>
      </c>
      <c r="Q1562" t="s">
        <v>8289</v>
      </c>
      <c r="R1562" s="5">
        <f t="shared" si="168"/>
        <v>3.7999999999999999E-2</v>
      </c>
      <c r="S1562" s="6">
        <f t="shared" si="169"/>
        <v>23.5</v>
      </c>
      <c r="T1562" t="str">
        <f t="shared" si="173"/>
        <v>photography</v>
      </c>
      <c r="U1562" t="str">
        <f t="shared" si="174"/>
        <v>nature</v>
      </c>
    </row>
    <row r="1563" spans="1:21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f t="shared" si="170"/>
        <v>10000</v>
      </c>
      <c r="F1563">
        <v>67</v>
      </c>
      <c r="G1563" t="s">
        <v>8220</v>
      </c>
      <c r="H1563" t="s">
        <v>8224</v>
      </c>
      <c r="I1563" t="s">
        <v>8246</v>
      </c>
      <c r="J1563">
        <v>1383789603</v>
      </c>
      <c r="K1563" s="10">
        <f t="shared" si="171"/>
        <v>41585.083368055559</v>
      </c>
      <c r="L1563">
        <v>1381194003</v>
      </c>
      <c r="M1563" s="10">
        <f t="shared" si="172"/>
        <v>41555.041701388887</v>
      </c>
      <c r="N1563" t="b">
        <v>0</v>
      </c>
      <c r="O1563">
        <v>1</v>
      </c>
      <c r="P1563" t="b">
        <v>0</v>
      </c>
      <c r="Q1563" t="s">
        <v>8290</v>
      </c>
      <c r="R1563" s="5">
        <f t="shared" si="168"/>
        <v>7.0000000000000001E-3</v>
      </c>
      <c r="S1563" s="6">
        <f t="shared" si="169"/>
        <v>67</v>
      </c>
      <c r="T1563" t="str">
        <f t="shared" si="173"/>
        <v>publishing</v>
      </c>
      <c r="U1563" t="str">
        <f t="shared" si="174"/>
        <v>art books</v>
      </c>
    </row>
    <row r="1564" spans="1:21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f t="shared" si="170"/>
        <v>4000</v>
      </c>
      <c r="F1564">
        <v>0</v>
      </c>
      <c r="G1564" t="s">
        <v>8220</v>
      </c>
      <c r="H1564" t="s">
        <v>8224</v>
      </c>
      <c r="I1564" t="s">
        <v>8246</v>
      </c>
      <c r="J1564">
        <v>1259715000</v>
      </c>
      <c r="K1564" s="10">
        <f t="shared" si="171"/>
        <v>40149.034722222219</v>
      </c>
      <c r="L1564">
        <v>1253712916</v>
      </c>
      <c r="M1564" s="10">
        <f t="shared" si="172"/>
        <v>40079.566157407404</v>
      </c>
      <c r="N1564" t="b">
        <v>0</v>
      </c>
      <c r="O1564">
        <v>0</v>
      </c>
      <c r="P1564" t="b">
        <v>0</v>
      </c>
      <c r="Q1564" t="s">
        <v>8290</v>
      </c>
      <c r="R1564" s="5">
        <f t="shared" si="168"/>
        <v>0</v>
      </c>
      <c r="S1564" s="6" t="e">
        <f t="shared" si="169"/>
        <v>#DIV/0!</v>
      </c>
      <c r="T1564" t="str">
        <f t="shared" si="173"/>
        <v>publishing</v>
      </c>
      <c r="U1564" t="str">
        <f t="shared" si="174"/>
        <v>art books</v>
      </c>
    </row>
    <row r="1565" spans="1:21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f t="shared" si="170"/>
        <v>7260</v>
      </c>
      <c r="F1565">
        <v>85</v>
      </c>
      <c r="G1565" t="s">
        <v>8220</v>
      </c>
      <c r="H1565" t="s">
        <v>8225</v>
      </c>
      <c r="I1565" t="s">
        <v>8247</v>
      </c>
      <c r="J1565">
        <v>1394815751</v>
      </c>
      <c r="K1565" s="10">
        <f t="shared" si="171"/>
        <v>41712.700821759259</v>
      </c>
      <c r="L1565">
        <v>1389635351</v>
      </c>
      <c r="M1565" s="10">
        <f t="shared" si="172"/>
        <v>41652.742488425924</v>
      </c>
      <c r="N1565" t="b">
        <v>0</v>
      </c>
      <c r="O1565">
        <v>2</v>
      </c>
      <c r="P1565" t="b">
        <v>0</v>
      </c>
      <c r="Q1565" t="s">
        <v>8290</v>
      </c>
      <c r="R1565" s="5">
        <f t="shared" si="168"/>
        <v>1.4E-2</v>
      </c>
      <c r="S1565" s="6">
        <f t="shared" si="169"/>
        <v>42.5</v>
      </c>
      <c r="T1565" t="str">
        <f t="shared" si="173"/>
        <v>publishing</v>
      </c>
      <c r="U1565" t="str">
        <f t="shared" si="174"/>
        <v>art books</v>
      </c>
    </row>
    <row r="1566" spans="1:21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f t="shared" si="170"/>
        <v>10000</v>
      </c>
      <c r="F1566">
        <v>10</v>
      </c>
      <c r="G1566" t="s">
        <v>8220</v>
      </c>
      <c r="H1566" t="s">
        <v>8224</v>
      </c>
      <c r="I1566" t="s">
        <v>8246</v>
      </c>
      <c r="J1566">
        <v>1432843500</v>
      </c>
      <c r="K1566" s="10">
        <f t="shared" si="171"/>
        <v>42152.836805555555</v>
      </c>
      <c r="L1566">
        <v>1430124509</v>
      </c>
      <c r="M1566" s="10">
        <f t="shared" si="172"/>
        <v>42121.367002314815</v>
      </c>
      <c r="N1566" t="b">
        <v>0</v>
      </c>
      <c r="O1566">
        <v>1</v>
      </c>
      <c r="P1566" t="b">
        <v>0</v>
      </c>
      <c r="Q1566" t="s">
        <v>8290</v>
      </c>
      <c r="R1566" s="5">
        <f t="shared" si="168"/>
        <v>1E-3</v>
      </c>
      <c r="S1566" s="6">
        <f t="shared" si="169"/>
        <v>10</v>
      </c>
      <c r="T1566" t="str">
        <f t="shared" si="173"/>
        <v>publishing</v>
      </c>
      <c r="U1566" t="str">
        <f t="shared" si="174"/>
        <v>art books</v>
      </c>
    </row>
    <row r="1567" spans="1:21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f t="shared" si="170"/>
        <v>4000</v>
      </c>
      <c r="F1567">
        <v>100</v>
      </c>
      <c r="G1567" t="s">
        <v>8220</v>
      </c>
      <c r="H1567" t="s">
        <v>8224</v>
      </c>
      <c r="I1567" t="s">
        <v>8246</v>
      </c>
      <c r="J1567">
        <v>1307554261</v>
      </c>
      <c r="K1567" s="10">
        <f t="shared" si="171"/>
        <v>40702.729872685188</v>
      </c>
      <c r="L1567">
        <v>1304962261</v>
      </c>
      <c r="M1567" s="10">
        <f t="shared" si="172"/>
        <v>40672.729872685188</v>
      </c>
      <c r="N1567" t="b">
        <v>0</v>
      </c>
      <c r="O1567">
        <v>1</v>
      </c>
      <c r="P1567" t="b">
        <v>0</v>
      </c>
      <c r="Q1567" t="s">
        <v>8290</v>
      </c>
      <c r="R1567" s="5">
        <f t="shared" si="168"/>
        <v>2.5000000000000001E-2</v>
      </c>
      <c r="S1567" s="6">
        <f t="shared" si="169"/>
        <v>100</v>
      </c>
      <c r="T1567" t="str">
        <f t="shared" si="173"/>
        <v>publishing</v>
      </c>
      <c r="U1567" t="str">
        <f t="shared" si="174"/>
        <v>art books</v>
      </c>
    </row>
    <row r="1568" spans="1:21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f t="shared" si="170"/>
        <v>30000</v>
      </c>
      <c r="F1568">
        <v>6375</v>
      </c>
      <c r="G1568" t="s">
        <v>8220</v>
      </c>
      <c r="H1568" t="s">
        <v>8224</v>
      </c>
      <c r="I1568" t="s">
        <v>8246</v>
      </c>
      <c r="J1568">
        <v>1469656800</v>
      </c>
      <c r="K1568" s="10">
        <f t="shared" si="171"/>
        <v>42578.916666666672</v>
      </c>
      <c r="L1568">
        <v>1467151204</v>
      </c>
      <c r="M1568" s="10">
        <f t="shared" si="172"/>
        <v>42549.916712962964</v>
      </c>
      <c r="N1568" t="b">
        <v>0</v>
      </c>
      <c r="O1568">
        <v>59</v>
      </c>
      <c r="P1568" t="b">
        <v>0</v>
      </c>
      <c r="Q1568" t="s">
        <v>8290</v>
      </c>
      <c r="R1568" s="5">
        <f t="shared" si="168"/>
        <v>0.21299999999999999</v>
      </c>
      <c r="S1568" s="6">
        <f t="shared" si="169"/>
        <v>108.05084745762711</v>
      </c>
      <c r="T1568" t="str">
        <f t="shared" si="173"/>
        <v>publishing</v>
      </c>
      <c r="U1568" t="str">
        <f t="shared" si="174"/>
        <v>art books</v>
      </c>
    </row>
    <row r="1569" spans="1:21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f t="shared" si="170"/>
        <v>8500</v>
      </c>
      <c r="F1569">
        <v>350</v>
      </c>
      <c r="G1569" t="s">
        <v>8220</v>
      </c>
      <c r="H1569" t="s">
        <v>8224</v>
      </c>
      <c r="I1569" t="s">
        <v>8246</v>
      </c>
      <c r="J1569">
        <v>1392595200</v>
      </c>
      <c r="K1569" s="10">
        <f t="shared" si="171"/>
        <v>41687</v>
      </c>
      <c r="L1569">
        <v>1391293745</v>
      </c>
      <c r="M1569" s="10">
        <f t="shared" si="172"/>
        <v>41671.936863425923</v>
      </c>
      <c r="N1569" t="b">
        <v>0</v>
      </c>
      <c r="O1569">
        <v>13</v>
      </c>
      <c r="P1569" t="b">
        <v>0</v>
      </c>
      <c r="Q1569" t="s">
        <v>8290</v>
      </c>
      <c r="R1569" s="5">
        <f t="shared" si="168"/>
        <v>4.1000000000000002E-2</v>
      </c>
      <c r="S1569" s="6">
        <f t="shared" si="169"/>
        <v>26.923076923076923</v>
      </c>
      <c r="T1569" t="str">
        <f t="shared" si="173"/>
        <v>publishing</v>
      </c>
      <c r="U1569" t="str">
        <f t="shared" si="174"/>
        <v>art books</v>
      </c>
    </row>
    <row r="1570" spans="1:21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f t="shared" si="170"/>
        <v>25000</v>
      </c>
      <c r="F1570">
        <v>3410</v>
      </c>
      <c r="G1570" t="s">
        <v>8220</v>
      </c>
      <c r="H1570" t="s">
        <v>8224</v>
      </c>
      <c r="I1570" t="s">
        <v>8246</v>
      </c>
      <c r="J1570">
        <v>1419384585</v>
      </c>
      <c r="K1570" s="10">
        <f t="shared" si="171"/>
        <v>41997.062326388885</v>
      </c>
      <c r="L1570">
        <v>1416360585</v>
      </c>
      <c r="M1570" s="10">
        <f t="shared" si="172"/>
        <v>41962.062326388885</v>
      </c>
      <c r="N1570" t="b">
        <v>0</v>
      </c>
      <c r="O1570">
        <v>22</v>
      </c>
      <c r="P1570" t="b">
        <v>0</v>
      </c>
      <c r="Q1570" t="s">
        <v>8290</v>
      </c>
      <c r="R1570" s="5">
        <f t="shared" si="168"/>
        <v>0.13600000000000001</v>
      </c>
      <c r="S1570" s="6">
        <f t="shared" si="169"/>
        <v>155</v>
      </c>
      <c r="T1570" t="str">
        <f t="shared" si="173"/>
        <v>publishing</v>
      </c>
      <c r="U1570" t="str">
        <f t="shared" si="174"/>
        <v>art books</v>
      </c>
    </row>
    <row r="1571" spans="1:21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f t="shared" si="170"/>
        <v>30000</v>
      </c>
      <c r="F1571">
        <v>0</v>
      </c>
      <c r="G1571" t="s">
        <v>8220</v>
      </c>
      <c r="H1571" t="s">
        <v>8224</v>
      </c>
      <c r="I1571" t="s">
        <v>8246</v>
      </c>
      <c r="J1571">
        <v>1369498714</v>
      </c>
      <c r="K1571" s="10">
        <f t="shared" si="171"/>
        <v>41419.679560185185</v>
      </c>
      <c r="L1571">
        <v>1366906714</v>
      </c>
      <c r="M1571" s="10">
        <f t="shared" si="172"/>
        <v>41389.679560185185</v>
      </c>
      <c r="N1571" t="b">
        <v>0</v>
      </c>
      <c r="O1571">
        <v>0</v>
      </c>
      <c r="P1571" t="b">
        <v>0</v>
      </c>
      <c r="Q1571" t="s">
        <v>8290</v>
      </c>
      <c r="R1571" s="5">
        <f t="shared" si="168"/>
        <v>0</v>
      </c>
      <c r="S1571" s="6" t="e">
        <f t="shared" si="169"/>
        <v>#DIV/0!</v>
      </c>
      <c r="T1571" t="str">
        <f t="shared" si="173"/>
        <v>publishing</v>
      </c>
      <c r="U1571" t="str">
        <f t="shared" si="174"/>
        <v>art books</v>
      </c>
    </row>
    <row r="1572" spans="1:21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f t="shared" si="170"/>
        <v>6000</v>
      </c>
      <c r="F1572">
        <v>2484</v>
      </c>
      <c r="G1572" t="s">
        <v>8220</v>
      </c>
      <c r="H1572" t="s">
        <v>8224</v>
      </c>
      <c r="I1572" t="s">
        <v>8246</v>
      </c>
      <c r="J1572">
        <v>1460140282</v>
      </c>
      <c r="K1572" s="10">
        <f t="shared" si="171"/>
        <v>42468.771782407406</v>
      </c>
      <c r="L1572">
        <v>1457551882</v>
      </c>
      <c r="M1572" s="10">
        <f t="shared" si="172"/>
        <v>42438.813449074078</v>
      </c>
      <c r="N1572" t="b">
        <v>0</v>
      </c>
      <c r="O1572">
        <v>52</v>
      </c>
      <c r="P1572" t="b">
        <v>0</v>
      </c>
      <c r="Q1572" t="s">
        <v>8290</v>
      </c>
      <c r="R1572" s="5">
        <f t="shared" si="168"/>
        <v>0.41399999999999998</v>
      </c>
      <c r="S1572" s="6">
        <f t="shared" si="169"/>
        <v>47.769230769230766</v>
      </c>
      <c r="T1572" t="str">
        <f t="shared" si="173"/>
        <v>publishing</v>
      </c>
      <c r="U1572" t="str">
        <f t="shared" si="174"/>
        <v>art books</v>
      </c>
    </row>
    <row r="1573" spans="1:21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f t="shared" si="170"/>
        <v>14641</v>
      </c>
      <c r="F1573">
        <v>80</v>
      </c>
      <c r="G1573" t="s">
        <v>8220</v>
      </c>
      <c r="H1573" t="s">
        <v>8225</v>
      </c>
      <c r="I1573" t="s">
        <v>8247</v>
      </c>
      <c r="J1573">
        <v>1434738483</v>
      </c>
      <c r="K1573" s="10">
        <f t="shared" si="171"/>
        <v>42174.769479166673</v>
      </c>
      <c r="L1573">
        <v>1432146483</v>
      </c>
      <c r="M1573" s="10">
        <f t="shared" si="172"/>
        <v>42144.769479166673</v>
      </c>
      <c r="N1573" t="b">
        <v>0</v>
      </c>
      <c r="O1573">
        <v>4</v>
      </c>
      <c r="P1573" t="b">
        <v>0</v>
      </c>
      <c r="Q1573" t="s">
        <v>8290</v>
      </c>
      <c r="R1573" s="5">
        <f t="shared" si="168"/>
        <v>7.0000000000000001E-3</v>
      </c>
      <c r="S1573" s="6">
        <f t="shared" si="169"/>
        <v>20</v>
      </c>
      <c r="T1573" t="str">
        <f t="shared" si="173"/>
        <v>publishing</v>
      </c>
      <c r="U1573" t="str">
        <f t="shared" si="174"/>
        <v>art books</v>
      </c>
    </row>
    <row r="1574" spans="1:21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f t="shared" si="170"/>
        <v>3025</v>
      </c>
      <c r="F1574">
        <v>125</v>
      </c>
      <c r="G1574" t="s">
        <v>8220</v>
      </c>
      <c r="H1574" t="s">
        <v>8225</v>
      </c>
      <c r="I1574" t="s">
        <v>8247</v>
      </c>
      <c r="J1574">
        <v>1456703940</v>
      </c>
      <c r="K1574" s="10">
        <f t="shared" si="171"/>
        <v>42428.999305555553</v>
      </c>
      <c r="L1574">
        <v>1454546859</v>
      </c>
      <c r="M1574" s="10">
        <f t="shared" si="172"/>
        <v>42404.033090277779</v>
      </c>
      <c r="N1574" t="b">
        <v>0</v>
      </c>
      <c r="O1574">
        <v>3</v>
      </c>
      <c r="P1574" t="b">
        <v>0</v>
      </c>
      <c r="Q1574" t="s">
        <v>8290</v>
      </c>
      <c r="R1574" s="5">
        <f t="shared" si="168"/>
        <v>0.05</v>
      </c>
      <c r="S1574" s="6">
        <f t="shared" si="169"/>
        <v>41.666666666666664</v>
      </c>
      <c r="T1574" t="str">
        <f t="shared" si="173"/>
        <v>publishing</v>
      </c>
      <c r="U1574" t="str">
        <f t="shared" si="174"/>
        <v>art books</v>
      </c>
    </row>
    <row r="1575" spans="1:21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f t="shared" si="170"/>
        <v>6750</v>
      </c>
      <c r="F1575">
        <v>223</v>
      </c>
      <c r="G1575" t="s">
        <v>8220</v>
      </c>
      <c r="H1575" t="s">
        <v>8229</v>
      </c>
      <c r="I1575" t="s">
        <v>8251</v>
      </c>
      <c r="J1575">
        <v>1491019140</v>
      </c>
      <c r="K1575" s="10">
        <f t="shared" si="171"/>
        <v>42826.165972222225</v>
      </c>
      <c r="L1575">
        <v>1487548802</v>
      </c>
      <c r="M1575" s="10">
        <f t="shared" si="172"/>
        <v>42786.000023148154</v>
      </c>
      <c r="N1575" t="b">
        <v>0</v>
      </c>
      <c r="O1575">
        <v>3</v>
      </c>
      <c r="P1575" t="b">
        <v>0</v>
      </c>
      <c r="Q1575" t="s">
        <v>8290</v>
      </c>
      <c r="R1575" s="5">
        <f t="shared" si="168"/>
        <v>2.5000000000000001E-2</v>
      </c>
      <c r="S1575" s="6">
        <f t="shared" si="169"/>
        <v>74.333333333333329</v>
      </c>
      <c r="T1575" t="str">
        <f t="shared" si="173"/>
        <v>publishing</v>
      </c>
      <c r="U1575" t="str">
        <f t="shared" si="174"/>
        <v>art books</v>
      </c>
    </row>
    <row r="1576" spans="1:21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f t="shared" si="170"/>
        <v>10000</v>
      </c>
      <c r="F1576">
        <v>506</v>
      </c>
      <c r="G1576" t="s">
        <v>8220</v>
      </c>
      <c r="H1576" t="s">
        <v>8224</v>
      </c>
      <c r="I1576" t="s">
        <v>8246</v>
      </c>
      <c r="J1576">
        <v>1424211329</v>
      </c>
      <c r="K1576" s="10">
        <f t="shared" si="171"/>
        <v>42052.927418981482</v>
      </c>
      <c r="L1576">
        <v>1421187329</v>
      </c>
      <c r="M1576" s="10">
        <f t="shared" si="172"/>
        <v>42017.927418981482</v>
      </c>
      <c r="N1576" t="b">
        <v>0</v>
      </c>
      <c r="O1576">
        <v>6</v>
      </c>
      <c r="P1576" t="b">
        <v>0</v>
      </c>
      <c r="Q1576" t="s">
        <v>8290</v>
      </c>
      <c r="R1576" s="5">
        <f t="shared" si="168"/>
        <v>5.0999999999999997E-2</v>
      </c>
      <c r="S1576" s="6">
        <f t="shared" si="169"/>
        <v>84.333333333333329</v>
      </c>
      <c r="T1576" t="str">
        <f t="shared" si="173"/>
        <v>publishing</v>
      </c>
      <c r="U1576" t="str">
        <f t="shared" si="174"/>
        <v>art books</v>
      </c>
    </row>
    <row r="1577" spans="1:21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f t="shared" si="170"/>
        <v>10000</v>
      </c>
      <c r="F1577">
        <v>2291</v>
      </c>
      <c r="G1577" t="s">
        <v>8220</v>
      </c>
      <c r="H1577" t="s">
        <v>8224</v>
      </c>
      <c r="I1577" t="s">
        <v>8246</v>
      </c>
      <c r="J1577">
        <v>1404909296</v>
      </c>
      <c r="K1577" s="10">
        <f t="shared" si="171"/>
        <v>41829.524259259262</v>
      </c>
      <c r="L1577">
        <v>1402317296</v>
      </c>
      <c r="M1577" s="10">
        <f t="shared" si="172"/>
        <v>41799.524259259262</v>
      </c>
      <c r="N1577" t="b">
        <v>0</v>
      </c>
      <c r="O1577">
        <v>35</v>
      </c>
      <c r="P1577" t="b">
        <v>0</v>
      </c>
      <c r="Q1577" t="s">
        <v>8290</v>
      </c>
      <c r="R1577" s="5">
        <f t="shared" si="168"/>
        <v>0.22900000000000001</v>
      </c>
      <c r="S1577" s="6">
        <f t="shared" si="169"/>
        <v>65.457142857142856</v>
      </c>
      <c r="T1577" t="str">
        <f t="shared" si="173"/>
        <v>publishing</v>
      </c>
      <c r="U1577" t="str">
        <f t="shared" si="174"/>
        <v>art books</v>
      </c>
    </row>
    <row r="1578" spans="1:21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f t="shared" si="170"/>
        <v>5000</v>
      </c>
      <c r="F1578">
        <v>650</v>
      </c>
      <c r="G1578" t="s">
        <v>8220</v>
      </c>
      <c r="H1578" t="s">
        <v>8224</v>
      </c>
      <c r="I1578" t="s">
        <v>8246</v>
      </c>
      <c r="J1578">
        <v>1435698368</v>
      </c>
      <c r="K1578" s="10">
        <f t="shared" si="171"/>
        <v>42185.879259259258</v>
      </c>
      <c r="L1578">
        <v>1431810368</v>
      </c>
      <c r="M1578" s="10">
        <f t="shared" si="172"/>
        <v>42140.879259259258</v>
      </c>
      <c r="N1578" t="b">
        <v>0</v>
      </c>
      <c r="O1578">
        <v>10</v>
      </c>
      <c r="P1578" t="b">
        <v>0</v>
      </c>
      <c r="Q1578" t="s">
        <v>8290</v>
      </c>
      <c r="R1578" s="5">
        <f t="shared" si="168"/>
        <v>0.13</v>
      </c>
      <c r="S1578" s="6">
        <f t="shared" si="169"/>
        <v>65</v>
      </c>
      <c r="T1578" t="str">
        <f t="shared" si="173"/>
        <v>publishing</v>
      </c>
      <c r="U1578" t="str">
        <f t="shared" si="174"/>
        <v>art books</v>
      </c>
    </row>
    <row r="1579" spans="1:21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f t="shared" si="170"/>
        <v>10000</v>
      </c>
      <c r="F1579">
        <v>55</v>
      </c>
      <c r="G1579" t="s">
        <v>8220</v>
      </c>
      <c r="H1579" t="s">
        <v>8224</v>
      </c>
      <c r="I1579" t="s">
        <v>8246</v>
      </c>
      <c r="J1579">
        <v>1343161248</v>
      </c>
      <c r="K1579" s="10">
        <f t="shared" si="171"/>
        <v>41114.847777777781</v>
      </c>
      <c r="L1579">
        <v>1337977248</v>
      </c>
      <c r="M1579" s="10">
        <f t="shared" si="172"/>
        <v>41054.847777777781</v>
      </c>
      <c r="N1579" t="b">
        <v>0</v>
      </c>
      <c r="O1579">
        <v>2</v>
      </c>
      <c r="P1579" t="b">
        <v>0</v>
      </c>
      <c r="Q1579" t="s">
        <v>8290</v>
      </c>
      <c r="R1579" s="5">
        <f t="shared" si="168"/>
        <v>6.0000000000000001E-3</v>
      </c>
      <c r="S1579" s="6">
        <f t="shared" si="169"/>
        <v>27.5</v>
      </c>
      <c r="T1579" t="str">
        <f t="shared" si="173"/>
        <v>publishing</v>
      </c>
      <c r="U1579" t="str">
        <f t="shared" si="174"/>
        <v>art books</v>
      </c>
    </row>
    <row r="1580" spans="1:21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f t="shared" si="170"/>
        <v>1897</v>
      </c>
      <c r="F1580">
        <v>205</v>
      </c>
      <c r="G1580" t="s">
        <v>8220</v>
      </c>
      <c r="H1580" t="s">
        <v>8224</v>
      </c>
      <c r="I1580" t="s">
        <v>8246</v>
      </c>
      <c r="J1580">
        <v>1283392800</v>
      </c>
      <c r="K1580" s="10">
        <f t="shared" si="171"/>
        <v>40423.083333333336</v>
      </c>
      <c r="L1580">
        <v>1281317691</v>
      </c>
      <c r="M1580" s="10">
        <f t="shared" si="172"/>
        <v>40399.065868055557</v>
      </c>
      <c r="N1580" t="b">
        <v>0</v>
      </c>
      <c r="O1580">
        <v>4</v>
      </c>
      <c r="P1580" t="b">
        <v>0</v>
      </c>
      <c r="Q1580" t="s">
        <v>8290</v>
      </c>
      <c r="R1580" s="5">
        <f t="shared" si="168"/>
        <v>0.108</v>
      </c>
      <c r="S1580" s="6">
        <f t="shared" si="169"/>
        <v>51.25</v>
      </c>
      <c r="T1580" t="str">
        <f t="shared" si="173"/>
        <v>publishing</v>
      </c>
      <c r="U1580" t="str">
        <f t="shared" si="174"/>
        <v>art books</v>
      </c>
    </row>
    <row r="1581" spans="1:21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f t="shared" si="170"/>
        <v>3333</v>
      </c>
      <c r="F1581">
        <v>28</v>
      </c>
      <c r="G1581" t="s">
        <v>8220</v>
      </c>
      <c r="H1581" t="s">
        <v>8224</v>
      </c>
      <c r="I1581" t="s">
        <v>8246</v>
      </c>
      <c r="J1581">
        <v>1377734091</v>
      </c>
      <c r="K1581" s="10">
        <f t="shared" si="171"/>
        <v>41514.996423611112</v>
      </c>
      <c r="L1581">
        <v>1374882891</v>
      </c>
      <c r="M1581" s="10">
        <f t="shared" si="172"/>
        <v>41481.996423611112</v>
      </c>
      <c r="N1581" t="b">
        <v>0</v>
      </c>
      <c r="O1581">
        <v>2</v>
      </c>
      <c r="P1581" t="b">
        <v>0</v>
      </c>
      <c r="Q1581" t="s">
        <v>8290</v>
      </c>
      <c r="R1581" s="5">
        <f t="shared" si="168"/>
        <v>8.0000000000000002E-3</v>
      </c>
      <c r="S1581" s="6">
        <f t="shared" si="169"/>
        <v>14</v>
      </c>
      <c r="T1581" t="str">
        <f t="shared" si="173"/>
        <v>publishing</v>
      </c>
      <c r="U1581" t="str">
        <f t="shared" si="174"/>
        <v>art books</v>
      </c>
    </row>
    <row r="1582" spans="1:21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f t="shared" si="170"/>
        <v>1750</v>
      </c>
      <c r="F1582">
        <v>0</v>
      </c>
      <c r="G1582" t="s">
        <v>8220</v>
      </c>
      <c r="H1582" t="s">
        <v>8224</v>
      </c>
      <c r="I1582" t="s">
        <v>8246</v>
      </c>
      <c r="J1582">
        <v>1337562726</v>
      </c>
      <c r="K1582" s="10">
        <f t="shared" si="171"/>
        <v>41050.050069444449</v>
      </c>
      <c r="L1582">
        <v>1332378726</v>
      </c>
      <c r="M1582" s="10">
        <f t="shared" si="172"/>
        <v>40990.050069444449</v>
      </c>
      <c r="N1582" t="b">
        <v>0</v>
      </c>
      <c r="O1582">
        <v>0</v>
      </c>
      <c r="P1582" t="b">
        <v>0</v>
      </c>
      <c r="Q1582" t="s">
        <v>8290</v>
      </c>
      <c r="R1582" s="5">
        <f t="shared" si="168"/>
        <v>0</v>
      </c>
      <c r="S1582" s="6" t="e">
        <f t="shared" si="169"/>
        <v>#DIV/0!</v>
      </c>
      <c r="T1582" t="str">
        <f t="shared" si="173"/>
        <v>publishing</v>
      </c>
      <c r="U1582" t="str">
        <f t="shared" si="174"/>
        <v>art books</v>
      </c>
    </row>
    <row r="1583" spans="1:21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f t="shared" si="170"/>
        <v>1210</v>
      </c>
      <c r="F1583">
        <v>5</v>
      </c>
      <c r="G1583" t="s">
        <v>8221</v>
      </c>
      <c r="H1583" t="s">
        <v>8225</v>
      </c>
      <c r="I1583" t="s">
        <v>8247</v>
      </c>
      <c r="J1583">
        <v>1450521990</v>
      </c>
      <c r="K1583" s="10">
        <f t="shared" si="171"/>
        <v>42357.448958333334</v>
      </c>
      <c r="L1583">
        <v>1447757190</v>
      </c>
      <c r="M1583" s="10">
        <f t="shared" si="172"/>
        <v>42325.448958333334</v>
      </c>
      <c r="N1583" t="b">
        <v>0</v>
      </c>
      <c r="O1583">
        <v>1</v>
      </c>
      <c r="P1583" t="b">
        <v>0</v>
      </c>
      <c r="Q1583" t="s">
        <v>8291</v>
      </c>
      <c r="R1583" s="5">
        <f t="shared" si="168"/>
        <v>5.0000000000000001E-3</v>
      </c>
      <c r="S1583" s="6">
        <f t="shared" si="169"/>
        <v>5</v>
      </c>
      <c r="T1583" t="str">
        <f t="shared" si="173"/>
        <v>photography</v>
      </c>
      <c r="U1583" t="str">
        <f t="shared" si="174"/>
        <v>places</v>
      </c>
    </row>
    <row r="1584" spans="1:21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f t="shared" si="170"/>
        <v>1000</v>
      </c>
      <c r="F1584">
        <v>93</v>
      </c>
      <c r="G1584" t="s">
        <v>8221</v>
      </c>
      <c r="H1584" t="s">
        <v>8224</v>
      </c>
      <c r="I1584" t="s">
        <v>8246</v>
      </c>
      <c r="J1584">
        <v>1445894400</v>
      </c>
      <c r="K1584" s="10">
        <f t="shared" si="171"/>
        <v>42303.888888888891</v>
      </c>
      <c r="L1584">
        <v>1440961053</v>
      </c>
      <c r="M1584" s="10">
        <f t="shared" si="172"/>
        <v>42246.789965277778</v>
      </c>
      <c r="N1584" t="b">
        <v>0</v>
      </c>
      <c r="O1584">
        <v>3</v>
      </c>
      <c r="P1584" t="b">
        <v>0</v>
      </c>
      <c r="Q1584" t="s">
        <v>8291</v>
      </c>
      <c r="R1584" s="5">
        <f t="shared" si="168"/>
        <v>9.2999999999999999E-2</v>
      </c>
      <c r="S1584" s="6">
        <f t="shared" si="169"/>
        <v>31</v>
      </c>
      <c r="T1584" t="str">
        <f t="shared" si="173"/>
        <v>photography</v>
      </c>
      <c r="U1584" t="str">
        <f t="shared" si="174"/>
        <v>places</v>
      </c>
    </row>
    <row r="1585" spans="1:21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f t="shared" si="170"/>
        <v>24200</v>
      </c>
      <c r="F1585">
        <v>15</v>
      </c>
      <c r="G1585" t="s">
        <v>8221</v>
      </c>
      <c r="H1585" t="s">
        <v>8225</v>
      </c>
      <c r="I1585" t="s">
        <v>8247</v>
      </c>
      <c r="J1585">
        <v>1411681391</v>
      </c>
      <c r="K1585" s="10">
        <f t="shared" si="171"/>
        <v>41907.904988425929</v>
      </c>
      <c r="L1585">
        <v>1409089391</v>
      </c>
      <c r="M1585" s="10">
        <f t="shared" si="172"/>
        <v>41877.904988425929</v>
      </c>
      <c r="N1585" t="b">
        <v>0</v>
      </c>
      <c r="O1585">
        <v>1</v>
      </c>
      <c r="P1585" t="b">
        <v>0</v>
      </c>
      <c r="Q1585" t="s">
        <v>8291</v>
      </c>
      <c r="R1585" s="5">
        <f t="shared" si="168"/>
        <v>1E-3</v>
      </c>
      <c r="S1585" s="6">
        <f t="shared" si="169"/>
        <v>15</v>
      </c>
      <c r="T1585" t="str">
        <f t="shared" si="173"/>
        <v>photography</v>
      </c>
      <c r="U1585" t="str">
        <f t="shared" si="174"/>
        <v>places</v>
      </c>
    </row>
    <row r="1586" spans="1:21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f t="shared" si="170"/>
        <v>1200</v>
      </c>
      <c r="F1586">
        <v>0</v>
      </c>
      <c r="G1586" t="s">
        <v>8221</v>
      </c>
      <c r="H1586" t="s">
        <v>8224</v>
      </c>
      <c r="I1586" t="s">
        <v>8246</v>
      </c>
      <c r="J1586">
        <v>1401464101</v>
      </c>
      <c r="K1586" s="10">
        <f t="shared" si="171"/>
        <v>41789.649317129632</v>
      </c>
      <c r="L1586">
        <v>1400600101</v>
      </c>
      <c r="M1586" s="10">
        <f t="shared" si="172"/>
        <v>41779.649317129632</v>
      </c>
      <c r="N1586" t="b">
        <v>0</v>
      </c>
      <c r="O1586">
        <v>0</v>
      </c>
      <c r="P1586" t="b">
        <v>0</v>
      </c>
      <c r="Q1586" t="s">
        <v>8291</v>
      </c>
      <c r="R1586" s="5">
        <f t="shared" si="168"/>
        <v>0</v>
      </c>
      <c r="S1586" s="6" t="e">
        <f t="shared" si="169"/>
        <v>#DIV/0!</v>
      </c>
      <c r="T1586" t="str">
        <f t="shared" si="173"/>
        <v>photography</v>
      </c>
      <c r="U1586" t="str">
        <f t="shared" si="174"/>
        <v>places</v>
      </c>
    </row>
    <row r="1587" spans="1:21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f t="shared" si="170"/>
        <v>1500</v>
      </c>
      <c r="F1587">
        <v>1580</v>
      </c>
      <c r="G1587" t="s">
        <v>8221</v>
      </c>
      <c r="H1587" t="s">
        <v>8229</v>
      </c>
      <c r="I1587" t="s">
        <v>8251</v>
      </c>
      <c r="J1587">
        <v>1482663600</v>
      </c>
      <c r="K1587" s="10">
        <f t="shared" si="171"/>
        <v>42729.458333333328</v>
      </c>
      <c r="L1587">
        <v>1480800568</v>
      </c>
      <c r="M1587" s="10">
        <f t="shared" si="172"/>
        <v>42707.895462962959</v>
      </c>
      <c r="N1587" t="b">
        <v>0</v>
      </c>
      <c r="O1587">
        <v>12</v>
      </c>
      <c r="P1587" t="b">
        <v>0</v>
      </c>
      <c r="Q1587" t="s">
        <v>8291</v>
      </c>
      <c r="R1587" s="5">
        <f t="shared" si="168"/>
        <v>0.79</v>
      </c>
      <c r="S1587" s="6">
        <f t="shared" si="169"/>
        <v>131.66666666666666</v>
      </c>
      <c r="T1587" t="str">
        <f t="shared" si="173"/>
        <v>photography</v>
      </c>
      <c r="U1587" t="str">
        <f t="shared" si="174"/>
        <v>places</v>
      </c>
    </row>
    <row r="1588" spans="1:21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f t="shared" si="170"/>
        <v>1500</v>
      </c>
      <c r="F1588">
        <v>0</v>
      </c>
      <c r="G1588" t="s">
        <v>8221</v>
      </c>
      <c r="H1588" t="s">
        <v>8224</v>
      </c>
      <c r="I1588" t="s">
        <v>8246</v>
      </c>
      <c r="J1588">
        <v>1428197422</v>
      </c>
      <c r="K1588" s="10">
        <f t="shared" si="171"/>
        <v>42099.062754629631</v>
      </c>
      <c r="L1588">
        <v>1425609022</v>
      </c>
      <c r="M1588" s="10">
        <f t="shared" si="172"/>
        <v>42069.104421296302</v>
      </c>
      <c r="N1588" t="b">
        <v>0</v>
      </c>
      <c r="O1588">
        <v>0</v>
      </c>
      <c r="P1588" t="b">
        <v>0</v>
      </c>
      <c r="Q1588" t="s">
        <v>8291</v>
      </c>
      <c r="R1588" s="5">
        <f t="shared" si="168"/>
        <v>0</v>
      </c>
      <c r="S1588" s="6" t="e">
        <f t="shared" si="169"/>
        <v>#DIV/0!</v>
      </c>
      <c r="T1588" t="str">
        <f t="shared" si="173"/>
        <v>photography</v>
      </c>
      <c r="U1588" t="str">
        <f t="shared" si="174"/>
        <v>places</v>
      </c>
    </row>
    <row r="1589" spans="1:21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f t="shared" si="170"/>
        <v>7500</v>
      </c>
      <c r="F1589">
        <v>1</v>
      </c>
      <c r="G1589" t="s">
        <v>8221</v>
      </c>
      <c r="H1589" t="s">
        <v>8224</v>
      </c>
      <c r="I1589" t="s">
        <v>8246</v>
      </c>
      <c r="J1589">
        <v>1418510965</v>
      </c>
      <c r="K1589" s="10">
        <f t="shared" si="171"/>
        <v>41986.950983796298</v>
      </c>
      <c r="L1589">
        <v>1415918965</v>
      </c>
      <c r="M1589" s="10">
        <f t="shared" si="172"/>
        <v>41956.950983796298</v>
      </c>
      <c r="N1589" t="b">
        <v>0</v>
      </c>
      <c r="O1589">
        <v>1</v>
      </c>
      <c r="P1589" t="b">
        <v>0</v>
      </c>
      <c r="Q1589" t="s">
        <v>8291</v>
      </c>
      <c r="R1589" s="5">
        <f t="shared" si="168"/>
        <v>0</v>
      </c>
      <c r="S1589" s="6">
        <f t="shared" si="169"/>
        <v>1</v>
      </c>
      <c r="T1589" t="str">
        <f t="shared" si="173"/>
        <v>photography</v>
      </c>
      <c r="U1589" t="str">
        <f t="shared" si="174"/>
        <v>places</v>
      </c>
    </row>
    <row r="1590" spans="1:21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f t="shared" si="170"/>
        <v>516</v>
      </c>
      <c r="F1590">
        <v>0</v>
      </c>
      <c r="G1590" t="s">
        <v>8221</v>
      </c>
      <c r="H1590" t="s">
        <v>8224</v>
      </c>
      <c r="I1590" t="s">
        <v>8246</v>
      </c>
      <c r="J1590">
        <v>1422735120</v>
      </c>
      <c r="K1590" s="10">
        <f t="shared" si="171"/>
        <v>42035.841666666667</v>
      </c>
      <c r="L1590">
        <v>1420091999</v>
      </c>
      <c r="M1590" s="10">
        <f t="shared" si="172"/>
        <v>42005.24998842593</v>
      </c>
      <c r="N1590" t="b">
        <v>0</v>
      </c>
      <c r="O1590">
        <v>0</v>
      </c>
      <c r="P1590" t="b">
        <v>0</v>
      </c>
      <c r="Q1590" t="s">
        <v>8291</v>
      </c>
      <c r="R1590" s="5">
        <f t="shared" si="168"/>
        <v>0</v>
      </c>
      <c r="S1590" s="6" t="e">
        <f t="shared" si="169"/>
        <v>#DIV/0!</v>
      </c>
      <c r="T1590" t="str">
        <f t="shared" si="173"/>
        <v>photography</v>
      </c>
      <c r="U1590" t="str">
        <f t="shared" si="174"/>
        <v>places</v>
      </c>
    </row>
    <row r="1591" spans="1:21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f t="shared" si="170"/>
        <v>1200</v>
      </c>
      <c r="F1591">
        <v>0</v>
      </c>
      <c r="G1591" t="s">
        <v>8221</v>
      </c>
      <c r="H1591" t="s">
        <v>8224</v>
      </c>
      <c r="I1591" t="s">
        <v>8246</v>
      </c>
      <c r="J1591">
        <v>1444433886</v>
      </c>
      <c r="K1591" s="10">
        <f t="shared" si="171"/>
        <v>42286.984791666662</v>
      </c>
      <c r="L1591">
        <v>1441841886</v>
      </c>
      <c r="M1591" s="10">
        <f t="shared" si="172"/>
        <v>42256.984791666662</v>
      </c>
      <c r="N1591" t="b">
        <v>0</v>
      </c>
      <c r="O1591">
        <v>0</v>
      </c>
      <c r="P1591" t="b">
        <v>0</v>
      </c>
      <c r="Q1591" t="s">
        <v>8291</v>
      </c>
      <c r="R1591" s="5">
        <f t="shared" si="168"/>
        <v>0</v>
      </c>
      <c r="S1591" s="6" t="e">
        <f t="shared" si="169"/>
        <v>#DIV/0!</v>
      </c>
      <c r="T1591" t="str">
        <f t="shared" si="173"/>
        <v>photography</v>
      </c>
      <c r="U1591" t="str">
        <f t="shared" si="174"/>
        <v>places</v>
      </c>
    </row>
    <row r="1592" spans="1:21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f t="shared" si="170"/>
        <v>66600</v>
      </c>
      <c r="F1592">
        <v>1020</v>
      </c>
      <c r="G1592" t="s">
        <v>8221</v>
      </c>
      <c r="H1592" t="s">
        <v>8237</v>
      </c>
      <c r="I1592" t="s">
        <v>8249</v>
      </c>
      <c r="J1592">
        <v>1443040464</v>
      </c>
      <c r="K1592" s="10">
        <f t="shared" si="171"/>
        <v>42270.857222222221</v>
      </c>
      <c r="L1592">
        <v>1440448464</v>
      </c>
      <c r="M1592" s="10">
        <f t="shared" si="172"/>
        <v>42240.857222222221</v>
      </c>
      <c r="N1592" t="b">
        <v>0</v>
      </c>
      <c r="O1592">
        <v>2</v>
      </c>
      <c r="P1592" t="b">
        <v>0</v>
      </c>
      <c r="Q1592" t="s">
        <v>8291</v>
      </c>
      <c r="R1592" s="5">
        <f t="shared" si="168"/>
        <v>1.7000000000000001E-2</v>
      </c>
      <c r="S1592" s="6">
        <f t="shared" si="169"/>
        <v>510</v>
      </c>
      <c r="T1592" t="str">
        <f t="shared" si="173"/>
        <v>photography</v>
      </c>
      <c r="U1592" t="str">
        <f t="shared" si="174"/>
        <v>places</v>
      </c>
    </row>
    <row r="1593" spans="1:21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f t="shared" si="170"/>
        <v>16940</v>
      </c>
      <c r="F1593">
        <v>4092</v>
      </c>
      <c r="G1593" t="s">
        <v>8221</v>
      </c>
      <c r="H1593" t="s">
        <v>8225</v>
      </c>
      <c r="I1593" t="s">
        <v>8247</v>
      </c>
      <c r="J1593">
        <v>1459700741</v>
      </c>
      <c r="K1593" s="10">
        <f t="shared" si="171"/>
        <v>42463.68450231482</v>
      </c>
      <c r="L1593">
        <v>1457112341</v>
      </c>
      <c r="M1593" s="10">
        <f t="shared" si="172"/>
        <v>42433.726168981477</v>
      </c>
      <c r="N1593" t="b">
        <v>0</v>
      </c>
      <c r="O1593">
        <v>92</v>
      </c>
      <c r="P1593" t="b">
        <v>0</v>
      </c>
      <c r="Q1593" t="s">
        <v>8291</v>
      </c>
      <c r="R1593" s="5">
        <f t="shared" si="168"/>
        <v>0.29199999999999998</v>
      </c>
      <c r="S1593" s="6">
        <f t="shared" si="169"/>
        <v>44.478260869565219</v>
      </c>
      <c r="T1593" t="str">
        <f t="shared" si="173"/>
        <v>photography</v>
      </c>
      <c r="U1593" t="str">
        <f t="shared" si="174"/>
        <v>places</v>
      </c>
    </row>
    <row r="1594" spans="1:21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f t="shared" si="170"/>
        <v>25</v>
      </c>
      <c r="F1594">
        <v>0</v>
      </c>
      <c r="G1594" t="s">
        <v>8221</v>
      </c>
      <c r="H1594" t="s">
        <v>8224</v>
      </c>
      <c r="I1594" t="s">
        <v>8246</v>
      </c>
      <c r="J1594">
        <v>1427503485</v>
      </c>
      <c r="K1594" s="10">
        <f t="shared" si="171"/>
        <v>42091.031076388885</v>
      </c>
      <c r="L1594">
        <v>1423619085</v>
      </c>
      <c r="M1594" s="10">
        <f t="shared" si="172"/>
        <v>42046.072743055556</v>
      </c>
      <c r="N1594" t="b">
        <v>0</v>
      </c>
      <c r="O1594">
        <v>0</v>
      </c>
      <c r="P1594" t="b">
        <v>0</v>
      </c>
      <c r="Q1594" t="s">
        <v>8291</v>
      </c>
      <c r="R1594" s="5">
        <f t="shared" si="168"/>
        <v>0</v>
      </c>
      <c r="S1594" s="6" t="e">
        <f t="shared" si="169"/>
        <v>#DIV/0!</v>
      </c>
      <c r="T1594" t="str">
        <f t="shared" si="173"/>
        <v>photography</v>
      </c>
      <c r="U1594" t="str">
        <f t="shared" si="174"/>
        <v>places</v>
      </c>
    </row>
    <row r="1595" spans="1:21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f t="shared" si="170"/>
        <v>22000</v>
      </c>
      <c r="F1595">
        <v>3</v>
      </c>
      <c r="G1595" t="s">
        <v>8221</v>
      </c>
      <c r="H1595" t="s">
        <v>8224</v>
      </c>
      <c r="I1595" t="s">
        <v>8246</v>
      </c>
      <c r="J1595">
        <v>1425154655</v>
      </c>
      <c r="K1595" s="10">
        <f t="shared" si="171"/>
        <v>42063.845543981486</v>
      </c>
      <c r="L1595">
        <v>1422562655</v>
      </c>
      <c r="M1595" s="10">
        <f t="shared" si="172"/>
        <v>42033.845543981486</v>
      </c>
      <c r="N1595" t="b">
        <v>0</v>
      </c>
      <c r="O1595">
        <v>3</v>
      </c>
      <c r="P1595" t="b">
        <v>0</v>
      </c>
      <c r="Q1595" t="s">
        <v>8291</v>
      </c>
      <c r="R1595" s="5">
        <f t="shared" si="168"/>
        <v>0</v>
      </c>
      <c r="S1595" s="6">
        <f t="shared" si="169"/>
        <v>1</v>
      </c>
      <c r="T1595" t="str">
        <f t="shared" si="173"/>
        <v>photography</v>
      </c>
      <c r="U1595" t="str">
        <f t="shared" si="174"/>
        <v>places</v>
      </c>
    </row>
    <row r="1596" spans="1:21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f t="shared" si="170"/>
        <v>1000</v>
      </c>
      <c r="F1596">
        <v>205</v>
      </c>
      <c r="G1596" t="s">
        <v>8221</v>
      </c>
      <c r="H1596" t="s">
        <v>8224</v>
      </c>
      <c r="I1596" t="s">
        <v>8246</v>
      </c>
      <c r="J1596">
        <v>1463329260</v>
      </c>
      <c r="K1596" s="10">
        <f t="shared" si="171"/>
        <v>42505.681249999994</v>
      </c>
      <c r="L1596">
        <v>1458147982</v>
      </c>
      <c r="M1596" s="10">
        <f t="shared" si="172"/>
        <v>42445.712754629625</v>
      </c>
      <c r="N1596" t="b">
        <v>0</v>
      </c>
      <c r="O1596">
        <v>10</v>
      </c>
      <c r="P1596" t="b">
        <v>0</v>
      </c>
      <c r="Q1596" t="s">
        <v>8291</v>
      </c>
      <c r="R1596" s="5">
        <f t="shared" si="168"/>
        <v>0.20499999999999999</v>
      </c>
      <c r="S1596" s="6">
        <f t="shared" si="169"/>
        <v>20.5</v>
      </c>
      <c r="T1596" t="str">
        <f t="shared" si="173"/>
        <v>photography</v>
      </c>
      <c r="U1596" t="str">
        <f t="shared" si="174"/>
        <v>places</v>
      </c>
    </row>
    <row r="1597" spans="1:21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f t="shared" si="170"/>
        <v>100000</v>
      </c>
      <c r="F1597">
        <v>280</v>
      </c>
      <c r="G1597" t="s">
        <v>8221</v>
      </c>
      <c r="H1597" t="s">
        <v>8224</v>
      </c>
      <c r="I1597" t="s">
        <v>8246</v>
      </c>
      <c r="J1597">
        <v>1403122380</v>
      </c>
      <c r="K1597" s="10">
        <f t="shared" si="171"/>
        <v>41808.842361111114</v>
      </c>
      <c r="L1597">
        <v>1400634728</v>
      </c>
      <c r="M1597" s="10">
        <f t="shared" si="172"/>
        <v>41780.050092592595</v>
      </c>
      <c r="N1597" t="b">
        <v>0</v>
      </c>
      <c r="O1597">
        <v>7</v>
      </c>
      <c r="P1597" t="b">
        <v>0</v>
      </c>
      <c r="Q1597" t="s">
        <v>8291</v>
      </c>
      <c r="R1597" s="5">
        <f t="shared" si="168"/>
        <v>3.0000000000000001E-3</v>
      </c>
      <c r="S1597" s="6">
        <f t="shared" si="169"/>
        <v>40</v>
      </c>
      <c r="T1597" t="str">
        <f t="shared" si="173"/>
        <v>photography</v>
      </c>
      <c r="U1597" t="str">
        <f t="shared" si="174"/>
        <v>places</v>
      </c>
    </row>
    <row r="1598" spans="1:21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f t="shared" si="170"/>
        <v>3932.5</v>
      </c>
      <c r="F1598">
        <v>75</v>
      </c>
      <c r="G1598" t="s">
        <v>8221</v>
      </c>
      <c r="H1598" t="s">
        <v>8225</v>
      </c>
      <c r="I1598" t="s">
        <v>8247</v>
      </c>
      <c r="J1598">
        <v>1418469569</v>
      </c>
      <c r="K1598" s="10">
        <f t="shared" si="171"/>
        <v>41986.471863425926</v>
      </c>
      <c r="L1598">
        <v>1414577969</v>
      </c>
      <c r="M1598" s="10">
        <f t="shared" si="172"/>
        <v>41941.430196759262</v>
      </c>
      <c r="N1598" t="b">
        <v>0</v>
      </c>
      <c r="O1598">
        <v>3</v>
      </c>
      <c r="P1598" t="b">
        <v>0</v>
      </c>
      <c r="Q1598" t="s">
        <v>8291</v>
      </c>
      <c r="R1598" s="5">
        <f t="shared" si="168"/>
        <v>2.3E-2</v>
      </c>
      <c r="S1598" s="6">
        <f t="shared" si="169"/>
        <v>25</v>
      </c>
      <c r="T1598" t="str">
        <f t="shared" si="173"/>
        <v>photography</v>
      </c>
      <c r="U1598" t="str">
        <f t="shared" si="174"/>
        <v>places</v>
      </c>
    </row>
    <row r="1599" spans="1:21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f t="shared" si="170"/>
        <v>15000</v>
      </c>
      <c r="F1599">
        <v>0</v>
      </c>
      <c r="G1599" t="s">
        <v>8221</v>
      </c>
      <c r="H1599" t="s">
        <v>8224</v>
      </c>
      <c r="I1599" t="s">
        <v>8246</v>
      </c>
      <c r="J1599">
        <v>1474360197</v>
      </c>
      <c r="K1599" s="10">
        <f t="shared" si="171"/>
        <v>42633.354131944448</v>
      </c>
      <c r="L1599">
        <v>1471768197</v>
      </c>
      <c r="M1599" s="10">
        <f t="shared" si="172"/>
        <v>42603.354131944448</v>
      </c>
      <c r="N1599" t="b">
        <v>0</v>
      </c>
      <c r="O1599">
        <v>0</v>
      </c>
      <c r="P1599" t="b">
        <v>0</v>
      </c>
      <c r="Q1599" t="s">
        <v>8291</v>
      </c>
      <c r="R1599" s="5">
        <f t="shared" si="168"/>
        <v>0</v>
      </c>
      <c r="S1599" s="6" t="e">
        <f t="shared" si="169"/>
        <v>#DIV/0!</v>
      </c>
      <c r="T1599" t="str">
        <f t="shared" si="173"/>
        <v>photography</v>
      </c>
      <c r="U1599" t="str">
        <f t="shared" si="174"/>
        <v>places</v>
      </c>
    </row>
    <row r="1600" spans="1:21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f t="shared" si="170"/>
        <v>800</v>
      </c>
      <c r="F1600">
        <v>1</v>
      </c>
      <c r="G1600" t="s">
        <v>8221</v>
      </c>
      <c r="H1600" t="s">
        <v>8224</v>
      </c>
      <c r="I1600" t="s">
        <v>8246</v>
      </c>
      <c r="J1600">
        <v>1437926458</v>
      </c>
      <c r="K1600" s="10">
        <f t="shared" si="171"/>
        <v>42211.667337962965</v>
      </c>
      <c r="L1600">
        <v>1432742458</v>
      </c>
      <c r="M1600" s="10">
        <f t="shared" si="172"/>
        <v>42151.667337962965</v>
      </c>
      <c r="N1600" t="b">
        <v>0</v>
      </c>
      <c r="O1600">
        <v>1</v>
      </c>
      <c r="P1600" t="b">
        <v>0</v>
      </c>
      <c r="Q1600" t="s">
        <v>8291</v>
      </c>
      <c r="R1600" s="5">
        <f t="shared" si="168"/>
        <v>1E-3</v>
      </c>
      <c r="S1600" s="6">
        <f t="shared" si="169"/>
        <v>1</v>
      </c>
      <c r="T1600" t="str">
        <f t="shared" si="173"/>
        <v>photography</v>
      </c>
      <c r="U1600" t="str">
        <f t="shared" si="174"/>
        <v>places</v>
      </c>
    </row>
    <row r="1601" spans="1:21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f t="shared" si="170"/>
        <v>605</v>
      </c>
      <c r="F1601">
        <v>0</v>
      </c>
      <c r="G1601" t="s">
        <v>8221</v>
      </c>
      <c r="H1601" t="s">
        <v>8225</v>
      </c>
      <c r="I1601" t="s">
        <v>8247</v>
      </c>
      <c r="J1601">
        <v>1460116576</v>
      </c>
      <c r="K1601" s="10">
        <f t="shared" si="171"/>
        <v>42468.497407407413</v>
      </c>
      <c r="L1601">
        <v>1457528176</v>
      </c>
      <c r="M1601" s="10">
        <f t="shared" si="172"/>
        <v>42438.53907407407</v>
      </c>
      <c r="N1601" t="b">
        <v>0</v>
      </c>
      <c r="O1601">
        <v>0</v>
      </c>
      <c r="P1601" t="b">
        <v>0</v>
      </c>
      <c r="Q1601" t="s">
        <v>8291</v>
      </c>
      <c r="R1601" s="5">
        <f t="shared" si="168"/>
        <v>0</v>
      </c>
      <c r="S1601" s="6" t="e">
        <f t="shared" si="169"/>
        <v>#DIV/0!</v>
      </c>
      <c r="T1601" t="str">
        <f t="shared" si="173"/>
        <v>photography</v>
      </c>
      <c r="U1601" t="str">
        <f t="shared" si="174"/>
        <v>places</v>
      </c>
    </row>
    <row r="1602" spans="1:21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f t="shared" si="170"/>
        <v>5000</v>
      </c>
      <c r="F1602">
        <v>367</v>
      </c>
      <c r="G1602" t="s">
        <v>8221</v>
      </c>
      <c r="H1602" t="s">
        <v>8224</v>
      </c>
      <c r="I1602" t="s">
        <v>8246</v>
      </c>
      <c r="J1602">
        <v>1405401060</v>
      </c>
      <c r="K1602" s="10">
        <f t="shared" si="171"/>
        <v>41835.21597222222</v>
      </c>
      <c r="L1602">
        <v>1401585752</v>
      </c>
      <c r="M1602" s="10">
        <f t="shared" si="172"/>
        <v>41791.057314814818</v>
      </c>
      <c r="N1602" t="b">
        <v>0</v>
      </c>
      <c r="O1602">
        <v>9</v>
      </c>
      <c r="P1602" t="b">
        <v>0</v>
      </c>
      <c r="Q1602" t="s">
        <v>8291</v>
      </c>
      <c r="R1602" s="5">
        <f t="shared" ref="R1602:R1665" si="175">ROUND((F1602/D1602),3)</f>
        <v>7.2999999999999995E-2</v>
      </c>
      <c r="S1602" s="6">
        <f t="shared" ref="S1602:S1665" si="176">F1602/O1602</f>
        <v>40.777777777777779</v>
      </c>
      <c r="T1602" t="str">
        <f t="shared" si="173"/>
        <v>photography</v>
      </c>
      <c r="U1602" t="str">
        <f t="shared" si="174"/>
        <v>places</v>
      </c>
    </row>
    <row r="1603" spans="1:21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f t="shared" ref="E1603:E1666" si="177">IF(I1603="USD",D1603,(IF(I1603="AUD",(D1603*0.68),IF(I1603="GBP",(D1603*1.21),(IF(I1603="EUR",(D1603*1.11),(IF(I1603="CAD",(D1603*0.75),(IF(I1603="NZD",(D1603*0.64),IF(I1603="HKD",(D1603*0.13),IF(I1603="DKK",(D1603*0.15),IF(I1603="NOK",(D1603*0.11),IF(I1603="SEK",(D1603*0.1),(IF(I1603="MXN",(D1603*0.051),IF(I1603="chf",(D1603*1.02),IF(I1603="SGD",(D1603*0.72)))))))))))))))))))</f>
        <v>2500</v>
      </c>
      <c r="F1603">
        <v>2706.23</v>
      </c>
      <c r="G1603" t="s">
        <v>8219</v>
      </c>
      <c r="H1603" t="s">
        <v>8224</v>
      </c>
      <c r="I1603" t="s">
        <v>8246</v>
      </c>
      <c r="J1603">
        <v>1304561633</v>
      </c>
      <c r="K1603" s="10">
        <f t="shared" ref="K1603:K1666" si="178">(((J1603/60)/60)/24)+DATE(1970,1,1)</f>
        <v>40668.092974537038</v>
      </c>
      <c r="L1603">
        <v>1301969633</v>
      </c>
      <c r="M1603" s="10">
        <f t="shared" ref="M1603:M1666" si="179">(((L1603/60)/60)/24)+DATE(1970,1,1)</f>
        <v>40638.092974537038</v>
      </c>
      <c r="N1603" t="b">
        <v>0</v>
      </c>
      <c r="O1603">
        <v>56</v>
      </c>
      <c r="P1603" t="b">
        <v>1</v>
      </c>
      <c r="Q1603" t="s">
        <v>8276</v>
      </c>
      <c r="R1603" s="5">
        <f t="shared" si="175"/>
        <v>1.0820000000000001</v>
      </c>
      <c r="S1603" s="14">
        <f t="shared" si="176"/>
        <v>48.325535714285714</v>
      </c>
      <c r="T1603" t="str">
        <f t="shared" ref="T1603:T1666" si="180">LEFT(Q1603,SEARCH("/",Q1603,1)-1)</f>
        <v>music</v>
      </c>
      <c r="U1603" t="str">
        <f t="shared" ref="U1603:U1666" si="181">RIGHT(Q1603,(LEN(Q1603)-(SEARCH("/",Q1603,1))))</f>
        <v>rock</v>
      </c>
    </row>
    <row r="1604" spans="1:21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f t="shared" si="177"/>
        <v>1500</v>
      </c>
      <c r="F1604">
        <v>1502.5</v>
      </c>
      <c r="G1604" t="s">
        <v>8219</v>
      </c>
      <c r="H1604" t="s">
        <v>8224</v>
      </c>
      <c r="I1604" t="s">
        <v>8246</v>
      </c>
      <c r="J1604">
        <v>1318633200</v>
      </c>
      <c r="K1604" s="10">
        <f t="shared" si="178"/>
        <v>40830.958333333336</v>
      </c>
      <c r="L1604">
        <v>1314947317</v>
      </c>
      <c r="M1604" s="10">
        <f t="shared" si="179"/>
        <v>40788.297650462962</v>
      </c>
      <c r="N1604" t="b">
        <v>0</v>
      </c>
      <c r="O1604">
        <v>32</v>
      </c>
      <c r="P1604" t="b">
        <v>1</v>
      </c>
      <c r="Q1604" t="s">
        <v>8276</v>
      </c>
      <c r="R1604" s="5">
        <f t="shared" si="175"/>
        <v>1.002</v>
      </c>
      <c r="S1604" s="14">
        <f t="shared" si="176"/>
        <v>46.953125</v>
      </c>
      <c r="T1604" t="str">
        <f t="shared" si="180"/>
        <v>music</v>
      </c>
      <c r="U1604" t="str">
        <f t="shared" si="181"/>
        <v>rock</v>
      </c>
    </row>
    <row r="1605" spans="1:21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f t="shared" si="177"/>
        <v>2000</v>
      </c>
      <c r="F1605">
        <v>2000.66</v>
      </c>
      <c r="G1605" t="s">
        <v>8219</v>
      </c>
      <c r="H1605" t="s">
        <v>8224</v>
      </c>
      <c r="I1605" t="s">
        <v>8246</v>
      </c>
      <c r="J1605">
        <v>1327723459</v>
      </c>
      <c r="K1605" s="10">
        <f t="shared" si="178"/>
        <v>40936.169664351852</v>
      </c>
      <c r="L1605">
        <v>1322539459</v>
      </c>
      <c r="M1605" s="10">
        <f t="shared" si="179"/>
        <v>40876.169664351852</v>
      </c>
      <c r="N1605" t="b">
        <v>0</v>
      </c>
      <c r="O1605">
        <v>30</v>
      </c>
      <c r="P1605" t="b">
        <v>1</v>
      </c>
      <c r="Q1605" t="s">
        <v>8276</v>
      </c>
      <c r="R1605" s="5">
        <f t="shared" si="175"/>
        <v>1</v>
      </c>
      <c r="S1605" s="14">
        <f t="shared" si="176"/>
        <v>66.688666666666663</v>
      </c>
      <c r="T1605" t="str">
        <f t="shared" si="180"/>
        <v>music</v>
      </c>
      <c r="U1605" t="str">
        <f t="shared" si="181"/>
        <v>rock</v>
      </c>
    </row>
    <row r="1606" spans="1:21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f t="shared" si="177"/>
        <v>2800</v>
      </c>
      <c r="F1606">
        <v>3419</v>
      </c>
      <c r="G1606" t="s">
        <v>8219</v>
      </c>
      <c r="H1606" t="s">
        <v>8224</v>
      </c>
      <c r="I1606" t="s">
        <v>8246</v>
      </c>
      <c r="J1606">
        <v>1332011835</v>
      </c>
      <c r="K1606" s="10">
        <f t="shared" si="178"/>
        <v>40985.80364583333</v>
      </c>
      <c r="L1606">
        <v>1328559435</v>
      </c>
      <c r="M1606" s="10">
        <f t="shared" si="179"/>
        <v>40945.845312500001</v>
      </c>
      <c r="N1606" t="b">
        <v>0</v>
      </c>
      <c r="O1606">
        <v>70</v>
      </c>
      <c r="P1606" t="b">
        <v>1</v>
      </c>
      <c r="Q1606" t="s">
        <v>8276</v>
      </c>
      <c r="R1606" s="5">
        <f t="shared" si="175"/>
        <v>1.2210000000000001</v>
      </c>
      <c r="S1606" s="14">
        <f t="shared" si="176"/>
        <v>48.842857142857142</v>
      </c>
      <c r="T1606" t="str">
        <f t="shared" si="180"/>
        <v>music</v>
      </c>
      <c r="U1606" t="str">
        <f t="shared" si="181"/>
        <v>rock</v>
      </c>
    </row>
    <row r="1607" spans="1:21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f t="shared" si="177"/>
        <v>6000</v>
      </c>
      <c r="F1607">
        <v>6041.6</v>
      </c>
      <c r="G1607" t="s">
        <v>8219</v>
      </c>
      <c r="H1607" t="s">
        <v>8224</v>
      </c>
      <c r="I1607" t="s">
        <v>8246</v>
      </c>
      <c r="J1607">
        <v>1312182000</v>
      </c>
      <c r="K1607" s="10">
        <f t="shared" si="178"/>
        <v>40756.291666666664</v>
      </c>
      <c r="L1607">
        <v>1311380313</v>
      </c>
      <c r="M1607" s="10">
        <f t="shared" si="179"/>
        <v>40747.012881944444</v>
      </c>
      <c r="N1607" t="b">
        <v>0</v>
      </c>
      <c r="O1607">
        <v>44</v>
      </c>
      <c r="P1607" t="b">
        <v>1</v>
      </c>
      <c r="Q1607" t="s">
        <v>8276</v>
      </c>
      <c r="R1607" s="5">
        <f t="shared" si="175"/>
        <v>1.0069999999999999</v>
      </c>
      <c r="S1607" s="14">
        <f t="shared" si="176"/>
        <v>137.30909090909091</v>
      </c>
      <c r="T1607" t="str">
        <f t="shared" si="180"/>
        <v>music</v>
      </c>
      <c r="U1607" t="str">
        <f t="shared" si="181"/>
        <v>rock</v>
      </c>
    </row>
    <row r="1608" spans="1:21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f t="shared" si="177"/>
        <v>8000</v>
      </c>
      <c r="F1608">
        <v>8080.33</v>
      </c>
      <c r="G1608" t="s">
        <v>8219</v>
      </c>
      <c r="H1608" t="s">
        <v>8224</v>
      </c>
      <c r="I1608" t="s">
        <v>8246</v>
      </c>
      <c r="J1608">
        <v>1300930838</v>
      </c>
      <c r="K1608" s="10">
        <f t="shared" si="178"/>
        <v>40626.069884259261</v>
      </c>
      <c r="L1608">
        <v>1293158438</v>
      </c>
      <c r="M1608" s="10">
        <f t="shared" si="179"/>
        <v>40536.111550925925</v>
      </c>
      <c r="N1608" t="b">
        <v>0</v>
      </c>
      <c r="O1608">
        <v>92</v>
      </c>
      <c r="P1608" t="b">
        <v>1</v>
      </c>
      <c r="Q1608" t="s">
        <v>8276</v>
      </c>
      <c r="R1608" s="5">
        <f t="shared" si="175"/>
        <v>1.01</v>
      </c>
      <c r="S1608" s="14">
        <f t="shared" si="176"/>
        <v>87.829673913043479</v>
      </c>
      <c r="T1608" t="str">
        <f t="shared" si="180"/>
        <v>music</v>
      </c>
      <c r="U1608" t="str">
        <f t="shared" si="181"/>
        <v>rock</v>
      </c>
    </row>
    <row r="1609" spans="1:21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f t="shared" si="177"/>
        <v>10000</v>
      </c>
      <c r="F1609">
        <v>14511</v>
      </c>
      <c r="G1609" t="s">
        <v>8219</v>
      </c>
      <c r="H1609" t="s">
        <v>8224</v>
      </c>
      <c r="I1609" t="s">
        <v>8246</v>
      </c>
      <c r="J1609">
        <v>1339701851</v>
      </c>
      <c r="K1609" s="10">
        <f t="shared" si="178"/>
        <v>41074.80846064815</v>
      </c>
      <c r="L1609">
        <v>1337887451</v>
      </c>
      <c r="M1609" s="10">
        <f t="shared" si="179"/>
        <v>41053.80846064815</v>
      </c>
      <c r="N1609" t="b">
        <v>0</v>
      </c>
      <c r="O1609">
        <v>205</v>
      </c>
      <c r="P1609" t="b">
        <v>1</v>
      </c>
      <c r="Q1609" t="s">
        <v>8276</v>
      </c>
      <c r="R1609" s="5">
        <f t="shared" si="175"/>
        <v>1.4510000000000001</v>
      </c>
      <c r="S1609" s="14">
        <f t="shared" si="176"/>
        <v>70.785365853658533</v>
      </c>
      <c r="T1609" t="str">
        <f t="shared" si="180"/>
        <v>music</v>
      </c>
      <c r="U1609" t="str">
        <f t="shared" si="181"/>
        <v>rock</v>
      </c>
    </row>
    <row r="1610" spans="1:21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f t="shared" si="177"/>
        <v>1200</v>
      </c>
      <c r="F1610">
        <v>1215</v>
      </c>
      <c r="G1610" t="s">
        <v>8219</v>
      </c>
      <c r="H1610" t="s">
        <v>8224</v>
      </c>
      <c r="I1610" t="s">
        <v>8246</v>
      </c>
      <c r="J1610">
        <v>1388553960</v>
      </c>
      <c r="K1610" s="10">
        <f t="shared" si="178"/>
        <v>41640.226388888892</v>
      </c>
      <c r="L1610">
        <v>1385754986</v>
      </c>
      <c r="M1610" s="10">
        <f t="shared" si="179"/>
        <v>41607.83085648148</v>
      </c>
      <c r="N1610" t="b">
        <v>0</v>
      </c>
      <c r="O1610">
        <v>23</v>
      </c>
      <c r="P1610" t="b">
        <v>1</v>
      </c>
      <c r="Q1610" t="s">
        <v>8276</v>
      </c>
      <c r="R1610" s="5">
        <f t="shared" si="175"/>
        <v>1.0129999999999999</v>
      </c>
      <c r="S1610" s="14">
        <f t="shared" si="176"/>
        <v>52.826086956521742</v>
      </c>
      <c r="T1610" t="str">
        <f t="shared" si="180"/>
        <v>music</v>
      </c>
      <c r="U1610" t="str">
        <f t="shared" si="181"/>
        <v>rock</v>
      </c>
    </row>
    <row r="1611" spans="1:21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f t="shared" si="177"/>
        <v>1500</v>
      </c>
      <c r="F1611">
        <v>1775</v>
      </c>
      <c r="G1611" t="s">
        <v>8219</v>
      </c>
      <c r="H1611" t="s">
        <v>8224</v>
      </c>
      <c r="I1611" t="s">
        <v>8246</v>
      </c>
      <c r="J1611">
        <v>1320220800</v>
      </c>
      <c r="K1611" s="10">
        <f t="shared" si="178"/>
        <v>40849.333333333336</v>
      </c>
      <c r="L1611">
        <v>1315612909</v>
      </c>
      <c r="M1611" s="10">
        <f t="shared" si="179"/>
        <v>40796.001261574071</v>
      </c>
      <c r="N1611" t="b">
        <v>0</v>
      </c>
      <c r="O1611">
        <v>4</v>
      </c>
      <c r="P1611" t="b">
        <v>1</v>
      </c>
      <c r="Q1611" t="s">
        <v>8276</v>
      </c>
      <c r="R1611" s="5">
        <f t="shared" si="175"/>
        <v>1.1830000000000001</v>
      </c>
      <c r="S1611" s="14">
        <f t="shared" si="176"/>
        <v>443.75</v>
      </c>
      <c r="T1611" t="str">
        <f t="shared" si="180"/>
        <v>music</v>
      </c>
      <c r="U1611" t="str">
        <f t="shared" si="181"/>
        <v>rock</v>
      </c>
    </row>
    <row r="1612" spans="1:21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f t="shared" si="177"/>
        <v>2000</v>
      </c>
      <c r="F1612">
        <v>5437</v>
      </c>
      <c r="G1612" t="s">
        <v>8219</v>
      </c>
      <c r="H1612" t="s">
        <v>8224</v>
      </c>
      <c r="I1612" t="s">
        <v>8246</v>
      </c>
      <c r="J1612">
        <v>1355609510</v>
      </c>
      <c r="K1612" s="10">
        <f t="shared" si="178"/>
        <v>41258.924884259257</v>
      </c>
      <c r="L1612">
        <v>1353017510</v>
      </c>
      <c r="M1612" s="10">
        <f t="shared" si="179"/>
        <v>41228.924884259257</v>
      </c>
      <c r="N1612" t="b">
        <v>0</v>
      </c>
      <c r="O1612">
        <v>112</v>
      </c>
      <c r="P1612" t="b">
        <v>1</v>
      </c>
      <c r="Q1612" t="s">
        <v>8276</v>
      </c>
      <c r="R1612" s="5">
        <f t="shared" si="175"/>
        <v>2.7189999999999999</v>
      </c>
      <c r="S1612" s="14">
        <f t="shared" si="176"/>
        <v>48.544642857142854</v>
      </c>
      <c r="T1612" t="str">
        <f t="shared" si="180"/>
        <v>music</v>
      </c>
      <c r="U1612" t="str">
        <f t="shared" si="181"/>
        <v>rock</v>
      </c>
    </row>
    <row r="1613" spans="1:21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f t="shared" si="177"/>
        <v>800</v>
      </c>
      <c r="F1613">
        <v>1001</v>
      </c>
      <c r="G1613" t="s">
        <v>8219</v>
      </c>
      <c r="H1613" t="s">
        <v>8224</v>
      </c>
      <c r="I1613" t="s">
        <v>8246</v>
      </c>
      <c r="J1613">
        <v>1370390432</v>
      </c>
      <c r="K1613" s="10">
        <f t="shared" si="178"/>
        <v>41430.00037037037</v>
      </c>
      <c r="L1613">
        <v>1368576032</v>
      </c>
      <c r="M1613" s="10">
        <f t="shared" si="179"/>
        <v>41409.00037037037</v>
      </c>
      <c r="N1613" t="b">
        <v>0</v>
      </c>
      <c r="O1613">
        <v>27</v>
      </c>
      <c r="P1613" t="b">
        <v>1</v>
      </c>
      <c r="Q1613" t="s">
        <v>8276</v>
      </c>
      <c r="R1613" s="5">
        <f t="shared" si="175"/>
        <v>1.2509999999999999</v>
      </c>
      <c r="S1613" s="14">
        <f t="shared" si="176"/>
        <v>37.074074074074076</v>
      </c>
      <c r="T1613" t="str">
        <f t="shared" si="180"/>
        <v>music</v>
      </c>
      <c r="U1613" t="str">
        <f t="shared" si="181"/>
        <v>rock</v>
      </c>
    </row>
    <row r="1614" spans="1:21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f t="shared" si="177"/>
        <v>500</v>
      </c>
      <c r="F1614">
        <v>550</v>
      </c>
      <c r="G1614" t="s">
        <v>8219</v>
      </c>
      <c r="H1614" t="s">
        <v>8224</v>
      </c>
      <c r="I1614" t="s">
        <v>8246</v>
      </c>
      <c r="J1614">
        <v>1357160384</v>
      </c>
      <c r="K1614" s="10">
        <f t="shared" si="178"/>
        <v>41276.874814814815</v>
      </c>
      <c r="L1614">
        <v>1354568384</v>
      </c>
      <c r="M1614" s="10">
        <f t="shared" si="179"/>
        <v>41246.874814814815</v>
      </c>
      <c r="N1614" t="b">
        <v>0</v>
      </c>
      <c r="O1614">
        <v>11</v>
      </c>
      <c r="P1614" t="b">
        <v>1</v>
      </c>
      <c r="Q1614" t="s">
        <v>8276</v>
      </c>
      <c r="R1614" s="5">
        <f t="shared" si="175"/>
        <v>1.1000000000000001</v>
      </c>
      <c r="S1614" s="14">
        <f t="shared" si="176"/>
        <v>50</v>
      </c>
      <c r="T1614" t="str">
        <f t="shared" si="180"/>
        <v>music</v>
      </c>
      <c r="U1614" t="str">
        <f t="shared" si="181"/>
        <v>rock</v>
      </c>
    </row>
    <row r="1615" spans="1:21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f t="shared" si="177"/>
        <v>1000</v>
      </c>
      <c r="F1615">
        <v>1015</v>
      </c>
      <c r="G1615" t="s">
        <v>8219</v>
      </c>
      <c r="H1615" t="s">
        <v>8224</v>
      </c>
      <c r="I1615" t="s">
        <v>8246</v>
      </c>
      <c r="J1615">
        <v>1342921202</v>
      </c>
      <c r="K1615" s="10">
        <f t="shared" si="178"/>
        <v>41112.069467592592</v>
      </c>
      <c r="L1615">
        <v>1340329202</v>
      </c>
      <c r="M1615" s="10">
        <f t="shared" si="179"/>
        <v>41082.069467592592</v>
      </c>
      <c r="N1615" t="b">
        <v>0</v>
      </c>
      <c r="O1615">
        <v>26</v>
      </c>
      <c r="P1615" t="b">
        <v>1</v>
      </c>
      <c r="Q1615" t="s">
        <v>8276</v>
      </c>
      <c r="R1615" s="5">
        <f t="shared" si="175"/>
        <v>1.0149999999999999</v>
      </c>
      <c r="S1615" s="14">
        <f t="shared" si="176"/>
        <v>39.03846153846154</v>
      </c>
      <c r="T1615" t="str">
        <f t="shared" si="180"/>
        <v>music</v>
      </c>
      <c r="U1615" t="str">
        <f t="shared" si="181"/>
        <v>rock</v>
      </c>
    </row>
    <row r="1616" spans="1:21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f t="shared" si="177"/>
        <v>5000</v>
      </c>
      <c r="F1616">
        <v>5135</v>
      </c>
      <c r="G1616" t="s">
        <v>8219</v>
      </c>
      <c r="H1616" t="s">
        <v>8224</v>
      </c>
      <c r="I1616" t="s">
        <v>8246</v>
      </c>
      <c r="J1616">
        <v>1407085200</v>
      </c>
      <c r="K1616" s="10">
        <f t="shared" si="178"/>
        <v>41854.708333333336</v>
      </c>
      <c r="L1616">
        <v>1401924769</v>
      </c>
      <c r="M1616" s="10">
        <f t="shared" si="179"/>
        <v>41794.981122685182</v>
      </c>
      <c r="N1616" t="b">
        <v>0</v>
      </c>
      <c r="O1616">
        <v>77</v>
      </c>
      <c r="P1616" t="b">
        <v>1</v>
      </c>
      <c r="Q1616" t="s">
        <v>8276</v>
      </c>
      <c r="R1616" s="5">
        <f t="shared" si="175"/>
        <v>1.0269999999999999</v>
      </c>
      <c r="S1616" s="14">
        <f t="shared" si="176"/>
        <v>66.688311688311686</v>
      </c>
      <c r="T1616" t="str">
        <f t="shared" si="180"/>
        <v>music</v>
      </c>
      <c r="U1616" t="str">
        <f t="shared" si="181"/>
        <v>rock</v>
      </c>
    </row>
    <row r="1617" spans="1:21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f t="shared" si="177"/>
        <v>8000</v>
      </c>
      <c r="F1617">
        <v>9130</v>
      </c>
      <c r="G1617" t="s">
        <v>8219</v>
      </c>
      <c r="H1617" t="s">
        <v>8224</v>
      </c>
      <c r="I1617" t="s">
        <v>8246</v>
      </c>
      <c r="J1617">
        <v>1323742396</v>
      </c>
      <c r="K1617" s="10">
        <f t="shared" si="178"/>
        <v>40890.092546296299</v>
      </c>
      <c r="L1617">
        <v>1319850796</v>
      </c>
      <c r="M1617" s="10">
        <f t="shared" si="179"/>
        <v>40845.050879629627</v>
      </c>
      <c r="N1617" t="b">
        <v>0</v>
      </c>
      <c r="O1617">
        <v>136</v>
      </c>
      <c r="P1617" t="b">
        <v>1</v>
      </c>
      <c r="Q1617" t="s">
        <v>8276</v>
      </c>
      <c r="R1617" s="5">
        <f t="shared" si="175"/>
        <v>1.141</v>
      </c>
      <c r="S1617" s="14">
        <f t="shared" si="176"/>
        <v>67.132352941176464</v>
      </c>
      <c r="T1617" t="str">
        <f t="shared" si="180"/>
        <v>music</v>
      </c>
      <c r="U1617" t="str">
        <f t="shared" si="181"/>
        <v>rock</v>
      </c>
    </row>
    <row r="1618" spans="1:21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f t="shared" si="177"/>
        <v>10000</v>
      </c>
      <c r="F1618">
        <v>10420</v>
      </c>
      <c r="G1618" t="s">
        <v>8219</v>
      </c>
      <c r="H1618" t="s">
        <v>8224</v>
      </c>
      <c r="I1618" t="s">
        <v>8246</v>
      </c>
      <c r="J1618">
        <v>1353621600</v>
      </c>
      <c r="K1618" s="10">
        <f t="shared" si="178"/>
        <v>41235.916666666664</v>
      </c>
      <c r="L1618">
        <v>1350061821</v>
      </c>
      <c r="M1618" s="10">
        <f t="shared" si="179"/>
        <v>41194.715520833335</v>
      </c>
      <c r="N1618" t="b">
        <v>0</v>
      </c>
      <c r="O1618">
        <v>157</v>
      </c>
      <c r="P1618" t="b">
        <v>1</v>
      </c>
      <c r="Q1618" t="s">
        <v>8276</v>
      </c>
      <c r="R1618" s="5">
        <f t="shared" si="175"/>
        <v>1.042</v>
      </c>
      <c r="S1618" s="14">
        <f t="shared" si="176"/>
        <v>66.369426751592357</v>
      </c>
      <c r="T1618" t="str">
        <f t="shared" si="180"/>
        <v>music</v>
      </c>
      <c r="U1618" t="str">
        <f t="shared" si="181"/>
        <v>rock</v>
      </c>
    </row>
    <row r="1619" spans="1:21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f t="shared" si="177"/>
        <v>7000</v>
      </c>
      <c r="F1619">
        <v>10210</v>
      </c>
      <c r="G1619" t="s">
        <v>8219</v>
      </c>
      <c r="H1619" t="s">
        <v>8224</v>
      </c>
      <c r="I1619" t="s">
        <v>8246</v>
      </c>
      <c r="J1619">
        <v>1383332400</v>
      </c>
      <c r="K1619" s="10">
        <f t="shared" si="178"/>
        <v>41579.791666666664</v>
      </c>
      <c r="L1619">
        <v>1380470188</v>
      </c>
      <c r="M1619" s="10">
        <f t="shared" si="179"/>
        <v>41546.664212962962</v>
      </c>
      <c r="N1619" t="b">
        <v>0</v>
      </c>
      <c r="O1619">
        <v>158</v>
      </c>
      <c r="P1619" t="b">
        <v>1</v>
      </c>
      <c r="Q1619" t="s">
        <v>8276</v>
      </c>
      <c r="R1619" s="5">
        <f t="shared" si="175"/>
        <v>1.4590000000000001</v>
      </c>
      <c r="S1619" s="14">
        <f t="shared" si="176"/>
        <v>64.620253164556956</v>
      </c>
      <c r="T1619" t="str">
        <f t="shared" si="180"/>
        <v>music</v>
      </c>
      <c r="U1619" t="str">
        <f t="shared" si="181"/>
        <v>rock</v>
      </c>
    </row>
    <row r="1620" spans="1:21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f t="shared" si="177"/>
        <v>1500</v>
      </c>
      <c r="F1620">
        <v>1576</v>
      </c>
      <c r="G1620" t="s">
        <v>8219</v>
      </c>
      <c r="H1620" t="s">
        <v>8224</v>
      </c>
      <c r="I1620" t="s">
        <v>8246</v>
      </c>
      <c r="J1620">
        <v>1362757335</v>
      </c>
      <c r="K1620" s="10">
        <f t="shared" si="178"/>
        <v>41341.654340277775</v>
      </c>
      <c r="L1620">
        <v>1359301335</v>
      </c>
      <c r="M1620" s="10">
        <f t="shared" si="179"/>
        <v>41301.654340277775</v>
      </c>
      <c r="N1620" t="b">
        <v>0</v>
      </c>
      <c r="O1620">
        <v>27</v>
      </c>
      <c r="P1620" t="b">
        <v>1</v>
      </c>
      <c r="Q1620" t="s">
        <v>8276</v>
      </c>
      <c r="R1620" s="5">
        <f t="shared" si="175"/>
        <v>1.0509999999999999</v>
      </c>
      <c r="S1620" s="14">
        <f t="shared" si="176"/>
        <v>58.370370370370374</v>
      </c>
      <c r="T1620" t="str">
        <f t="shared" si="180"/>
        <v>music</v>
      </c>
      <c r="U1620" t="str">
        <f t="shared" si="181"/>
        <v>rock</v>
      </c>
    </row>
    <row r="1621" spans="1:21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f t="shared" si="177"/>
        <v>1500</v>
      </c>
      <c r="F1621">
        <v>2000</v>
      </c>
      <c r="G1621" t="s">
        <v>8219</v>
      </c>
      <c r="H1621" t="s">
        <v>8224</v>
      </c>
      <c r="I1621" t="s">
        <v>8246</v>
      </c>
      <c r="J1621">
        <v>1410755286</v>
      </c>
      <c r="K1621" s="10">
        <f t="shared" si="178"/>
        <v>41897.18618055556</v>
      </c>
      <c r="L1621">
        <v>1408940886</v>
      </c>
      <c r="M1621" s="10">
        <f t="shared" si="179"/>
        <v>41876.18618055556</v>
      </c>
      <c r="N1621" t="b">
        <v>0</v>
      </c>
      <c r="O1621">
        <v>23</v>
      </c>
      <c r="P1621" t="b">
        <v>1</v>
      </c>
      <c r="Q1621" t="s">
        <v>8276</v>
      </c>
      <c r="R1621" s="5">
        <f t="shared" si="175"/>
        <v>1.333</v>
      </c>
      <c r="S1621" s="14">
        <f t="shared" si="176"/>
        <v>86.956521739130437</v>
      </c>
      <c r="T1621" t="str">
        <f t="shared" si="180"/>
        <v>music</v>
      </c>
      <c r="U1621" t="str">
        <f t="shared" si="181"/>
        <v>rock</v>
      </c>
    </row>
    <row r="1622" spans="1:21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f t="shared" si="177"/>
        <v>1000</v>
      </c>
      <c r="F1622">
        <v>1130</v>
      </c>
      <c r="G1622" t="s">
        <v>8219</v>
      </c>
      <c r="H1622" t="s">
        <v>8224</v>
      </c>
      <c r="I1622" t="s">
        <v>8246</v>
      </c>
      <c r="J1622">
        <v>1361606940</v>
      </c>
      <c r="K1622" s="10">
        <f t="shared" si="178"/>
        <v>41328.339583333334</v>
      </c>
      <c r="L1622">
        <v>1361002140</v>
      </c>
      <c r="M1622" s="10">
        <f t="shared" si="179"/>
        <v>41321.339583333334</v>
      </c>
      <c r="N1622" t="b">
        <v>0</v>
      </c>
      <c r="O1622">
        <v>17</v>
      </c>
      <c r="P1622" t="b">
        <v>1</v>
      </c>
      <c r="Q1622" t="s">
        <v>8276</v>
      </c>
      <c r="R1622" s="5">
        <f t="shared" si="175"/>
        <v>1.1299999999999999</v>
      </c>
      <c r="S1622" s="14">
        <f t="shared" si="176"/>
        <v>66.470588235294116</v>
      </c>
      <c r="T1622" t="str">
        <f t="shared" si="180"/>
        <v>music</v>
      </c>
      <c r="U1622" t="str">
        <f t="shared" si="181"/>
        <v>rock</v>
      </c>
    </row>
    <row r="1623" spans="1:21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f t="shared" si="177"/>
        <v>5000</v>
      </c>
      <c r="F1623">
        <v>6060</v>
      </c>
      <c r="G1623" t="s">
        <v>8219</v>
      </c>
      <c r="H1623" t="s">
        <v>8224</v>
      </c>
      <c r="I1623" t="s">
        <v>8246</v>
      </c>
      <c r="J1623">
        <v>1338177540</v>
      </c>
      <c r="K1623" s="10">
        <f t="shared" si="178"/>
        <v>41057.165972222225</v>
      </c>
      <c r="L1623">
        <v>1333550015</v>
      </c>
      <c r="M1623" s="10">
        <f t="shared" si="179"/>
        <v>41003.60665509259</v>
      </c>
      <c r="N1623" t="b">
        <v>0</v>
      </c>
      <c r="O1623">
        <v>37</v>
      </c>
      <c r="P1623" t="b">
        <v>1</v>
      </c>
      <c r="Q1623" t="s">
        <v>8276</v>
      </c>
      <c r="R1623" s="5">
        <f t="shared" si="175"/>
        <v>1.212</v>
      </c>
      <c r="S1623" s="14">
        <f t="shared" si="176"/>
        <v>163.78378378378378</v>
      </c>
      <c r="T1623" t="str">
        <f t="shared" si="180"/>
        <v>music</v>
      </c>
      <c r="U1623" t="str">
        <f t="shared" si="181"/>
        <v>rock</v>
      </c>
    </row>
    <row r="1624" spans="1:21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f t="shared" si="177"/>
        <v>6900</v>
      </c>
      <c r="F1624">
        <v>7019</v>
      </c>
      <c r="G1624" t="s">
        <v>8219</v>
      </c>
      <c r="H1624" t="s">
        <v>8224</v>
      </c>
      <c r="I1624" t="s">
        <v>8246</v>
      </c>
      <c r="J1624">
        <v>1418803140</v>
      </c>
      <c r="K1624" s="10">
        <f t="shared" si="178"/>
        <v>41990.332638888889</v>
      </c>
      <c r="L1624">
        <v>1415343874</v>
      </c>
      <c r="M1624" s="10">
        <f t="shared" si="179"/>
        <v>41950.29483796296</v>
      </c>
      <c r="N1624" t="b">
        <v>0</v>
      </c>
      <c r="O1624">
        <v>65</v>
      </c>
      <c r="P1624" t="b">
        <v>1</v>
      </c>
      <c r="Q1624" t="s">
        <v>8276</v>
      </c>
      <c r="R1624" s="5">
        <f t="shared" si="175"/>
        <v>1.0169999999999999</v>
      </c>
      <c r="S1624" s="14">
        <f t="shared" si="176"/>
        <v>107.98461538461538</v>
      </c>
      <c r="T1624" t="str">
        <f t="shared" si="180"/>
        <v>music</v>
      </c>
      <c r="U1624" t="str">
        <f t="shared" si="181"/>
        <v>rock</v>
      </c>
    </row>
    <row r="1625" spans="1:21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f t="shared" si="177"/>
        <v>907.5</v>
      </c>
      <c r="F1625">
        <v>758</v>
      </c>
      <c r="G1625" t="s">
        <v>8219</v>
      </c>
      <c r="H1625" t="s">
        <v>8225</v>
      </c>
      <c r="I1625" t="s">
        <v>8247</v>
      </c>
      <c r="J1625">
        <v>1377621089</v>
      </c>
      <c r="K1625" s="10">
        <f t="shared" si="178"/>
        <v>41513.688530092593</v>
      </c>
      <c r="L1625">
        <v>1372437089</v>
      </c>
      <c r="M1625" s="10">
        <f t="shared" si="179"/>
        <v>41453.688530092593</v>
      </c>
      <c r="N1625" t="b">
        <v>0</v>
      </c>
      <c r="O1625">
        <v>18</v>
      </c>
      <c r="P1625" t="b">
        <v>1</v>
      </c>
      <c r="Q1625" t="s">
        <v>8276</v>
      </c>
      <c r="R1625" s="5">
        <f t="shared" si="175"/>
        <v>1.0109999999999999</v>
      </c>
      <c r="S1625" s="14">
        <f t="shared" si="176"/>
        <v>42.111111111111114</v>
      </c>
      <c r="T1625" t="str">
        <f t="shared" si="180"/>
        <v>music</v>
      </c>
      <c r="U1625" t="str">
        <f t="shared" si="181"/>
        <v>rock</v>
      </c>
    </row>
    <row r="1626" spans="1:21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f t="shared" si="177"/>
        <v>1000</v>
      </c>
      <c r="F1626">
        <v>1180</v>
      </c>
      <c r="G1626" t="s">
        <v>8219</v>
      </c>
      <c r="H1626" t="s">
        <v>8224</v>
      </c>
      <c r="I1626" t="s">
        <v>8246</v>
      </c>
      <c r="J1626">
        <v>1357721335</v>
      </c>
      <c r="K1626" s="10">
        <f t="shared" si="178"/>
        <v>41283.367303240739</v>
      </c>
      <c r="L1626">
        <v>1354265335</v>
      </c>
      <c r="M1626" s="10">
        <f t="shared" si="179"/>
        <v>41243.367303240739</v>
      </c>
      <c r="N1626" t="b">
        <v>0</v>
      </c>
      <c r="O1626">
        <v>25</v>
      </c>
      <c r="P1626" t="b">
        <v>1</v>
      </c>
      <c r="Q1626" t="s">
        <v>8276</v>
      </c>
      <c r="R1626" s="5">
        <f t="shared" si="175"/>
        <v>1.18</v>
      </c>
      <c r="S1626" s="14">
        <f t="shared" si="176"/>
        <v>47.2</v>
      </c>
      <c r="T1626" t="str">
        <f t="shared" si="180"/>
        <v>music</v>
      </c>
      <c r="U1626" t="str">
        <f t="shared" si="181"/>
        <v>rock</v>
      </c>
    </row>
    <row r="1627" spans="1:21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f t="shared" si="177"/>
        <v>7500</v>
      </c>
      <c r="F1627">
        <v>11650</v>
      </c>
      <c r="G1627" t="s">
        <v>8219</v>
      </c>
      <c r="H1627" t="s">
        <v>8224</v>
      </c>
      <c r="I1627" t="s">
        <v>8246</v>
      </c>
      <c r="J1627">
        <v>1347382053</v>
      </c>
      <c r="K1627" s="10">
        <f t="shared" si="178"/>
        <v>41163.699687500004</v>
      </c>
      <c r="L1627">
        <v>1344962853</v>
      </c>
      <c r="M1627" s="10">
        <f t="shared" si="179"/>
        <v>41135.699687500004</v>
      </c>
      <c r="N1627" t="b">
        <v>0</v>
      </c>
      <c r="O1627">
        <v>104</v>
      </c>
      <c r="P1627" t="b">
        <v>1</v>
      </c>
      <c r="Q1627" t="s">
        <v>8276</v>
      </c>
      <c r="R1627" s="5">
        <f t="shared" si="175"/>
        <v>1.5529999999999999</v>
      </c>
      <c r="S1627" s="14">
        <f t="shared" si="176"/>
        <v>112.01923076923077</v>
      </c>
      <c r="T1627" t="str">
        <f t="shared" si="180"/>
        <v>music</v>
      </c>
      <c r="U1627" t="str">
        <f t="shared" si="181"/>
        <v>rock</v>
      </c>
    </row>
    <row r="1628" spans="1:21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f t="shared" si="177"/>
        <v>8000</v>
      </c>
      <c r="F1628">
        <v>8095</v>
      </c>
      <c r="G1628" t="s">
        <v>8219</v>
      </c>
      <c r="H1628" t="s">
        <v>8224</v>
      </c>
      <c r="I1628" t="s">
        <v>8246</v>
      </c>
      <c r="J1628">
        <v>1385932867</v>
      </c>
      <c r="K1628" s="10">
        <f t="shared" si="178"/>
        <v>41609.889664351853</v>
      </c>
      <c r="L1628">
        <v>1383337267</v>
      </c>
      <c r="M1628" s="10">
        <f t="shared" si="179"/>
        <v>41579.847997685189</v>
      </c>
      <c r="N1628" t="b">
        <v>0</v>
      </c>
      <c r="O1628">
        <v>108</v>
      </c>
      <c r="P1628" t="b">
        <v>1</v>
      </c>
      <c r="Q1628" t="s">
        <v>8276</v>
      </c>
      <c r="R1628" s="5">
        <f t="shared" si="175"/>
        <v>1.012</v>
      </c>
      <c r="S1628" s="14">
        <f t="shared" si="176"/>
        <v>74.953703703703709</v>
      </c>
      <c r="T1628" t="str">
        <f t="shared" si="180"/>
        <v>music</v>
      </c>
      <c r="U1628" t="str">
        <f t="shared" si="181"/>
        <v>rock</v>
      </c>
    </row>
    <row r="1629" spans="1:21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f t="shared" si="177"/>
        <v>2000</v>
      </c>
      <c r="F1629">
        <v>2340</v>
      </c>
      <c r="G1629" t="s">
        <v>8219</v>
      </c>
      <c r="H1629" t="s">
        <v>8224</v>
      </c>
      <c r="I1629" t="s">
        <v>8246</v>
      </c>
      <c r="J1629">
        <v>1353905940</v>
      </c>
      <c r="K1629" s="10">
        <f t="shared" si="178"/>
        <v>41239.207638888889</v>
      </c>
      <c r="L1629">
        <v>1351011489</v>
      </c>
      <c r="M1629" s="10">
        <f t="shared" si="179"/>
        <v>41205.707048611112</v>
      </c>
      <c r="N1629" t="b">
        <v>0</v>
      </c>
      <c r="O1629">
        <v>38</v>
      </c>
      <c r="P1629" t="b">
        <v>1</v>
      </c>
      <c r="Q1629" t="s">
        <v>8276</v>
      </c>
      <c r="R1629" s="5">
        <f t="shared" si="175"/>
        <v>1.17</v>
      </c>
      <c r="S1629" s="14">
        <f t="shared" si="176"/>
        <v>61.578947368421055</v>
      </c>
      <c r="T1629" t="str">
        <f t="shared" si="180"/>
        <v>music</v>
      </c>
      <c r="U1629" t="str">
        <f t="shared" si="181"/>
        <v>rock</v>
      </c>
    </row>
    <row r="1630" spans="1:21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f t="shared" si="177"/>
        <v>4000</v>
      </c>
      <c r="F1630">
        <v>4037</v>
      </c>
      <c r="G1630" t="s">
        <v>8219</v>
      </c>
      <c r="H1630" t="s">
        <v>8224</v>
      </c>
      <c r="I1630" t="s">
        <v>8246</v>
      </c>
      <c r="J1630">
        <v>1403026882</v>
      </c>
      <c r="K1630" s="10">
        <f t="shared" si="178"/>
        <v>41807.737060185187</v>
      </c>
      <c r="L1630">
        <v>1400175682</v>
      </c>
      <c r="M1630" s="10">
        <f t="shared" si="179"/>
        <v>41774.737060185187</v>
      </c>
      <c r="N1630" t="b">
        <v>0</v>
      </c>
      <c r="O1630">
        <v>88</v>
      </c>
      <c r="P1630" t="b">
        <v>1</v>
      </c>
      <c r="Q1630" t="s">
        <v>8276</v>
      </c>
      <c r="R1630" s="5">
        <f t="shared" si="175"/>
        <v>1.0089999999999999</v>
      </c>
      <c r="S1630" s="14">
        <f t="shared" si="176"/>
        <v>45.875</v>
      </c>
      <c r="T1630" t="str">
        <f t="shared" si="180"/>
        <v>music</v>
      </c>
      <c r="U1630" t="str">
        <f t="shared" si="181"/>
        <v>rock</v>
      </c>
    </row>
    <row r="1631" spans="1:21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f t="shared" si="177"/>
        <v>6000</v>
      </c>
      <c r="F1631">
        <v>6220</v>
      </c>
      <c r="G1631" t="s">
        <v>8219</v>
      </c>
      <c r="H1631" t="s">
        <v>8224</v>
      </c>
      <c r="I1631" t="s">
        <v>8246</v>
      </c>
      <c r="J1631">
        <v>1392929333</v>
      </c>
      <c r="K1631" s="10">
        <f t="shared" si="178"/>
        <v>41690.867280092592</v>
      </c>
      <c r="L1631">
        <v>1389041333</v>
      </c>
      <c r="M1631" s="10">
        <f t="shared" si="179"/>
        <v>41645.867280092592</v>
      </c>
      <c r="N1631" t="b">
        <v>0</v>
      </c>
      <c r="O1631">
        <v>82</v>
      </c>
      <c r="P1631" t="b">
        <v>1</v>
      </c>
      <c r="Q1631" t="s">
        <v>8276</v>
      </c>
      <c r="R1631" s="5">
        <f t="shared" si="175"/>
        <v>1.0369999999999999</v>
      </c>
      <c r="S1631" s="14">
        <f t="shared" si="176"/>
        <v>75.853658536585371</v>
      </c>
      <c r="T1631" t="str">
        <f t="shared" si="180"/>
        <v>music</v>
      </c>
      <c r="U1631" t="str">
        <f t="shared" si="181"/>
        <v>rock</v>
      </c>
    </row>
    <row r="1632" spans="1:21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f t="shared" si="177"/>
        <v>4000</v>
      </c>
      <c r="F1632">
        <v>10610</v>
      </c>
      <c r="G1632" t="s">
        <v>8219</v>
      </c>
      <c r="H1632" t="s">
        <v>8224</v>
      </c>
      <c r="I1632" t="s">
        <v>8246</v>
      </c>
      <c r="J1632">
        <v>1330671540</v>
      </c>
      <c r="K1632" s="10">
        <f t="shared" si="178"/>
        <v>40970.290972222225</v>
      </c>
      <c r="L1632">
        <v>1328040375</v>
      </c>
      <c r="M1632" s="10">
        <f t="shared" si="179"/>
        <v>40939.837673611109</v>
      </c>
      <c r="N1632" t="b">
        <v>0</v>
      </c>
      <c r="O1632">
        <v>126</v>
      </c>
      <c r="P1632" t="b">
        <v>1</v>
      </c>
      <c r="Q1632" t="s">
        <v>8276</v>
      </c>
      <c r="R1632" s="5">
        <f t="shared" si="175"/>
        <v>2.653</v>
      </c>
      <c r="S1632" s="14">
        <f t="shared" si="176"/>
        <v>84.206349206349202</v>
      </c>
      <c r="T1632" t="str">
        <f t="shared" si="180"/>
        <v>music</v>
      </c>
      <c r="U1632" t="str">
        <f t="shared" si="181"/>
        <v>rock</v>
      </c>
    </row>
    <row r="1633" spans="1:21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f t="shared" si="177"/>
        <v>10000</v>
      </c>
      <c r="F1633">
        <v>15591</v>
      </c>
      <c r="G1633" t="s">
        <v>8219</v>
      </c>
      <c r="H1633" t="s">
        <v>8224</v>
      </c>
      <c r="I1633" t="s">
        <v>8246</v>
      </c>
      <c r="J1633">
        <v>1350074261</v>
      </c>
      <c r="K1633" s="10">
        <f t="shared" si="178"/>
        <v>41194.859502314815</v>
      </c>
      <c r="L1633">
        <v>1347482261</v>
      </c>
      <c r="M1633" s="10">
        <f t="shared" si="179"/>
        <v>41164.859502314815</v>
      </c>
      <c r="N1633" t="b">
        <v>0</v>
      </c>
      <c r="O1633">
        <v>133</v>
      </c>
      <c r="P1633" t="b">
        <v>1</v>
      </c>
      <c r="Q1633" t="s">
        <v>8276</v>
      </c>
      <c r="R1633" s="5">
        <f t="shared" si="175"/>
        <v>1.5589999999999999</v>
      </c>
      <c r="S1633" s="14">
        <f t="shared" si="176"/>
        <v>117.22556390977444</v>
      </c>
      <c r="T1633" t="str">
        <f t="shared" si="180"/>
        <v>music</v>
      </c>
      <c r="U1633" t="str">
        <f t="shared" si="181"/>
        <v>rock</v>
      </c>
    </row>
    <row r="1634" spans="1:21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f t="shared" si="177"/>
        <v>4000</v>
      </c>
      <c r="F1634">
        <v>4065</v>
      </c>
      <c r="G1634" t="s">
        <v>8219</v>
      </c>
      <c r="H1634" t="s">
        <v>8224</v>
      </c>
      <c r="I1634" t="s">
        <v>8246</v>
      </c>
      <c r="J1634">
        <v>1316851854</v>
      </c>
      <c r="K1634" s="10">
        <f t="shared" si="178"/>
        <v>40810.340902777774</v>
      </c>
      <c r="L1634">
        <v>1311667854</v>
      </c>
      <c r="M1634" s="10">
        <f t="shared" si="179"/>
        <v>40750.340902777774</v>
      </c>
      <c r="N1634" t="b">
        <v>0</v>
      </c>
      <c r="O1634">
        <v>47</v>
      </c>
      <c r="P1634" t="b">
        <v>1</v>
      </c>
      <c r="Q1634" t="s">
        <v>8276</v>
      </c>
      <c r="R1634" s="5">
        <f t="shared" si="175"/>
        <v>1.016</v>
      </c>
      <c r="S1634" s="14">
        <f t="shared" si="176"/>
        <v>86.489361702127653</v>
      </c>
      <c r="T1634" t="str">
        <f t="shared" si="180"/>
        <v>music</v>
      </c>
      <c r="U1634" t="str">
        <f t="shared" si="181"/>
        <v>rock</v>
      </c>
    </row>
    <row r="1635" spans="1:21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f t="shared" si="177"/>
        <v>10000</v>
      </c>
      <c r="F1635">
        <v>10000</v>
      </c>
      <c r="G1635" t="s">
        <v>8219</v>
      </c>
      <c r="H1635" t="s">
        <v>8224</v>
      </c>
      <c r="I1635" t="s">
        <v>8246</v>
      </c>
      <c r="J1635">
        <v>1326690000</v>
      </c>
      <c r="K1635" s="10">
        <f t="shared" si="178"/>
        <v>40924.208333333336</v>
      </c>
      <c r="L1635">
        <v>1324329156</v>
      </c>
      <c r="M1635" s="10">
        <f t="shared" si="179"/>
        <v>40896.883750000001</v>
      </c>
      <c r="N1635" t="b">
        <v>0</v>
      </c>
      <c r="O1635">
        <v>58</v>
      </c>
      <c r="P1635" t="b">
        <v>1</v>
      </c>
      <c r="Q1635" t="s">
        <v>8276</v>
      </c>
      <c r="R1635" s="5">
        <f t="shared" si="175"/>
        <v>1</v>
      </c>
      <c r="S1635" s="14">
        <f t="shared" si="176"/>
        <v>172.41379310344828</v>
      </c>
      <c r="T1635" t="str">
        <f t="shared" si="180"/>
        <v>music</v>
      </c>
      <c r="U1635" t="str">
        <f t="shared" si="181"/>
        <v>rock</v>
      </c>
    </row>
    <row r="1636" spans="1:21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f t="shared" si="177"/>
        <v>2000</v>
      </c>
      <c r="F1636">
        <v>2010</v>
      </c>
      <c r="G1636" t="s">
        <v>8219</v>
      </c>
      <c r="H1636" t="s">
        <v>8224</v>
      </c>
      <c r="I1636" t="s">
        <v>8246</v>
      </c>
      <c r="J1636">
        <v>1306994340</v>
      </c>
      <c r="K1636" s="10">
        <f t="shared" si="178"/>
        <v>40696.249305555553</v>
      </c>
      <c r="L1636">
        <v>1303706001</v>
      </c>
      <c r="M1636" s="10">
        <f t="shared" si="179"/>
        <v>40658.189826388887</v>
      </c>
      <c r="N1636" t="b">
        <v>0</v>
      </c>
      <c r="O1636">
        <v>32</v>
      </c>
      <c r="P1636" t="b">
        <v>1</v>
      </c>
      <c r="Q1636" t="s">
        <v>8276</v>
      </c>
      <c r="R1636" s="5">
        <f t="shared" si="175"/>
        <v>1.0049999999999999</v>
      </c>
      <c r="S1636" s="14">
        <f t="shared" si="176"/>
        <v>62.8125</v>
      </c>
      <c r="T1636" t="str">
        <f t="shared" si="180"/>
        <v>music</v>
      </c>
      <c r="U1636" t="str">
        <f t="shared" si="181"/>
        <v>rock</v>
      </c>
    </row>
    <row r="1637" spans="1:21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f t="shared" si="177"/>
        <v>2000</v>
      </c>
      <c r="F1637">
        <v>2506</v>
      </c>
      <c r="G1637" t="s">
        <v>8219</v>
      </c>
      <c r="H1637" t="s">
        <v>8224</v>
      </c>
      <c r="I1637" t="s">
        <v>8246</v>
      </c>
      <c r="J1637">
        <v>1468270261</v>
      </c>
      <c r="K1637" s="10">
        <f t="shared" si="178"/>
        <v>42562.868761574078</v>
      </c>
      <c r="L1637">
        <v>1463086261</v>
      </c>
      <c r="M1637" s="10">
        <f t="shared" si="179"/>
        <v>42502.868761574078</v>
      </c>
      <c r="N1637" t="b">
        <v>0</v>
      </c>
      <c r="O1637">
        <v>37</v>
      </c>
      <c r="P1637" t="b">
        <v>1</v>
      </c>
      <c r="Q1637" t="s">
        <v>8276</v>
      </c>
      <c r="R1637" s="5">
        <f t="shared" si="175"/>
        <v>1.2529999999999999</v>
      </c>
      <c r="S1637" s="14">
        <f t="shared" si="176"/>
        <v>67.729729729729726</v>
      </c>
      <c r="T1637" t="str">
        <f t="shared" si="180"/>
        <v>music</v>
      </c>
      <c r="U1637" t="str">
        <f t="shared" si="181"/>
        <v>rock</v>
      </c>
    </row>
    <row r="1638" spans="1:21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f t="shared" si="177"/>
        <v>4500</v>
      </c>
      <c r="F1638">
        <v>4660</v>
      </c>
      <c r="G1638" t="s">
        <v>8219</v>
      </c>
      <c r="H1638" t="s">
        <v>8224</v>
      </c>
      <c r="I1638" t="s">
        <v>8246</v>
      </c>
      <c r="J1638">
        <v>1307851200</v>
      </c>
      <c r="K1638" s="10">
        <f t="shared" si="178"/>
        <v>40706.166666666664</v>
      </c>
      <c r="L1638">
        <v>1304129088</v>
      </c>
      <c r="M1638" s="10">
        <f t="shared" si="179"/>
        <v>40663.08666666667</v>
      </c>
      <c r="N1638" t="b">
        <v>0</v>
      </c>
      <c r="O1638">
        <v>87</v>
      </c>
      <c r="P1638" t="b">
        <v>1</v>
      </c>
      <c r="Q1638" t="s">
        <v>8276</v>
      </c>
      <c r="R1638" s="5">
        <f t="shared" si="175"/>
        <v>1.036</v>
      </c>
      <c r="S1638" s="14">
        <f t="shared" si="176"/>
        <v>53.5632183908046</v>
      </c>
      <c r="T1638" t="str">
        <f t="shared" si="180"/>
        <v>music</v>
      </c>
      <c r="U1638" t="str">
        <f t="shared" si="181"/>
        <v>rock</v>
      </c>
    </row>
    <row r="1639" spans="1:21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f t="shared" si="177"/>
        <v>500</v>
      </c>
      <c r="F1639">
        <v>519</v>
      </c>
      <c r="G1639" t="s">
        <v>8219</v>
      </c>
      <c r="H1639" t="s">
        <v>8224</v>
      </c>
      <c r="I1639" t="s">
        <v>8246</v>
      </c>
      <c r="J1639">
        <v>1262302740</v>
      </c>
      <c r="K1639" s="10">
        <f t="shared" si="178"/>
        <v>40178.98541666667</v>
      </c>
      <c r="L1639">
        <v>1257444140</v>
      </c>
      <c r="M1639" s="10">
        <f t="shared" si="179"/>
        <v>40122.751620370371</v>
      </c>
      <c r="N1639" t="b">
        <v>0</v>
      </c>
      <c r="O1639">
        <v>15</v>
      </c>
      <c r="P1639" t="b">
        <v>1</v>
      </c>
      <c r="Q1639" t="s">
        <v>8276</v>
      </c>
      <c r="R1639" s="5">
        <f t="shared" si="175"/>
        <v>1.038</v>
      </c>
      <c r="S1639" s="14">
        <f t="shared" si="176"/>
        <v>34.6</v>
      </c>
      <c r="T1639" t="str">
        <f t="shared" si="180"/>
        <v>music</v>
      </c>
      <c r="U1639" t="str">
        <f t="shared" si="181"/>
        <v>rock</v>
      </c>
    </row>
    <row r="1640" spans="1:21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f t="shared" si="177"/>
        <v>1000</v>
      </c>
      <c r="F1640">
        <v>1050</v>
      </c>
      <c r="G1640" t="s">
        <v>8219</v>
      </c>
      <c r="H1640" t="s">
        <v>8224</v>
      </c>
      <c r="I1640" t="s">
        <v>8246</v>
      </c>
      <c r="J1640">
        <v>1362086700</v>
      </c>
      <c r="K1640" s="10">
        <f t="shared" si="178"/>
        <v>41333.892361111109</v>
      </c>
      <c r="L1640">
        <v>1358180968</v>
      </c>
      <c r="M1640" s="10">
        <f t="shared" si="179"/>
        <v>41288.68712962963</v>
      </c>
      <c r="N1640" t="b">
        <v>0</v>
      </c>
      <c r="O1640">
        <v>27</v>
      </c>
      <c r="P1640" t="b">
        <v>1</v>
      </c>
      <c r="Q1640" t="s">
        <v>8276</v>
      </c>
      <c r="R1640" s="5">
        <f t="shared" si="175"/>
        <v>1.05</v>
      </c>
      <c r="S1640" s="14">
        <f t="shared" si="176"/>
        <v>38.888888888888886</v>
      </c>
      <c r="T1640" t="str">
        <f t="shared" si="180"/>
        <v>music</v>
      </c>
      <c r="U1640" t="str">
        <f t="shared" si="181"/>
        <v>rock</v>
      </c>
    </row>
    <row r="1641" spans="1:21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f t="shared" si="177"/>
        <v>1800</v>
      </c>
      <c r="F1641">
        <v>1800</v>
      </c>
      <c r="G1641" t="s">
        <v>8219</v>
      </c>
      <c r="H1641" t="s">
        <v>8224</v>
      </c>
      <c r="I1641" t="s">
        <v>8246</v>
      </c>
      <c r="J1641">
        <v>1330789165</v>
      </c>
      <c r="K1641" s="10">
        <f t="shared" si="178"/>
        <v>40971.652372685188</v>
      </c>
      <c r="L1641">
        <v>1328197165</v>
      </c>
      <c r="M1641" s="10">
        <f t="shared" si="179"/>
        <v>40941.652372685188</v>
      </c>
      <c r="N1641" t="b">
        <v>0</v>
      </c>
      <c r="O1641">
        <v>19</v>
      </c>
      <c r="P1641" t="b">
        <v>1</v>
      </c>
      <c r="Q1641" t="s">
        <v>8276</v>
      </c>
      <c r="R1641" s="5">
        <f t="shared" si="175"/>
        <v>1</v>
      </c>
      <c r="S1641" s="14">
        <f t="shared" si="176"/>
        <v>94.736842105263165</v>
      </c>
      <c r="T1641" t="str">
        <f t="shared" si="180"/>
        <v>music</v>
      </c>
      <c r="U1641" t="str">
        <f t="shared" si="181"/>
        <v>rock</v>
      </c>
    </row>
    <row r="1642" spans="1:21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f t="shared" si="177"/>
        <v>400</v>
      </c>
      <c r="F1642">
        <v>679.44</v>
      </c>
      <c r="G1642" t="s">
        <v>8219</v>
      </c>
      <c r="H1642" t="s">
        <v>8224</v>
      </c>
      <c r="I1642" t="s">
        <v>8246</v>
      </c>
      <c r="J1642">
        <v>1280800740</v>
      </c>
      <c r="K1642" s="10">
        <f t="shared" si="178"/>
        <v>40393.082638888889</v>
      </c>
      <c r="L1642">
        <v>1279603955</v>
      </c>
      <c r="M1642" s="10">
        <f t="shared" si="179"/>
        <v>40379.23096064815</v>
      </c>
      <c r="N1642" t="b">
        <v>0</v>
      </c>
      <c r="O1642">
        <v>17</v>
      </c>
      <c r="P1642" t="b">
        <v>1</v>
      </c>
      <c r="Q1642" t="s">
        <v>8276</v>
      </c>
      <c r="R1642" s="5">
        <f t="shared" si="175"/>
        <v>1.6990000000000001</v>
      </c>
      <c r="S1642" s="14">
        <f t="shared" si="176"/>
        <v>39.967058823529413</v>
      </c>
      <c r="T1642" t="str">
        <f t="shared" si="180"/>
        <v>music</v>
      </c>
      <c r="U1642" t="str">
        <f t="shared" si="181"/>
        <v>rock</v>
      </c>
    </row>
    <row r="1643" spans="1:21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f t="shared" si="177"/>
        <v>2500</v>
      </c>
      <c r="F1643">
        <v>2535</v>
      </c>
      <c r="G1643" t="s">
        <v>8219</v>
      </c>
      <c r="H1643" t="s">
        <v>8224</v>
      </c>
      <c r="I1643" t="s">
        <v>8246</v>
      </c>
      <c r="J1643">
        <v>1418998744</v>
      </c>
      <c r="K1643" s="10">
        <f t="shared" si="178"/>
        <v>41992.596574074079</v>
      </c>
      <c r="L1643">
        <v>1416406744</v>
      </c>
      <c r="M1643" s="10">
        <f t="shared" si="179"/>
        <v>41962.596574074079</v>
      </c>
      <c r="N1643" t="b">
        <v>0</v>
      </c>
      <c r="O1643">
        <v>26</v>
      </c>
      <c r="P1643" t="b">
        <v>1</v>
      </c>
      <c r="Q1643" t="s">
        <v>8292</v>
      </c>
      <c r="R1643" s="5">
        <f t="shared" si="175"/>
        <v>1.014</v>
      </c>
      <c r="S1643" s="14">
        <f t="shared" si="176"/>
        <v>97.5</v>
      </c>
      <c r="T1643" t="str">
        <f t="shared" si="180"/>
        <v>music</v>
      </c>
      <c r="U1643" t="str">
        <f t="shared" si="181"/>
        <v>pop</v>
      </c>
    </row>
    <row r="1644" spans="1:21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f t="shared" si="177"/>
        <v>1200</v>
      </c>
      <c r="F1644">
        <v>1200</v>
      </c>
      <c r="G1644" t="s">
        <v>8219</v>
      </c>
      <c r="H1644" t="s">
        <v>8224</v>
      </c>
      <c r="I1644" t="s">
        <v>8246</v>
      </c>
      <c r="J1644">
        <v>1308011727</v>
      </c>
      <c r="K1644" s="10">
        <f t="shared" si="178"/>
        <v>40708.024618055555</v>
      </c>
      <c r="L1644">
        <v>1306283727</v>
      </c>
      <c r="M1644" s="10">
        <f t="shared" si="179"/>
        <v>40688.024618055555</v>
      </c>
      <c r="N1644" t="b">
        <v>0</v>
      </c>
      <c r="O1644">
        <v>28</v>
      </c>
      <c r="P1644" t="b">
        <v>1</v>
      </c>
      <c r="Q1644" t="s">
        <v>8292</v>
      </c>
      <c r="R1644" s="5">
        <f t="shared" si="175"/>
        <v>1</v>
      </c>
      <c r="S1644" s="14">
        <f t="shared" si="176"/>
        <v>42.857142857142854</v>
      </c>
      <c r="T1644" t="str">
        <f t="shared" si="180"/>
        <v>music</v>
      </c>
      <c r="U1644" t="str">
        <f t="shared" si="181"/>
        <v>pop</v>
      </c>
    </row>
    <row r="1645" spans="1:21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f t="shared" si="177"/>
        <v>5000</v>
      </c>
      <c r="F1645">
        <v>6235</v>
      </c>
      <c r="G1645" t="s">
        <v>8219</v>
      </c>
      <c r="H1645" t="s">
        <v>8224</v>
      </c>
      <c r="I1645" t="s">
        <v>8246</v>
      </c>
      <c r="J1645">
        <v>1348516012</v>
      </c>
      <c r="K1645" s="10">
        <f t="shared" si="178"/>
        <v>41176.824212962965</v>
      </c>
      <c r="L1645">
        <v>1345924012</v>
      </c>
      <c r="M1645" s="10">
        <f t="shared" si="179"/>
        <v>41146.824212962965</v>
      </c>
      <c r="N1645" t="b">
        <v>0</v>
      </c>
      <c r="O1645">
        <v>37</v>
      </c>
      <c r="P1645" t="b">
        <v>1</v>
      </c>
      <c r="Q1645" t="s">
        <v>8292</v>
      </c>
      <c r="R1645" s="5">
        <f t="shared" si="175"/>
        <v>1.2470000000000001</v>
      </c>
      <c r="S1645" s="14">
        <f t="shared" si="176"/>
        <v>168.51351351351352</v>
      </c>
      <c r="T1645" t="str">
        <f t="shared" si="180"/>
        <v>music</v>
      </c>
      <c r="U1645" t="str">
        <f t="shared" si="181"/>
        <v>pop</v>
      </c>
    </row>
    <row r="1646" spans="1:21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f t="shared" si="177"/>
        <v>10000</v>
      </c>
      <c r="F1646">
        <v>10950</v>
      </c>
      <c r="G1646" t="s">
        <v>8219</v>
      </c>
      <c r="H1646" t="s">
        <v>8224</v>
      </c>
      <c r="I1646" t="s">
        <v>8246</v>
      </c>
      <c r="J1646">
        <v>1353551160</v>
      </c>
      <c r="K1646" s="10">
        <f t="shared" si="178"/>
        <v>41235.101388888892</v>
      </c>
      <c r="L1646">
        <v>1348363560</v>
      </c>
      <c r="M1646" s="10">
        <f t="shared" si="179"/>
        <v>41175.05972222222</v>
      </c>
      <c r="N1646" t="b">
        <v>0</v>
      </c>
      <c r="O1646">
        <v>128</v>
      </c>
      <c r="P1646" t="b">
        <v>1</v>
      </c>
      <c r="Q1646" t="s">
        <v>8292</v>
      </c>
      <c r="R1646" s="5">
        <f t="shared" si="175"/>
        <v>1.095</v>
      </c>
      <c r="S1646" s="14">
        <f t="shared" si="176"/>
        <v>85.546875</v>
      </c>
      <c r="T1646" t="str">
        <f t="shared" si="180"/>
        <v>music</v>
      </c>
      <c r="U1646" t="str">
        <f t="shared" si="181"/>
        <v>pop</v>
      </c>
    </row>
    <row r="1647" spans="1:21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f t="shared" si="177"/>
        <v>5000</v>
      </c>
      <c r="F1647">
        <v>5540</v>
      </c>
      <c r="G1647" t="s">
        <v>8219</v>
      </c>
      <c r="H1647" t="s">
        <v>8224</v>
      </c>
      <c r="I1647" t="s">
        <v>8246</v>
      </c>
      <c r="J1647">
        <v>1379515740</v>
      </c>
      <c r="K1647" s="10">
        <f t="shared" si="178"/>
        <v>41535.617361111108</v>
      </c>
      <c r="L1647">
        <v>1378306140</v>
      </c>
      <c r="M1647" s="10">
        <f t="shared" si="179"/>
        <v>41521.617361111108</v>
      </c>
      <c r="N1647" t="b">
        <v>0</v>
      </c>
      <c r="O1647">
        <v>10</v>
      </c>
      <c r="P1647" t="b">
        <v>1</v>
      </c>
      <c r="Q1647" t="s">
        <v>8292</v>
      </c>
      <c r="R1647" s="5">
        <f t="shared" si="175"/>
        <v>1.1080000000000001</v>
      </c>
      <c r="S1647" s="14">
        <f t="shared" si="176"/>
        <v>554</v>
      </c>
      <c r="T1647" t="str">
        <f t="shared" si="180"/>
        <v>music</v>
      </c>
      <c r="U1647" t="str">
        <f t="shared" si="181"/>
        <v>pop</v>
      </c>
    </row>
    <row r="1648" spans="1:21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f t="shared" si="177"/>
        <v>2420</v>
      </c>
      <c r="F1648">
        <v>2204</v>
      </c>
      <c r="G1648" t="s">
        <v>8219</v>
      </c>
      <c r="H1648" t="s">
        <v>8225</v>
      </c>
      <c r="I1648" t="s">
        <v>8247</v>
      </c>
      <c r="J1648">
        <v>1408039860</v>
      </c>
      <c r="K1648" s="10">
        <f t="shared" si="178"/>
        <v>41865.757638888892</v>
      </c>
      <c r="L1648">
        <v>1405248503</v>
      </c>
      <c r="M1648" s="10">
        <f t="shared" si="179"/>
        <v>41833.450266203705</v>
      </c>
      <c r="N1648" t="b">
        <v>0</v>
      </c>
      <c r="O1648">
        <v>83</v>
      </c>
      <c r="P1648" t="b">
        <v>1</v>
      </c>
      <c r="Q1648" t="s">
        <v>8292</v>
      </c>
      <c r="R1648" s="5">
        <f t="shared" si="175"/>
        <v>1.1020000000000001</v>
      </c>
      <c r="S1648" s="14">
        <f t="shared" si="176"/>
        <v>26.554216867469879</v>
      </c>
      <c r="T1648" t="str">
        <f t="shared" si="180"/>
        <v>music</v>
      </c>
      <c r="U1648" t="str">
        <f t="shared" si="181"/>
        <v>pop</v>
      </c>
    </row>
    <row r="1649" spans="1:21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f t="shared" si="177"/>
        <v>5000</v>
      </c>
      <c r="F1649">
        <v>5236</v>
      </c>
      <c r="G1649" t="s">
        <v>8219</v>
      </c>
      <c r="H1649" t="s">
        <v>8224</v>
      </c>
      <c r="I1649" t="s">
        <v>8246</v>
      </c>
      <c r="J1649">
        <v>1339235377</v>
      </c>
      <c r="K1649" s="10">
        <f t="shared" si="178"/>
        <v>41069.409456018519</v>
      </c>
      <c r="L1649">
        <v>1336643377</v>
      </c>
      <c r="M1649" s="10">
        <f t="shared" si="179"/>
        <v>41039.409456018519</v>
      </c>
      <c r="N1649" t="b">
        <v>0</v>
      </c>
      <c r="O1649">
        <v>46</v>
      </c>
      <c r="P1649" t="b">
        <v>1</v>
      </c>
      <c r="Q1649" t="s">
        <v>8292</v>
      </c>
      <c r="R1649" s="5">
        <f t="shared" si="175"/>
        <v>1.0469999999999999</v>
      </c>
      <c r="S1649" s="14">
        <f t="shared" si="176"/>
        <v>113.82608695652173</v>
      </c>
      <c r="T1649" t="str">
        <f t="shared" si="180"/>
        <v>music</v>
      </c>
      <c r="U1649" t="str">
        <f t="shared" si="181"/>
        <v>pop</v>
      </c>
    </row>
    <row r="1650" spans="1:21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f t="shared" si="177"/>
        <v>2300</v>
      </c>
      <c r="F1650">
        <v>2881</v>
      </c>
      <c r="G1650" t="s">
        <v>8219</v>
      </c>
      <c r="H1650" t="s">
        <v>8224</v>
      </c>
      <c r="I1650" t="s">
        <v>8246</v>
      </c>
      <c r="J1650">
        <v>1300636482</v>
      </c>
      <c r="K1650" s="10">
        <f t="shared" si="178"/>
        <v>40622.662986111114</v>
      </c>
      <c r="L1650">
        <v>1298048082</v>
      </c>
      <c r="M1650" s="10">
        <f t="shared" si="179"/>
        <v>40592.704652777778</v>
      </c>
      <c r="N1650" t="b">
        <v>0</v>
      </c>
      <c r="O1650">
        <v>90</v>
      </c>
      <c r="P1650" t="b">
        <v>1</v>
      </c>
      <c r="Q1650" t="s">
        <v>8292</v>
      </c>
      <c r="R1650" s="5">
        <f t="shared" si="175"/>
        <v>1.2529999999999999</v>
      </c>
      <c r="S1650" s="14">
        <f t="shared" si="176"/>
        <v>32.011111111111113</v>
      </c>
      <c r="T1650" t="str">
        <f t="shared" si="180"/>
        <v>music</v>
      </c>
      <c r="U1650" t="str">
        <f t="shared" si="181"/>
        <v>pop</v>
      </c>
    </row>
    <row r="1651" spans="1:21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f t="shared" si="177"/>
        <v>3800</v>
      </c>
      <c r="F1651">
        <v>3822.33</v>
      </c>
      <c r="G1651" t="s">
        <v>8219</v>
      </c>
      <c r="H1651" t="s">
        <v>8224</v>
      </c>
      <c r="I1651" t="s">
        <v>8246</v>
      </c>
      <c r="J1651">
        <v>1400862355</v>
      </c>
      <c r="K1651" s="10">
        <f t="shared" si="178"/>
        <v>41782.684664351851</v>
      </c>
      <c r="L1651">
        <v>1396974355</v>
      </c>
      <c r="M1651" s="10">
        <f t="shared" si="179"/>
        <v>41737.684664351851</v>
      </c>
      <c r="N1651" t="b">
        <v>0</v>
      </c>
      <c r="O1651">
        <v>81</v>
      </c>
      <c r="P1651" t="b">
        <v>1</v>
      </c>
      <c r="Q1651" t="s">
        <v>8292</v>
      </c>
      <c r="R1651" s="5">
        <f t="shared" si="175"/>
        <v>1.006</v>
      </c>
      <c r="S1651" s="14">
        <f t="shared" si="176"/>
        <v>47.189259259259259</v>
      </c>
      <c r="T1651" t="str">
        <f t="shared" si="180"/>
        <v>music</v>
      </c>
      <c r="U1651" t="str">
        <f t="shared" si="181"/>
        <v>pop</v>
      </c>
    </row>
    <row r="1652" spans="1:21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f t="shared" si="177"/>
        <v>2000</v>
      </c>
      <c r="F1652">
        <v>2831</v>
      </c>
      <c r="G1652" t="s">
        <v>8219</v>
      </c>
      <c r="H1652" t="s">
        <v>8224</v>
      </c>
      <c r="I1652" t="s">
        <v>8246</v>
      </c>
      <c r="J1652">
        <v>1381314437</v>
      </c>
      <c r="K1652" s="10">
        <f t="shared" si="178"/>
        <v>41556.435613425929</v>
      </c>
      <c r="L1652">
        <v>1378722437</v>
      </c>
      <c r="M1652" s="10">
        <f t="shared" si="179"/>
        <v>41526.435613425929</v>
      </c>
      <c r="N1652" t="b">
        <v>0</v>
      </c>
      <c r="O1652">
        <v>32</v>
      </c>
      <c r="P1652" t="b">
        <v>1</v>
      </c>
      <c r="Q1652" t="s">
        <v>8292</v>
      </c>
      <c r="R1652" s="5">
        <f t="shared" si="175"/>
        <v>1.4159999999999999</v>
      </c>
      <c r="S1652" s="14">
        <f t="shared" si="176"/>
        <v>88.46875</v>
      </c>
      <c r="T1652" t="str">
        <f t="shared" si="180"/>
        <v>music</v>
      </c>
      <c r="U1652" t="str">
        <f t="shared" si="181"/>
        <v>pop</v>
      </c>
    </row>
    <row r="1653" spans="1:21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f t="shared" si="177"/>
        <v>2000</v>
      </c>
      <c r="F1653">
        <v>2015</v>
      </c>
      <c r="G1653" t="s">
        <v>8219</v>
      </c>
      <c r="H1653" t="s">
        <v>8224</v>
      </c>
      <c r="I1653" t="s">
        <v>8246</v>
      </c>
      <c r="J1653">
        <v>1303801140</v>
      </c>
      <c r="K1653" s="10">
        <f t="shared" si="178"/>
        <v>40659.290972222225</v>
      </c>
      <c r="L1653">
        <v>1300916220</v>
      </c>
      <c r="M1653" s="10">
        <f t="shared" si="179"/>
        <v>40625.900694444441</v>
      </c>
      <c r="N1653" t="b">
        <v>0</v>
      </c>
      <c r="O1653">
        <v>20</v>
      </c>
      <c r="P1653" t="b">
        <v>1</v>
      </c>
      <c r="Q1653" t="s">
        <v>8292</v>
      </c>
      <c r="R1653" s="5">
        <f t="shared" si="175"/>
        <v>1.008</v>
      </c>
      <c r="S1653" s="14">
        <f t="shared" si="176"/>
        <v>100.75</v>
      </c>
      <c r="T1653" t="str">
        <f t="shared" si="180"/>
        <v>music</v>
      </c>
      <c r="U1653" t="str">
        <f t="shared" si="181"/>
        <v>pop</v>
      </c>
    </row>
    <row r="1654" spans="1:21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f t="shared" si="177"/>
        <v>4500</v>
      </c>
      <c r="F1654">
        <v>4530</v>
      </c>
      <c r="G1654" t="s">
        <v>8219</v>
      </c>
      <c r="H1654" t="s">
        <v>8224</v>
      </c>
      <c r="I1654" t="s">
        <v>8246</v>
      </c>
      <c r="J1654">
        <v>1385297393</v>
      </c>
      <c r="K1654" s="10">
        <f t="shared" si="178"/>
        <v>41602.534641203703</v>
      </c>
      <c r="L1654">
        <v>1382701793</v>
      </c>
      <c r="M1654" s="10">
        <f t="shared" si="179"/>
        <v>41572.492974537039</v>
      </c>
      <c r="N1654" t="b">
        <v>0</v>
      </c>
      <c r="O1654">
        <v>70</v>
      </c>
      <c r="P1654" t="b">
        <v>1</v>
      </c>
      <c r="Q1654" t="s">
        <v>8292</v>
      </c>
      <c r="R1654" s="5">
        <f t="shared" si="175"/>
        <v>1.0069999999999999</v>
      </c>
      <c r="S1654" s="14">
        <f t="shared" si="176"/>
        <v>64.714285714285708</v>
      </c>
      <c r="T1654" t="str">
        <f t="shared" si="180"/>
        <v>music</v>
      </c>
      <c r="U1654" t="str">
        <f t="shared" si="181"/>
        <v>pop</v>
      </c>
    </row>
    <row r="1655" spans="1:21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f t="shared" si="177"/>
        <v>5000</v>
      </c>
      <c r="F1655">
        <v>8711.52</v>
      </c>
      <c r="G1655" t="s">
        <v>8219</v>
      </c>
      <c r="H1655" t="s">
        <v>8224</v>
      </c>
      <c r="I1655" t="s">
        <v>8246</v>
      </c>
      <c r="J1655">
        <v>1303675296</v>
      </c>
      <c r="K1655" s="10">
        <f t="shared" si="178"/>
        <v>40657.834444444445</v>
      </c>
      <c r="L1655">
        <v>1300996896</v>
      </c>
      <c r="M1655" s="10">
        <f t="shared" si="179"/>
        <v>40626.834444444445</v>
      </c>
      <c r="N1655" t="b">
        <v>0</v>
      </c>
      <c r="O1655">
        <v>168</v>
      </c>
      <c r="P1655" t="b">
        <v>1</v>
      </c>
      <c r="Q1655" t="s">
        <v>8292</v>
      </c>
      <c r="R1655" s="5">
        <f t="shared" si="175"/>
        <v>1.742</v>
      </c>
      <c r="S1655" s="14">
        <f t="shared" si="176"/>
        <v>51.854285714285716</v>
      </c>
      <c r="T1655" t="str">
        <f t="shared" si="180"/>
        <v>music</v>
      </c>
      <c r="U1655" t="str">
        <f t="shared" si="181"/>
        <v>pop</v>
      </c>
    </row>
    <row r="1656" spans="1:21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f t="shared" si="177"/>
        <v>1100</v>
      </c>
      <c r="F1656">
        <v>1319</v>
      </c>
      <c r="G1656" t="s">
        <v>8219</v>
      </c>
      <c r="H1656" t="s">
        <v>8224</v>
      </c>
      <c r="I1656" t="s">
        <v>8246</v>
      </c>
      <c r="J1656">
        <v>1334784160</v>
      </c>
      <c r="K1656" s="10">
        <f t="shared" si="178"/>
        <v>41017.890740740739</v>
      </c>
      <c r="L1656">
        <v>1332192160</v>
      </c>
      <c r="M1656" s="10">
        <f t="shared" si="179"/>
        <v>40987.890740740739</v>
      </c>
      <c r="N1656" t="b">
        <v>0</v>
      </c>
      <c r="O1656">
        <v>34</v>
      </c>
      <c r="P1656" t="b">
        <v>1</v>
      </c>
      <c r="Q1656" t="s">
        <v>8292</v>
      </c>
      <c r="R1656" s="5">
        <f t="shared" si="175"/>
        <v>1.1990000000000001</v>
      </c>
      <c r="S1656" s="14">
        <f t="shared" si="176"/>
        <v>38.794117647058826</v>
      </c>
      <c r="T1656" t="str">
        <f t="shared" si="180"/>
        <v>music</v>
      </c>
      <c r="U1656" t="str">
        <f t="shared" si="181"/>
        <v>pop</v>
      </c>
    </row>
    <row r="1657" spans="1:21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f t="shared" si="177"/>
        <v>1500</v>
      </c>
      <c r="F1657">
        <v>2143</v>
      </c>
      <c r="G1657" t="s">
        <v>8219</v>
      </c>
      <c r="H1657" t="s">
        <v>8224</v>
      </c>
      <c r="I1657" t="s">
        <v>8246</v>
      </c>
      <c r="J1657">
        <v>1333648820</v>
      </c>
      <c r="K1657" s="10">
        <f t="shared" si="178"/>
        <v>41004.750231481477</v>
      </c>
      <c r="L1657">
        <v>1331060420</v>
      </c>
      <c r="M1657" s="10">
        <f t="shared" si="179"/>
        <v>40974.791898148149</v>
      </c>
      <c r="N1657" t="b">
        <v>0</v>
      </c>
      <c r="O1657">
        <v>48</v>
      </c>
      <c r="P1657" t="b">
        <v>1</v>
      </c>
      <c r="Q1657" t="s">
        <v>8292</v>
      </c>
      <c r="R1657" s="5">
        <f t="shared" si="175"/>
        <v>1.429</v>
      </c>
      <c r="S1657" s="14">
        <f t="shared" si="176"/>
        <v>44.645833333333336</v>
      </c>
      <c r="T1657" t="str">
        <f t="shared" si="180"/>
        <v>music</v>
      </c>
      <c r="U1657" t="str">
        <f t="shared" si="181"/>
        <v>pop</v>
      </c>
    </row>
    <row r="1658" spans="1:21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f t="shared" si="177"/>
        <v>7500</v>
      </c>
      <c r="F1658">
        <v>7525.12</v>
      </c>
      <c r="G1658" t="s">
        <v>8219</v>
      </c>
      <c r="H1658" t="s">
        <v>8224</v>
      </c>
      <c r="I1658" t="s">
        <v>8246</v>
      </c>
      <c r="J1658">
        <v>1355437052</v>
      </c>
      <c r="K1658" s="10">
        <f t="shared" si="178"/>
        <v>41256.928842592592</v>
      </c>
      <c r="L1658">
        <v>1352845052</v>
      </c>
      <c r="M1658" s="10">
        <f t="shared" si="179"/>
        <v>41226.928842592592</v>
      </c>
      <c r="N1658" t="b">
        <v>0</v>
      </c>
      <c r="O1658">
        <v>48</v>
      </c>
      <c r="P1658" t="b">
        <v>1</v>
      </c>
      <c r="Q1658" t="s">
        <v>8292</v>
      </c>
      <c r="R1658" s="5">
        <f t="shared" si="175"/>
        <v>1.0029999999999999</v>
      </c>
      <c r="S1658" s="14">
        <f t="shared" si="176"/>
        <v>156.77333333333334</v>
      </c>
      <c r="T1658" t="str">
        <f t="shared" si="180"/>
        <v>music</v>
      </c>
      <c r="U1658" t="str">
        <f t="shared" si="181"/>
        <v>pop</v>
      </c>
    </row>
    <row r="1659" spans="1:21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f t="shared" si="177"/>
        <v>25000</v>
      </c>
      <c r="F1659">
        <v>26233.45</v>
      </c>
      <c r="G1659" t="s">
        <v>8219</v>
      </c>
      <c r="H1659" t="s">
        <v>8224</v>
      </c>
      <c r="I1659" t="s">
        <v>8246</v>
      </c>
      <c r="J1659">
        <v>1337885168</v>
      </c>
      <c r="K1659" s="10">
        <f t="shared" si="178"/>
        <v>41053.782037037039</v>
      </c>
      <c r="L1659">
        <v>1335293168</v>
      </c>
      <c r="M1659" s="10">
        <f t="shared" si="179"/>
        <v>41023.782037037039</v>
      </c>
      <c r="N1659" t="b">
        <v>0</v>
      </c>
      <c r="O1659">
        <v>221</v>
      </c>
      <c r="P1659" t="b">
        <v>1</v>
      </c>
      <c r="Q1659" t="s">
        <v>8292</v>
      </c>
      <c r="R1659" s="5">
        <f t="shared" si="175"/>
        <v>1.0489999999999999</v>
      </c>
      <c r="S1659" s="14">
        <f t="shared" si="176"/>
        <v>118.70339366515837</v>
      </c>
      <c r="T1659" t="str">
        <f t="shared" si="180"/>
        <v>music</v>
      </c>
      <c r="U1659" t="str">
        <f t="shared" si="181"/>
        <v>pop</v>
      </c>
    </row>
    <row r="1660" spans="1:21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f t="shared" si="177"/>
        <v>6000</v>
      </c>
      <c r="F1660">
        <v>7934</v>
      </c>
      <c r="G1660" t="s">
        <v>8219</v>
      </c>
      <c r="H1660" t="s">
        <v>8224</v>
      </c>
      <c r="I1660" t="s">
        <v>8246</v>
      </c>
      <c r="J1660">
        <v>1355840400</v>
      </c>
      <c r="K1660" s="10">
        <f t="shared" si="178"/>
        <v>41261.597222222219</v>
      </c>
      <c r="L1660">
        <v>1352524767</v>
      </c>
      <c r="M1660" s="10">
        <f t="shared" si="179"/>
        <v>41223.22184027778</v>
      </c>
      <c r="N1660" t="b">
        <v>0</v>
      </c>
      <c r="O1660">
        <v>107</v>
      </c>
      <c r="P1660" t="b">
        <v>1</v>
      </c>
      <c r="Q1660" t="s">
        <v>8292</v>
      </c>
      <c r="R1660" s="5">
        <f t="shared" si="175"/>
        <v>1.3220000000000001</v>
      </c>
      <c r="S1660" s="14">
        <f t="shared" si="176"/>
        <v>74.149532710280369</v>
      </c>
      <c r="T1660" t="str">
        <f t="shared" si="180"/>
        <v>music</v>
      </c>
      <c r="U1660" t="str">
        <f t="shared" si="181"/>
        <v>pop</v>
      </c>
    </row>
    <row r="1661" spans="1:21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f t="shared" si="177"/>
        <v>605</v>
      </c>
      <c r="F1661">
        <v>564</v>
      </c>
      <c r="G1661" t="s">
        <v>8219</v>
      </c>
      <c r="H1661" t="s">
        <v>8225</v>
      </c>
      <c r="I1661" t="s">
        <v>8247</v>
      </c>
      <c r="J1661">
        <v>1387281600</v>
      </c>
      <c r="K1661" s="10">
        <f t="shared" si="178"/>
        <v>41625.5</v>
      </c>
      <c r="L1661">
        <v>1384811721</v>
      </c>
      <c r="M1661" s="10">
        <f t="shared" si="179"/>
        <v>41596.913437499999</v>
      </c>
      <c r="N1661" t="b">
        <v>0</v>
      </c>
      <c r="O1661">
        <v>45</v>
      </c>
      <c r="P1661" t="b">
        <v>1</v>
      </c>
      <c r="Q1661" t="s">
        <v>8292</v>
      </c>
      <c r="R1661" s="5">
        <f t="shared" si="175"/>
        <v>1.1279999999999999</v>
      </c>
      <c r="S1661" s="14">
        <f t="shared" si="176"/>
        <v>12.533333333333333</v>
      </c>
      <c r="T1661" t="str">
        <f t="shared" si="180"/>
        <v>music</v>
      </c>
      <c r="U1661" t="str">
        <f t="shared" si="181"/>
        <v>pop</v>
      </c>
    </row>
    <row r="1662" spans="1:21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f t="shared" si="177"/>
        <v>88.800000000000011</v>
      </c>
      <c r="F1662">
        <v>1003</v>
      </c>
      <c r="G1662" t="s">
        <v>8219</v>
      </c>
      <c r="H1662" t="s">
        <v>8237</v>
      </c>
      <c r="I1662" t="s">
        <v>8249</v>
      </c>
      <c r="J1662">
        <v>1462053540</v>
      </c>
      <c r="K1662" s="10">
        <f t="shared" si="178"/>
        <v>42490.915972222225</v>
      </c>
      <c r="L1662">
        <v>1459355950</v>
      </c>
      <c r="M1662" s="10">
        <f t="shared" si="179"/>
        <v>42459.693865740745</v>
      </c>
      <c r="N1662" t="b">
        <v>0</v>
      </c>
      <c r="O1662">
        <v>36</v>
      </c>
      <c r="P1662" t="b">
        <v>1</v>
      </c>
      <c r="Q1662" t="s">
        <v>8292</v>
      </c>
      <c r="R1662" s="5">
        <f t="shared" si="175"/>
        <v>12.538</v>
      </c>
      <c r="S1662" s="14">
        <f t="shared" si="176"/>
        <v>27.861111111111111</v>
      </c>
      <c r="T1662" t="str">
        <f t="shared" si="180"/>
        <v>music</v>
      </c>
      <c r="U1662" t="str">
        <f t="shared" si="181"/>
        <v>pop</v>
      </c>
    </row>
    <row r="1663" spans="1:21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f t="shared" si="177"/>
        <v>8769</v>
      </c>
      <c r="F1663">
        <v>8098</v>
      </c>
      <c r="G1663" t="s">
        <v>8219</v>
      </c>
      <c r="H1663" t="s">
        <v>8239</v>
      </c>
      <c r="I1663" t="s">
        <v>8249</v>
      </c>
      <c r="J1663">
        <v>1453064400</v>
      </c>
      <c r="K1663" s="10">
        <f t="shared" si="178"/>
        <v>42386.875</v>
      </c>
      <c r="L1663">
        <v>1449359831</v>
      </c>
      <c r="M1663" s="10">
        <f t="shared" si="179"/>
        <v>42343.998043981483</v>
      </c>
      <c r="N1663" t="b">
        <v>0</v>
      </c>
      <c r="O1663">
        <v>101</v>
      </c>
      <c r="P1663" t="b">
        <v>1</v>
      </c>
      <c r="Q1663" t="s">
        <v>8292</v>
      </c>
      <c r="R1663" s="5">
        <f t="shared" si="175"/>
        <v>1.0249999999999999</v>
      </c>
      <c r="S1663" s="14">
        <f t="shared" si="176"/>
        <v>80.178217821782184</v>
      </c>
      <c r="T1663" t="str">
        <f t="shared" si="180"/>
        <v>music</v>
      </c>
      <c r="U1663" t="str">
        <f t="shared" si="181"/>
        <v>pop</v>
      </c>
    </row>
    <row r="1664" spans="1:21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f t="shared" si="177"/>
        <v>8000</v>
      </c>
      <c r="F1664">
        <v>8211</v>
      </c>
      <c r="G1664" t="s">
        <v>8219</v>
      </c>
      <c r="H1664" t="s">
        <v>8224</v>
      </c>
      <c r="I1664" t="s">
        <v>8246</v>
      </c>
      <c r="J1664">
        <v>1325310336</v>
      </c>
      <c r="K1664" s="10">
        <f t="shared" si="178"/>
        <v>40908.239999999998</v>
      </c>
      <c r="L1664">
        <v>1320122736</v>
      </c>
      <c r="M1664" s="10">
        <f t="shared" si="179"/>
        <v>40848.198333333334</v>
      </c>
      <c r="N1664" t="b">
        <v>0</v>
      </c>
      <c r="O1664">
        <v>62</v>
      </c>
      <c r="P1664" t="b">
        <v>1</v>
      </c>
      <c r="Q1664" t="s">
        <v>8292</v>
      </c>
      <c r="R1664" s="5">
        <f t="shared" si="175"/>
        <v>1.026</v>
      </c>
      <c r="S1664" s="14">
        <f t="shared" si="176"/>
        <v>132.43548387096774</v>
      </c>
      <c r="T1664" t="str">
        <f t="shared" si="180"/>
        <v>music</v>
      </c>
      <c r="U1664" t="str">
        <f t="shared" si="181"/>
        <v>pop</v>
      </c>
    </row>
    <row r="1665" spans="1:21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f t="shared" si="177"/>
        <v>1000</v>
      </c>
      <c r="F1665">
        <v>1080</v>
      </c>
      <c r="G1665" t="s">
        <v>8219</v>
      </c>
      <c r="H1665" t="s">
        <v>8224</v>
      </c>
      <c r="I1665" t="s">
        <v>8246</v>
      </c>
      <c r="J1665">
        <v>1422750707</v>
      </c>
      <c r="K1665" s="10">
        <f t="shared" si="178"/>
        <v>42036.02207175926</v>
      </c>
      <c r="L1665">
        <v>1420158707</v>
      </c>
      <c r="M1665" s="10">
        <f t="shared" si="179"/>
        <v>42006.02207175926</v>
      </c>
      <c r="N1665" t="b">
        <v>0</v>
      </c>
      <c r="O1665">
        <v>32</v>
      </c>
      <c r="P1665" t="b">
        <v>1</v>
      </c>
      <c r="Q1665" t="s">
        <v>8292</v>
      </c>
      <c r="R1665" s="5">
        <f t="shared" si="175"/>
        <v>1.08</v>
      </c>
      <c r="S1665" s="14">
        <f t="shared" si="176"/>
        <v>33.75</v>
      </c>
      <c r="T1665" t="str">
        <f t="shared" si="180"/>
        <v>music</v>
      </c>
      <c r="U1665" t="str">
        <f t="shared" si="181"/>
        <v>pop</v>
      </c>
    </row>
    <row r="1666" spans="1:21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f t="shared" si="177"/>
        <v>2500</v>
      </c>
      <c r="F1666">
        <v>3060.22</v>
      </c>
      <c r="G1666" t="s">
        <v>8219</v>
      </c>
      <c r="H1666" t="s">
        <v>8224</v>
      </c>
      <c r="I1666" t="s">
        <v>8246</v>
      </c>
      <c r="J1666">
        <v>1331870340</v>
      </c>
      <c r="K1666" s="10">
        <f t="shared" si="178"/>
        <v>40984.165972222225</v>
      </c>
      <c r="L1666">
        <v>1328033818</v>
      </c>
      <c r="M1666" s="10">
        <f t="shared" si="179"/>
        <v>40939.761782407404</v>
      </c>
      <c r="N1666" t="b">
        <v>0</v>
      </c>
      <c r="O1666">
        <v>89</v>
      </c>
      <c r="P1666" t="b">
        <v>1</v>
      </c>
      <c r="Q1666" t="s">
        <v>8292</v>
      </c>
      <c r="R1666" s="5">
        <f t="shared" ref="R1666:R1729" si="182">ROUND((F1666/D1666),3)</f>
        <v>1.224</v>
      </c>
      <c r="S1666" s="14">
        <f t="shared" ref="S1666:S1729" si="183">F1666/O1666</f>
        <v>34.384494382022467</v>
      </c>
      <c r="T1666" t="str">
        <f t="shared" si="180"/>
        <v>music</v>
      </c>
      <c r="U1666" t="str">
        <f t="shared" si="181"/>
        <v>pop</v>
      </c>
    </row>
    <row r="1667" spans="1:21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f t="shared" ref="E1667:E1730" si="184">IF(I1667="USD",D1667,(IF(I1667="AUD",(D1667*0.68),IF(I1667="GBP",(D1667*1.21),(IF(I1667="EUR",(D1667*1.11),(IF(I1667="CAD",(D1667*0.75),(IF(I1667="NZD",(D1667*0.64),IF(I1667="HKD",(D1667*0.13),IF(I1667="DKK",(D1667*0.15),IF(I1667="NOK",(D1667*0.11),IF(I1667="SEK",(D1667*0.1),(IF(I1667="MXN",(D1667*0.051),IF(I1667="chf",(D1667*1.02),IF(I1667="SGD",(D1667*0.72)))))))))))))))))))</f>
        <v>3500</v>
      </c>
      <c r="F1667">
        <v>4181</v>
      </c>
      <c r="G1667" t="s">
        <v>8219</v>
      </c>
      <c r="H1667" t="s">
        <v>8224</v>
      </c>
      <c r="I1667" t="s">
        <v>8246</v>
      </c>
      <c r="J1667">
        <v>1298343600</v>
      </c>
      <c r="K1667" s="10">
        <f t="shared" ref="K1667:K1730" si="185">(((J1667/60)/60)/24)+DATE(1970,1,1)</f>
        <v>40596.125</v>
      </c>
      <c r="L1667">
        <v>1295624113</v>
      </c>
      <c r="M1667" s="10">
        <f t="shared" ref="M1667:M1730" si="186">(((L1667/60)/60)/24)+DATE(1970,1,1)</f>
        <v>40564.649456018517</v>
      </c>
      <c r="N1667" t="b">
        <v>0</v>
      </c>
      <c r="O1667">
        <v>93</v>
      </c>
      <c r="P1667" t="b">
        <v>1</v>
      </c>
      <c r="Q1667" t="s">
        <v>8292</v>
      </c>
      <c r="R1667" s="5">
        <f t="shared" si="182"/>
        <v>1.1950000000000001</v>
      </c>
      <c r="S1667" s="14">
        <f t="shared" si="183"/>
        <v>44.956989247311824</v>
      </c>
      <c r="T1667" t="str">
        <f t="shared" ref="T1667:T1730" si="187">LEFT(Q1667,SEARCH("/",Q1667,1)-1)</f>
        <v>music</v>
      </c>
      <c r="U1667" t="str">
        <f t="shared" ref="U1667:U1730" si="188">RIGHT(Q1667,(LEN(Q1667)-(SEARCH("/",Q1667,1))))</f>
        <v>pop</v>
      </c>
    </row>
    <row r="1668" spans="1:21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f t="shared" si="184"/>
        <v>2500</v>
      </c>
      <c r="F1668">
        <v>4022</v>
      </c>
      <c r="G1668" t="s">
        <v>8219</v>
      </c>
      <c r="H1668" t="s">
        <v>8224</v>
      </c>
      <c r="I1668" t="s">
        <v>8246</v>
      </c>
      <c r="J1668">
        <v>1364447073</v>
      </c>
      <c r="K1668" s="10">
        <f t="shared" si="185"/>
        <v>41361.211493055554</v>
      </c>
      <c r="L1668">
        <v>1361858673</v>
      </c>
      <c r="M1668" s="10">
        <f t="shared" si="186"/>
        <v>41331.253159722226</v>
      </c>
      <c r="N1668" t="b">
        <v>0</v>
      </c>
      <c r="O1668">
        <v>98</v>
      </c>
      <c r="P1668" t="b">
        <v>1</v>
      </c>
      <c r="Q1668" t="s">
        <v>8292</v>
      </c>
      <c r="R1668" s="5">
        <f t="shared" si="182"/>
        <v>1.609</v>
      </c>
      <c r="S1668" s="14">
        <f t="shared" si="183"/>
        <v>41.04081632653061</v>
      </c>
      <c r="T1668" t="str">
        <f t="shared" si="187"/>
        <v>music</v>
      </c>
      <c r="U1668" t="str">
        <f t="shared" si="188"/>
        <v>pop</v>
      </c>
    </row>
    <row r="1669" spans="1:21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f t="shared" si="184"/>
        <v>3400</v>
      </c>
      <c r="F1669">
        <v>4313</v>
      </c>
      <c r="G1669" t="s">
        <v>8219</v>
      </c>
      <c r="H1669" t="s">
        <v>8224</v>
      </c>
      <c r="I1669" t="s">
        <v>8246</v>
      </c>
      <c r="J1669">
        <v>1394521140</v>
      </c>
      <c r="K1669" s="10">
        <f t="shared" si="185"/>
        <v>41709.290972222225</v>
      </c>
      <c r="L1669">
        <v>1392169298</v>
      </c>
      <c r="M1669" s="10">
        <f t="shared" si="186"/>
        <v>41682.0705787037</v>
      </c>
      <c r="N1669" t="b">
        <v>0</v>
      </c>
      <c r="O1669">
        <v>82</v>
      </c>
      <c r="P1669" t="b">
        <v>1</v>
      </c>
      <c r="Q1669" t="s">
        <v>8292</v>
      </c>
      <c r="R1669" s="5">
        <f t="shared" si="182"/>
        <v>1.2689999999999999</v>
      </c>
      <c r="S1669" s="14">
        <f t="shared" si="183"/>
        <v>52.597560975609753</v>
      </c>
      <c r="T1669" t="str">
        <f t="shared" si="187"/>
        <v>music</v>
      </c>
      <c r="U1669" t="str">
        <f t="shared" si="188"/>
        <v>pop</v>
      </c>
    </row>
    <row r="1670" spans="1:21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f t="shared" si="184"/>
        <v>8000</v>
      </c>
      <c r="F1670">
        <v>8211</v>
      </c>
      <c r="G1670" t="s">
        <v>8219</v>
      </c>
      <c r="H1670" t="s">
        <v>8224</v>
      </c>
      <c r="I1670" t="s">
        <v>8246</v>
      </c>
      <c r="J1670">
        <v>1322454939</v>
      </c>
      <c r="K1670" s="10">
        <f t="shared" si="185"/>
        <v>40875.191423611112</v>
      </c>
      <c r="L1670">
        <v>1319859339</v>
      </c>
      <c r="M1670" s="10">
        <f t="shared" si="186"/>
        <v>40845.14975694444</v>
      </c>
      <c r="N1670" t="b">
        <v>0</v>
      </c>
      <c r="O1670">
        <v>116</v>
      </c>
      <c r="P1670" t="b">
        <v>1</v>
      </c>
      <c r="Q1670" t="s">
        <v>8292</v>
      </c>
      <c r="R1670" s="5">
        <f t="shared" si="182"/>
        <v>1.026</v>
      </c>
      <c r="S1670" s="14">
        <f t="shared" si="183"/>
        <v>70.784482758620683</v>
      </c>
      <c r="T1670" t="str">
        <f t="shared" si="187"/>
        <v>music</v>
      </c>
      <c r="U1670" t="str">
        <f t="shared" si="188"/>
        <v>pop</v>
      </c>
    </row>
    <row r="1671" spans="1:21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f t="shared" si="184"/>
        <v>2000</v>
      </c>
      <c r="F1671">
        <v>2795</v>
      </c>
      <c r="G1671" t="s">
        <v>8219</v>
      </c>
      <c r="H1671" t="s">
        <v>8224</v>
      </c>
      <c r="I1671" t="s">
        <v>8246</v>
      </c>
      <c r="J1671">
        <v>1464729276</v>
      </c>
      <c r="K1671" s="10">
        <f t="shared" si="185"/>
        <v>42521.885138888887</v>
      </c>
      <c r="L1671">
        <v>1459545276</v>
      </c>
      <c r="M1671" s="10">
        <f t="shared" si="186"/>
        <v>42461.885138888887</v>
      </c>
      <c r="N1671" t="b">
        <v>0</v>
      </c>
      <c r="O1671">
        <v>52</v>
      </c>
      <c r="P1671" t="b">
        <v>1</v>
      </c>
      <c r="Q1671" t="s">
        <v>8292</v>
      </c>
      <c r="R1671" s="5">
        <f t="shared" si="182"/>
        <v>1.3979999999999999</v>
      </c>
      <c r="S1671" s="14">
        <f t="shared" si="183"/>
        <v>53.75</v>
      </c>
      <c r="T1671" t="str">
        <f t="shared" si="187"/>
        <v>music</v>
      </c>
      <c r="U1671" t="str">
        <f t="shared" si="188"/>
        <v>pop</v>
      </c>
    </row>
    <row r="1672" spans="1:21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f t="shared" si="184"/>
        <v>1000</v>
      </c>
      <c r="F1672">
        <v>1026</v>
      </c>
      <c r="G1672" t="s">
        <v>8219</v>
      </c>
      <c r="H1672" t="s">
        <v>8224</v>
      </c>
      <c r="I1672" t="s">
        <v>8246</v>
      </c>
      <c r="J1672">
        <v>1278302400</v>
      </c>
      <c r="K1672" s="10">
        <f t="shared" si="185"/>
        <v>40364.166666666664</v>
      </c>
      <c r="L1672">
        <v>1273961999</v>
      </c>
      <c r="M1672" s="10">
        <f t="shared" si="186"/>
        <v>40313.930543981485</v>
      </c>
      <c r="N1672" t="b">
        <v>0</v>
      </c>
      <c r="O1672">
        <v>23</v>
      </c>
      <c r="P1672" t="b">
        <v>1</v>
      </c>
      <c r="Q1672" t="s">
        <v>8292</v>
      </c>
      <c r="R1672" s="5">
        <f t="shared" si="182"/>
        <v>1.026</v>
      </c>
      <c r="S1672" s="14">
        <f t="shared" si="183"/>
        <v>44.608695652173914</v>
      </c>
      <c r="T1672" t="str">
        <f t="shared" si="187"/>
        <v>music</v>
      </c>
      <c r="U1672" t="str">
        <f t="shared" si="188"/>
        <v>pop</v>
      </c>
    </row>
    <row r="1673" spans="1:21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f t="shared" si="184"/>
        <v>2000</v>
      </c>
      <c r="F1673">
        <v>2013.47</v>
      </c>
      <c r="G1673" t="s">
        <v>8219</v>
      </c>
      <c r="H1673" t="s">
        <v>8224</v>
      </c>
      <c r="I1673" t="s">
        <v>8246</v>
      </c>
      <c r="J1673">
        <v>1470056614</v>
      </c>
      <c r="K1673" s="10">
        <f t="shared" si="185"/>
        <v>42583.54414351852</v>
      </c>
      <c r="L1673">
        <v>1467464614</v>
      </c>
      <c r="M1673" s="10">
        <f t="shared" si="186"/>
        <v>42553.54414351852</v>
      </c>
      <c r="N1673" t="b">
        <v>0</v>
      </c>
      <c r="O1673">
        <v>77</v>
      </c>
      <c r="P1673" t="b">
        <v>1</v>
      </c>
      <c r="Q1673" t="s">
        <v>8292</v>
      </c>
      <c r="R1673" s="5">
        <f t="shared" si="182"/>
        <v>1.0069999999999999</v>
      </c>
      <c r="S1673" s="14">
        <f t="shared" si="183"/>
        <v>26.148961038961041</v>
      </c>
      <c r="T1673" t="str">
        <f t="shared" si="187"/>
        <v>music</v>
      </c>
      <c r="U1673" t="str">
        <f t="shared" si="188"/>
        <v>pop</v>
      </c>
    </row>
    <row r="1674" spans="1:21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f t="shared" si="184"/>
        <v>1700</v>
      </c>
      <c r="F1674">
        <v>1920</v>
      </c>
      <c r="G1674" t="s">
        <v>8219</v>
      </c>
      <c r="H1674" t="s">
        <v>8224</v>
      </c>
      <c r="I1674" t="s">
        <v>8246</v>
      </c>
      <c r="J1674">
        <v>1338824730</v>
      </c>
      <c r="K1674" s="10">
        <f t="shared" si="185"/>
        <v>41064.656597222223</v>
      </c>
      <c r="L1674">
        <v>1336232730</v>
      </c>
      <c r="M1674" s="10">
        <f t="shared" si="186"/>
        <v>41034.656597222223</v>
      </c>
      <c r="N1674" t="b">
        <v>0</v>
      </c>
      <c r="O1674">
        <v>49</v>
      </c>
      <c r="P1674" t="b">
        <v>1</v>
      </c>
      <c r="Q1674" t="s">
        <v>8292</v>
      </c>
      <c r="R1674" s="5">
        <f t="shared" si="182"/>
        <v>1.129</v>
      </c>
      <c r="S1674" s="14">
        <f t="shared" si="183"/>
        <v>39.183673469387756</v>
      </c>
      <c r="T1674" t="str">
        <f t="shared" si="187"/>
        <v>music</v>
      </c>
      <c r="U1674" t="str">
        <f t="shared" si="188"/>
        <v>pop</v>
      </c>
    </row>
    <row r="1675" spans="1:21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f t="shared" si="184"/>
        <v>2100</v>
      </c>
      <c r="F1675">
        <v>2690</v>
      </c>
      <c r="G1675" t="s">
        <v>8219</v>
      </c>
      <c r="H1675" t="s">
        <v>8224</v>
      </c>
      <c r="I1675" t="s">
        <v>8246</v>
      </c>
      <c r="J1675">
        <v>1425675892</v>
      </c>
      <c r="K1675" s="10">
        <f t="shared" si="185"/>
        <v>42069.878379629634</v>
      </c>
      <c r="L1675">
        <v>1423083892</v>
      </c>
      <c r="M1675" s="10">
        <f t="shared" si="186"/>
        <v>42039.878379629634</v>
      </c>
      <c r="N1675" t="b">
        <v>0</v>
      </c>
      <c r="O1675">
        <v>59</v>
      </c>
      <c r="P1675" t="b">
        <v>1</v>
      </c>
      <c r="Q1675" t="s">
        <v>8292</v>
      </c>
      <c r="R1675" s="5">
        <f t="shared" si="182"/>
        <v>1.2809999999999999</v>
      </c>
      <c r="S1675" s="14">
        <f t="shared" si="183"/>
        <v>45.593220338983052</v>
      </c>
      <c r="T1675" t="str">
        <f t="shared" si="187"/>
        <v>music</v>
      </c>
      <c r="U1675" t="str">
        <f t="shared" si="188"/>
        <v>pop</v>
      </c>
    </row>
    <row r="1676" spans="1:21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f t="shared" si="184"/>
        <v>5000</v>
      </c>
      <c r="F1676">
        <v>10085</v>
      </c>
      <c r="G1676" t="s">
        <v>8219</v>
      </c>
      <c r="H1676" t="s">
        <v>8224</v>
      </c>
      <c r="I1676" t="s">
        <v>8246</v>
      </c>
      <c r="J1676">
        <v>1471503540</v>
      </c>
      <c r="K1676" s="10">
        <f t="shared" si="185"/>
        <v>42600.290972222225</v>
      </c>
      <c r="L1676">
        <v>1468852306</v>
      </c>
      <c r="M1676" s="10">
        <f t="shared" si="186"/>
        <v>42569.605393518519</v>
      </c>
      <c r="N1676" t="b">
        <v>0</v>
      </c>
      <c r="O1676">
        <v>113</v>
      </c>
      <c r="P1676" t="b">
        <v>1</v>
      </c>
      <c r="Q1676" t="s">
        <v>8292</v>
      </c>
      <c r="R1676" s="5">
        <f t="shared" si="182"/>
        <v>2.0169999999999999</v>
      </c>
      <c r="S1676" s="14">
        <f t="shared" si="183"/>
        <v>89.247787610619469</v>
      </c>
      <c r="T1676" t="str">
        <f t="shared" si="187"/>
        <v>music</v>
      </c>
      <c r="U1676" t="str">
        <f t="shared" si="188"/>
        <v>pop</v>
      </c>
    </row>
    <row r="1677" spans="1:21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f t="shared" si="184"/>
        <v>1000</v>
      </c>
      <c r="F1677">
        <v>1374.16</v>
      </c>
      <c r="G1677" t="s">
        <v>8219</v>
      </c>
      <c r="H1677" t="s">
        <v>8224</v>
      </c>
      <c r="I1677" t="s">
        <v>8246</v>
      </c>
      <c r="J1677">
        <v>1318802580</v>
      </c>
      <c r="K1677" s="10">
        <f t="shared" si="185"/>
        <v>40832.918749999997</v>
      </c>
      <c r="L1677">
        <v>1316194540</v>
      </c>
      <c r="M1677" s="10">
        <f t="shared" si="186"/>
        <v>40802.733101851853</v>
      </c>
      <c r="N1677" t="b">
        <v>0</v>
      </c>
      <c r="O1677">
        <v>34</v>
      </c>
      <c r="P1677" t="b">
        <v>1</v>
      </c>
      <c r="Q1677" t="s">
        <v>8292</v>
      </c>
      <c r="R1677" s="5">
        <f t="shared" si="182"/>
        <v>1.3740000000000001</v>
      </c>
      <c r="S1677" s="14">
        <f t="shared" si="183"/>
        <v>40.416470588235299</v>
      </c>
      <c r="T1677" t="str">
        <f t="shared" si="187"/>
        <v>music</v>
      </c>
      <c r="U1677" t="str">
        <f t="shared" si="188"/>
        <v>pop</v>
      </c>
    </row>
    <row r="1678" spans="1:21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f t="shared" si="184"/>
        <v>3000</v>
      </c>
      <c r="F1678">
        <v>3460</v>
      </c>
      <c r="G1678" t="s">
        <v>8219</v>
      </c>
      <c r="H1678" t="s">
        <v>8224</v>
      </c>
      <c r="I1678" t="s">
        <v>8246</v>
      </c>
      <c r="J1678">
        <v>1334980740</v>
      </c>
      <c r="K1678" s="10">
        <f t="shared" si="185"/>
        <v>41020.165972222225</v>
      </c>
      <c r="L1678">
        <v>1330968347</v>
      </c>
      <c r="M1678" s="10">
        <f t="shared" si="186"/>
        <v>40973.72623842593</v>
      </c>
      <c r="N1678" t="b">
        <v>0</v>
      </c>
      <c r="O1678">
        <v>42</v>
      </c>
      <c r="P1678" t="b">
        <v>1</v>
      </c>
      <c r="Q1678" t="s">
        <v>8292</v>
      </c>
      <c r="R1678" s="5">
        <f t="shared" si="182"/>
        <v>1.153</v>
      </c>
      <c r="S1678" s="14">
        <f t="shared" si="183"/>
        <v>82.38095238095238</v>
      </c>
      <c r="T1678" t="str">
        <f t="shared" si="187"/>
        <v>music</v>
      </c>
      <c r="U1678" t="str">
        <f t="shared" si="188"/>
        <v>pop</v>
      </c>
    </row>
    <row r="1679" spans="1:21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f t="shared" si="184"/>
        <v>6660.0000000000009</v>
      </c>
      <c r="F1679">
        <v>6700</v>
      </c>
      <c r="G1679" t="s">
        <v>8219</v>
      </c>
      <c r="H1679" t="s">
        <v>8227</v>
      </c>
      <c r="I1679" t="s">
        <v>8249</v>
      </c>
      <c r="J1679">
        <v>1460786340</v>
      </c>
      <c r="K1679" s="10">
        <f t="shared" si="185"/>
        <v>42476.249305555553</v>
      </c>
      <c r="L1679">
        <v>1455615976</v>
      </c>
      <c r="M1679" s="10">
        <f t="shared" si="186"/>
        <v>42416.407129629632</v>
      </c>
      <c r="N1679" t="b">
        <v>0</v>
      </c>
      <c r="O1679">
        <v>42</v>
      </c>
      <c r="P1679" t="b">
        <v>1</v>
      </c>
      <c r="Q1679" t="s">
        <v>8292</v>
      </c>
      <c r="R1679" s="5">
        <f t="shared" si="182"/>
        <v>1.117</v>
      </c>
      <c r="S1679" s="14">
        <f t="shared" si="183"/>
        <v>159.52380952380952</v>
      </c>
      <c r="T1679" t="str">
        <f t="shared" si="187"/>
        <v>music</v>
      </c>
      <c r="U1679" t="str">
        <f t="shared" si="188"/>
        <v>pop</v>
      </c>
    </row>
    <row r="1680" spans="1:21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f t="shared" si="184"/>
        <v>1500</v>
      </c>
      <c r="F1680">
        <v>1776</v>
      </c>
      <c r="G1680" t="s">
        <v>8219</v>
      </c>
      <c r="H1680" t="s">
        <v>8224</v>
      </c>
      <c r="I1680" t="s">
        <v>8246</v>
      </c>
      <c r="J1680">
        <v>1391718671</v>
      </c>
      <c r="K1680" s="10">
        <f t="shared" si="185"/>
        <v>41676.854988425926</v>
      </c>
      <c r="L1680">
        <v>1390509071</v>
      </c>
      <c r="M1680" s="10">
        <f t="shared" si="186"/>
        <v>41662.854988425926</v>
      </c>
      <c r="N1680" t="b">
        <v>0</v>
      </c>
      <c r="O1680">
        <v>49</v>
      </c>
      <c r="P1680" t="b">
        <v>1</v>
      </c>
      <c r="Q1680" t="s">
        <v>8292</v>
      </c>
      <c r="R1680" s="5">
        <f t="shared" si="182"/>
        <v>1.1839999999999999</v>
      </c>
      <c r="S1680" s="14">
        <f t="shared" si="183"/>
        <v>36.244897959183675</v>
      </c>
      <c r="T1680" t="str">
        <f t="shared" si="187"/>
        <v>music</v>
      </c>
      <c r="U1680" t="str">
        <f t="shared" si="188"/>
        <v>pop</v>
      </c>
    </row>
    <row r="1681" spans="1:21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f t="shared" si="184"/>
        <v>2000</v>
      </c>
      <c r="F1681">
        <v>3500</v>
      </c>
      <c r="G1681" t="s">
        <v>8219</v>
      </c>
      <c r="H1681" t="s">
        <v>8224</v>
      </c>
      <c r="I1681" t="s">
        <v>8246</v>
      </c>
      <c r="J1681">
        <v>1311298745</v>
      </c>
      <c r="K1681" s="10">
        <f t="shared" si="185"/>
        <v>40746.068807870368</v>
      </c>
      <c r="L1681">
        <v>1309311545</v>
      </c>
      <c r="M1681" s="10">
        <f t="shared" si="186"/>
        <v>40723.068807870368</v>
      </c>
      <c r="N1681" t="b">
        <v>0</v>
      </c>
      <c r="O1681">
        <v>56</v>
      </c>
      <c r="P1681" t="b">
        <v>1</v>
      </c>
      <c r="Q1681" t="s">
        <v>8292</v>
      </c>
      <c r="R1681" s="5">
        <f t="shared" si="182"/>
        <v>1.75</v>
      </c>
      <c r="S1681" s="14">
        <f t="shared" si="183"/>
        <v>62.5</v>
      </c>
      <c r="T1681" t="str">
        <f t="shared" si="187"/>
        <v>music</v>
      </c>
      <c r="U1681" t="str">
        <f t="shared" si="188"/>
        <v>pop</v>
      </c>
    </row>
    <row r="1682" spans="1:21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f t="shared" si="184"/>
        <v>1000</v>
      </c>
      <c r="F1682">
        <v>1175</v>
      </c>
      <c r="G1682" t="s">
        <v>8219</v>
      </c>
      <c r="H1682" t="s">
        <v>8224</v>
      </c>
      <c r="I1682" t="s">
        <v>8246</v>
      </c>
      <c r="J1682">
        <v>1405188667</v>
      </c>
      <c r="K1682" s="10">
        <f t="shared" si="185"/>
        <v>41832.757719907408</v>
      </c>
      <c r="L1682">
        <v>1402596667</v>
      </c>
      <c r="M1682" s="10">
        <f t="shared" si="186"/>
        <v>41802.757719907408</v>
      </c>
      <c r="N1682" t="b">
        <v>0</v>
      </c>
      <c r="O1682">
        <v>25</v>
      </c>
      <c r="P1682" t="b">
        <v>1</v>
      </c>
      <c r="Q1682" t="s">
        <v>8292</v>
      </c>
      <c r="R1682" s="5">
        <f t="shared" si="182"/>
        <v>1.175</v>
      </c>
      <c r="S1682" s="14">
        <f t="shared" si="183"/>
        <v>47</v>
      </c>
      <c r="T1682" t="str">
        <f t="shared" si="187"/>
        <v>music</v>
      </c>
      <c r="U1682" t="str">
        <f t="shared" si="188"/>
        <v>pop</v>
      </c>
    </row>
    <row r="1683" spans="1:21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f t="shared" si="184"/>
        <v>65000</v>
      </c>
      <c r="F1683">
        <v>65924.38</v>
      </c>
      <c r="G1683" t="s">
        <v>8222</v>
      </c>
      <c r="H1683" t="s">
        <v>8224</v>
      </c>
      <c r="I1683" t="s">
        <v>8246</v>
      </c>
      <c r="J1683">
        <v>1490752800</v>
      </c>
      <c r="K1683" s="10">
        <f t="shared" si="185"/>
        <v>42823.083333333328</v>
      </c>
      <c r="L1683">
        <v>1486522484</v>
      </c>
      <c r="M1683" s="10">
        <f t="shared" si="186"/>
        <v>42774.121342592596</v>
      </c>
      <c r="N1683" t="b">
        <v>0</v>
      </c>
      <c r="O1683">
        <v>884</v>
      </c>
      <c r="P1683" t="b">
        <v>0</v>
      </c>
      <c r="Q1683" t="s">
        <v>8293</v>
      </c>
      <c r="R1683" s="5">
        <f t="shared" si="182"/>
        <v>1.014</v>
      </c>
      <c r="S1683" s="6">
        <f t="shared" si="183"/>
        <v>74.575090497737563</v>
      </c>
      <c r="T1683" t="str">
        <f t="shared" si="187"/>
        <v>music</v>
      </c>
      <c r="U1683" t="str">
        <f t="shared" si="188"/>
        <v>faith</v>
      </c>
    </row>
    <row r="1684" spans="1:21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f t="shared" si="184"/>
        <v>6000</v>
      </c>
      <c r="F1684">
        <v>0</v>
      </c>
      <c r="G1684" t="s">
        <v>8222</v>
      </c>
      <c r="H1684" t="s">
        <v>8224</v>
      </c>
      <c r="I1684" t="s">
        <v>8246</v>
      </c>
      <c r="J1684">
        <v>1492142860</v>
      </c>
      <c r="K1684" s="10">
        <f t="shared" si="185"/>
        <v>42839.171990740739</v>
      </c>
      <c r="L1684">
        <v>1486962460</v>
      </c>
      <c r="M1684" s="10">
        <f t="shared" si="186"/>
        <v>42779.21365740741</v>
      </c>
      <c r="N1684" t="b">
        <v>0</v>
      </c>
      <c r="O1684">
        <v>0</v>
      </c>
      <c r="P1684" t="b">
        <v>0</v>
      </c>
      <c r="Q1684" t="s">
        <v>8293</v>
      </c>
      <c r="R1684" s="5">
        <f t="shared" si="182"/>
        <v>0</v>
      </c>
      <c r="S1684" s="6" t="e">
        <f t="shared" si="183"/>
        <v>#DIV/0!</v>
      </c>
      <c r="T1684" t="str">
        <f t="shared" si="187"/>
        <v>music</v>
      </c>
      <c r="U1684" t="str">
        <f t="shared" si="188"/>
        <v>faith</v>
      </c>
    </row>
    <row r="1685" spans="1:21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f t="shared" si="184"/>
        <v>3885.0000000000005</v>
      </c>
      <c r="F1685">
        <v>760</v>
      </c>
      <c r="G1685" t="s">
        <v>8222</v>
      </c>
      <c r="H1685" t="s">
        <v>8230</v>
      </c>
      <c r="I1685" t="s">
        <v>8249</v>
      </c>
      <c r="J1685">
        <v>1491590738</v>
      </c>
      <c r="K1685" s="10">
        <f t="shared" si="185"/>
        <v>42832.781689814816</v>
      </c>
      <c r="L1685">
        <v>1489517138</v>
      </c>
      <c r="M1685" s="10">
        <f t="shared" si="186"/>
        <v>42808.781689814816</v>
      </c>
      <c r="N1685" t="b">
        <v>0</v>
      </c>
      <c r="O1685">
        <v>10</v>
      </c>
      <c r="P1685" t="b">
        <v>0</v>
      </c>
      <c r="Q1685" t="s">
        <v>8293</v>
      </c>
      <c r="R1685" s="5">
        <f t="shared" si="182"/>
        <v>0.217</v>
      </c>
      <c r="S1685" s="6">
        <f t="shared" si="183"/>
        <v>76</v>
      </c>
      <c r="T1685" t="str">
        <f t="shared" si="187"/>
        <v>music</v>
      </c>
      <c r="U1685" t="str">
        <f t="shared" si="188"/>
        <v>faith</v>
      </c>
    </row>
    <row r="1686" spans="1:21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f t="shared" si="184"/>
        <v>8000</v>
      </c>
      <c r="F1686">
        <v>8730</v>
      </c>
      <c r="G1686" t="s">
        <v>8222</v>
      </c>
      <c r="H1686" t="s">
        <v>8224</v>
      </c>
      <c r="I1686" t="s">
        <v>8246</v>
      </c>
      <c r="J1686">
        <v>1489775641</v>
      </c>
      <c r="K1686" s="10">
        <f t="shared" si="185"/>
        <v>42811.773622685185</v>
      </c>
      <c r="L1686">
        <v>1487360041</v>
      </c>
      <c r="M1686" s="10">
        <f t="shared" si="186"/>
        <v>42783.815289351856</v>
      </c>
      <c r="N1686" t="b">
        <v>0</v>
      </c>
      <c r="O1686">
        <v>101</v>
      </c>
      <c r="P1686" t="b">
        <v>0</v>
      </c>
      <c r="Q1686" t="s">
        <v>8293</v>
      </c>
      <c r="R1686" s="5">
        <f t="shared" si="182"/>
        <v>1.091</v>
      </c>
      <c r="S1686" s="6">
        <f t="shared" si="183"/>
        <v>86.43564356435644</v>
      </c>
      <c r="T1686" t="str">
        <f t="shared" si="187"/>
        <v>music</v>
      </c>
      <c r="U1686" t="str">
        <f t="shared" si="188"/>
        <v>faith</v>
      </c>
    </row>
    <row r="1687" spans="1:21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f t="shared" si="184"/>
        <v>350</v>
      </c>
      <c r="F1687">
        <v>360</v>
      </c>
      <c r="G1687" t="s">
        <v>8222</v>
      </c>
      <c r="H1687" t="s">
        <v>8224</v>
      </c>
      <c r="I1687" t="s">
        <v>8246</v>
      </c>
      <c r="J1687">
        <v>1490331623</v>
      </c>
      <c r="K1687" s="10">
        <f t="shared" si="185"/>
        <v>42818.208599537036</v>
      </c>
      <c r="L1687">
        <v>1487743223</v>
      </c>
      <c r="M1687" s="10">
        <f t="shared" si="186"/>
        <v>42788.2502662037</v>
      </c>
      <c r="N1687" t="b">
        <v>0</v>
      </c>
      <c r="O1687">
        <v>15</v>
      </c>
      <c r="P1687" t="b">
        <v>0</v>
      </c>
      <c r="Q1687" t="s">
        <v>8293</v>
      </c>
      <c r="R1687" s="5">
        <f t="shared" si="182"/>
        <v>1.0289999999999999</v>
      </c>
      <c r="S1687" s="6">
        <f t="shared" si="183"/>
        <v>24</v>
      </c>
      <c r="T1687" t="str">
        <f t="shared" si="187"/>
        <v>music</v>
      </c>
      <c r="U1687" t="str">
        <f t="shared" si="188"/>
        <v>faith</v>
      </c>
    </row>
    <row r="1688" spans="1:21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f t="shared" si="184"/>
        <v>3750</v>
      </c>
      <c r="F1688">
        <v>18</v>
      </c>
      <c r="G1688" t="s">
        <v>8222</v>
      </c>
      <c r="H1688" t="s">
        <v>8229</v>
      </c>
      <c r="I1688" t="s">
        <v>8251</v>
      </c>
      <c r="J1688">
        <v>1493320519</v>
      </c>
      <c r="K1688" s="10">
        <f t="shared" si="185"/>
        <v>42852.802303240736</v>
      </c>
      <c r="L1688">
        <v>1488140119</v>
      </c>
      <c r="M1688" s="10">
        <f t="shared" si="186"/>
        <v>42792.843969907408</v>
      </c>
      <c r="N1688" t="b">
        <v>0</v>
      </c>
      <c r="O1688">
        <v>1</v>
      </c>
      <c r="P1688" t="b">
        <v>0</v>
      </c>
      <c r="Q1688" t="s">
        <v>8293</v>
      </c>
      <c r="R1688" s="5">
        <f t="shared" si="182"/>
        <v>4.0000000000000001E-3</v>
      </c>
      <c r="S1688" s="6">
        <f t="shared" si="183"/>
        <v>18</v>
      </c>
      <c r="T1688" t="str">
        <f t="shared" si="187"/>
        <v>music</v>
      </c>
      <c r="U1688" t="str">
        <f t="shared" si="188"/>
        <v>faith</v>
      </c>
    </row>
    <row r="1689" spans="1:21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f t="shared" si="184"/>
        <v>10000</v>
      </c>
      <c r="F1689">
        <v>3125</v>
      </c>
      <c r="G1689" t="s">
        <v>8222</v>
      </c>
      <c r="H1689" t="s">
        <v>8224</v>
      </c>
      <c r="I1689" t="s">
        <v>8246</v>
      </c>
      <c r="J1689">
        <v>1491855300</v>
      </c>
      <c r="K1689" s="10">
        <f t="shared" si="185"/>
        <v>42835.84375</v>
      </c>
      <c r="L1689">
        <v>1488935245</v>
      </c>
      <c r="M1689" s="10">
        <f t="shared" si="186"/>
        <v>42802.046817129631</v>
      </c>
      <c r="N1689" t="b">
        <v>0</v>
      </c>
      <c r="O1689">
        <v>39</v>
      </c>
      <c r="P1689" t="b">
        <v>0</v>
      </c>
      <c r="Q1689" t="s">
        <v>8293</v>
      </c>
      <c r="R1689" s="5">
        <f t="shared" si="182"/>
        <v>0.313</v>
      </c>
      <c r="S1689" s="6">
        <f t="shared" si="183"/>
        <v>80.128205128205124</v>
      </c>
      <c r="T1689" t="str">
        <f t="shared" si="187"/>
        <v>music</v>
      </c>
      <c r="U1689" t="str">
        <f t="shared" si="188"/>
        <v>faith</v>
      </c>
    </row>
    <row r="1690" spans="1:21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f t="shared" si="184"/>
        <v>4000</v>
      </c>
      <c r="F1690">
        <v>1772</v>
      </c>
      <c r="G1690" t="s">
        <v>8222</v>
      </c>
      <c r="H1690" t="s">
        <v>8224</v>
      </c>
      <c r="I1690" t="s">
        <v>8246</v>
      </c>
      <c r="J1690">
        <v>1491738594</v>
      </c>
      <c r="K1690" s="10">
        <f t="shared" si="185"/>
        <v>42834.492986111116</v>
      </c>
      <c r="L1690">
        <v>1489150194</v>
      </c>
      <c r="M1690" s="10">
        <f t="shared" si="186"/>
        <v>42804.534652777773</v>
      </c>
      <c r="N1690" t="b">
        <v>0</v>
      </c>
      <c r="O1690">
        <v>7</v>
      </c>
      <c r="P1690" t="b">
        <v>0</v>
      </c>
      <c r="Q1690" t="s">
        <v>8293</v>
      </c>
      <c r="R1690" s="5">
        <f t="shared" si="182"/>
        <v>0.443</v>
      </c>
      <c r="S1690" s="6">
        <f t="shared" si="183"/>
        <v>253.14285714285714</v>
      </c>
      <c r="T1690" t="str">
        <f t="shared" si="187"/>
        <v>music</v>
      </c>
      <c r="U1690" t="str">
        <f t="shared" si="188"/>
        <v>faith</v>
      </c>
    </row>
    <row r="1691" spans="1:21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f t="shared" si="184"/>
        <v>2400</v>
      </c>
      <c r="F1691">
        <v>2400</v>
      </c>
      <c r="G1691" t="s">
        <v>8222</v>
      </c>
      <c r="H1691" t="s">
        <v>8224</v>
      </c>
      <c r="I1691" t="s">
        <v>8246</v>
      </c>
      <c r="J1691">
        <v>1489700230</v>
      </c>
      <c r="K1691" s="10">
        <f t="shared" si="185"/>
        <v>42810.900810185187</v>
      </c>
      <c r="L1691">
        <v>1487111830</v>
      </c>
      <c r="M1691" s="10">
        <f t="shared" si="186"/>
        <v>42780.942476851851</v>
      </c>
      <c r="N1691" t="b">
        <v>0</v>
      </c>
      <c r="O1691">
        <v>14</v>
      </c>
      <c r="P1691" t="b">
        <v>0</v>
      </c>
      <c r="Q1691" t="s">
        <v>8293</v>
      </c>
      <c r="R1691" s="5">
        <f t="shared" si="182"/>
        <v>1</v>
      </c>
      <c r="S1691" s="6">
        <f t="shared" si="183"/>
        <v>171.42857142857142</v>
      </c>
      <c r="T1691" t="str">
        <f t="shared" si="187"/>
        <v>music</v>
      </c>
      <c r="U1691" t="str">
        <f t="shared" si="188"/>
        <v>faith</v>
      </c>
    </row>
    <row r="1692" spans="1:21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f t="shared" si="184"/>
        <v>2500</v>
      </c>
      <c r="F1692">
        <v>635</v>
      </c>
      <c r="G1692" t="s">
        <v>8222</v>
      </c>
      <c r="H1692" t="s">
        <v>8224</v>
      </c>
      <c r="I1692" t="s">
        <v>8246</v>
      </c>
      <c r="J1692">
        <v>1491470442</v>
      </c>
      <c r="K1692" s="10">
        <f t="shared" si="185"/>
        <v>42831.389374999999</v>
      </c>
      <c r="L1692">
        <v>1488882042</v>
      </c>
      <c r="M1692" s="10">
        <f t="shared" si="186"/>
        <v>42801.43104166667</v>
      </c>
      <c r="N1692" t="b">
        <v>0</v>
      </c>
      <c r="O1692">
        <v>11</v>
      </c>
      <c r="P1692" t="b">
        <v>0</v>
      </c>
      <c r="Q1692" t="s">
        <v>8293</v>
      </c>
      <c r="R1692" s="5">
        <f t="shared" si="182"/>
        <v>0.254</v>
      </c>
      <c r="S1692" s="6">
        <f t="shared" si="183"/>
        <v>57.727272727272727</v>
      </c>
      <c r="T1692" t="str">
        <f t="shared" si="187"/>
        <v>music</v>
      </c>
      <c r="U1692" t="str">
        <f t="shared" si="188"/>
        <v>faith</v>
      </c>
    </row>
    <row r="1693" spans="1:21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f t="shared" si="184"/>
        <v>30000</v>
      </c>
      <c r="F1693">
        <v>10042</v>
      </c>
      <c r="G1693" t="s">
        <v>8222</v>
      </c>
      <c r="H1693" t="s">
        <v>8224</v>
      </c>
      <c r="I1693" t="s">
        <v>8246</v>
      </c>
      <c r="J1693">
        <v>1491181200</v>
      </c>
      <c r="K1693" s="10">
        <f t="shared" si="185"/>
        <v>42828.041666666672</v>
      </c>
      <c r="L1693">
        <v>1488387008</v>
      </c>
      <c r="M1693" s="10">
        <f t="shared" si="186"/>
        <v>42795.701481481476</v>
      </c>
      <c r="N1693" t="b">
        <v>0</v>
      </c>
      <c r="O1693">
        <v>38</v>
      </c>
      <c r="P1693" t="b">
        <v>0</v>
      </c>
      <c r="Q1693" t="s">
        <v>8293</v>
      </c>
      <c r="R1693" s="5">
        <f t="shared" si="182"/>
        <v>0.33500000000000002</v>
      </c>
      <c r="S1693" s="6">
        <f t="shared" si="183"/>
        <v>264.26315789473682</v>
      </c>
      <c r="T1693" t="str">
        <f t="shared" si="187"/>
        <v>music</v>
      </c>
      <c r="U1693" t="str">
        <f t="shared" si="188"/>
        <v>faith</v>
      </c>
    </row>
    <row r="1694" spans="1:21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f t="shared" si="184"/>
        <v>5000</v>
      </c>
      <c r="F1694">
        <v>2390</v>
      </c>
      <c r="G1694" t="s">
        <v>8222</v>
      </c>
      <c r="H1694" t="s">
        <v>8224</v>
      </c>
      <c r="I1694" t="s">
        <v>8246</v>
      </c>
      <c r="J1694">
        <v>1490572740</v>
      </c>
      <c r="K1694" s="10">
        <f t="shared" si="185"/>
        <v>42820.999305555553</v>
      </c>
      <c r="L1694">
        <v>1487734667</v>
      </c>
      <c r="M1694" s="10">
        <f t="shared" si="186"/>
        <v>42788.151238425926</v>
      </c>
      <c r="N1694" t="b">
        <v>0</v>
      </c>
      <c r="O1694">
        <v>15</v>
      </c>
      <c r="P1694" t="b">
        <v>0</v>
      </c>
      <c r="Q1694" t="s">
        <v>8293</v>
      </c>
      <c r="R1694" s="5">
        <f t="shared" si="182"/>
        <v>0.47799999999999998</v>
      </c>
      <c r="S1694" s="6">
        <f t="shared" si="183"/>
        <v>159.33333333333334</v>
      </c>
      <c r="T1694" t="str">
        <f t="shared" si="187"/>
        <v>music</v>
      </c>
      <c r="U1694" t="str">
        <f t="shared" si="188"/>
        <v>faith</v>
      </c>
    </row>
    <row r="1695" spans="1:21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f t="shared" si="184"/>
        <v>3630</v>
      </c>
      <c r="F1695">
        <v>280</v>
      </c>
      <c r="G1695" t="s">
        <v>8222</v>
      </c>
      <c r="H1695" t="s">
        <v>8225</v>
      </c>
      <c r="I1695" t="s">
        <v>8247</v>
      </c>
      <c r="J1695">
        <v>1491768000</v>
      </c>
      <c r="K1695" s="10">
        <f t="shared" si="185"/>
        <v>42834.833333333328</v>
      </c>
      <c r="L1695">
        <v>1489097112</v>
      </c>
      <c r="M1695" s="10">
        <f t="shared" si="186"/>
        <v>42803.920277777783</v>
      </c>
      <c r="N1695" t="b">
        <v>0</v>
      </c>
      <c r="O1695">
        <v>8</v>
      </c>
      <c r="P1695" t="b">
        <v>0</v>
      </c>
      <c r="Q1695" t="s">
        <v>8293</v>
      </c>
      <c r="R1695" s="5">
        <f t="shared" si="182"/>
        <v>9.2999999999999999E-2</v>
      </c>
      <c r="S1695" s="6">
        <f t="shared" si="183"/>
        <v>35</v>
      </c>
      <c r="T1695" t="str">
        <f t="shared" si="187"/>
        <v>music</v>
      </c>
      <c r="U1695" t="str">
        <f t="shared" si="188"/>
        <v>faith</v>
      </c>
    </row>
    <row r="1696" spans="1:21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f t="shared" si="184"/>
        <v>10000</v>
      </c>
      <c r="F1696">
        <v>5</v>
      </c>
      <c r="G1696" t="s">
        <v>8222</v>
      </c>
      <c r="H1696" t="s">
        <v>8224</v>
      </c>
      <c r="I1696" t="s">
        <v>8246</v>
      </c>
      <c r="J1696">
        <v>1490589360</v>
      </c>
      <c r="K1696" s="10">
        <f t="shared" si="185"/>
        <v>42821.191666666666</v>
      </c>
      <c r="L1696">
        <v>1488038674</v>
      </c>
      <c r="M1696" s="10">
        <f t="shared" si="186"/>
        <v>42791.669837962967</v>
      </c>
      <c r="N1696" t="b">
        <v>0</v>
      </c>
      <c r="O1696">
        <v>1</v>
      </c>
      <c r="P1696" t="b">
        <v>0</v>
      </c>
      <c r="Q1696" t="s">
        <v>8293</v>
      </c>
      <c r="R1696" s="5">
        <f t="shared" si="182"/>
        <v>1E-3</v>
      </c>
      <c r="S1696" s="6">
        <f t="shared" si="183"/>
        <v>5</v>
      </c>
      <c r="T1696" t="str">
        <f t="shared" si="187"/>
        <v>music</v>
      </c>
      <c r="U1696" t="str">
        <f t="shared" si="188"/>
        <v>faith</v>
      </c>
    </row>
    <row r="1697" spans="1:21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f t="shared" si="184"/>
        <v>12000</v>
      </c>
      <c r="F1697">
        <v>1405</v>
      </c>
      <c r="G1697" t="s">
        <v>8222</v>
      </c>
      <c r="H1697" t="s">
        <v>8224</v>
      </c>
      <c r="I1697" t="s">
        <v>8246</v>
      </c>
      <c r="J1697">
        <v>1491786000</v>
      </c>
      <c r="K1697" s="10">
        <f t="shared" si="185"/>
        <v>42835.041666666672</v>
      </c>
      <c r="L1697">
        <v>1488847514</v>
      </c>
      <c r="M1697" s="10">
        <f t="shared" si="186"/>
        <v>42801.031412037039</v>
      </c>
      <c r="N1697" t="b">
        <v>0</v>
      </c>
      <c r="O1697">
        <v>23</v>
      </c>
      <c r="P1697" t="b">
        <v>0</v>
      </c>
      <c r="Q1697" t="s">
        <v>8293</v>
      </c>
      <c r="R1697" s="5">
        <f t="shared" si="182"/>
        <v>0.11700000000000001</v>
      </c>
      <c r="S1697" s="6">
        <f t="shared" si="183"/>
        <v>61.086956521739133</v>
      </c>
      <c r="T1697" t="str">
        <f t="shared" si="187"/>
        <v>music</v>
      </c>
      <c r="U1697" t="str">
        <f t="shared" si="188"/>
        <v>faith</v>
      </c>
    </row>
    <row r="1698" spans="1:21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f t="shared" si="184"/>
        <v>300000</v>
      </c>
      <c r="F1698">
        <v>0</v>
      </c>
      <c r="G1698" t="s">
        <v>8222</v>
      </c>
      <c r="H1698" t="s">
        <v>8224</v>
      </c>
      <c r="I1698" t="s">
        <v>8246</v>
      </c>
      <c r="J1698">
        <v>1491007211</v>
      </c>
      <c r="K1698" s="10">
        <f t="shared" si="185"/>
        <v>42826.027905092589</v>
      </c>
      <c r="L1698">
        <v>1488418811</v>
      </c>
      <c r="M1698" s="10">
        <f t="shared" si="186"/>
        <v>42796.069571759261</v>
      </c>
      <c r="N1698" t="b">
        <v>0</v>
      </c>
      <c r="O1698">
        <v>0</v>
      </c>
      <c r="P1698" t="b">
        <v>0</v>
      </c>
      <c r="Q1698" t="s">
        <v>8293</v>
      </c>
      <c r="R1698" s="5">
        <f t="shared" si="182"/>
        <v>0</v>
      </c>
      <c r="S1698" s="6" t="e">
        <f t="shared" si="183"/>
        <v>#DIV/0!</v>
      </c>
      <c r="T1698" t="str">
        <f t="shared" si="187"/>
        <v>music</v>
      </c>
      <c r="U1698" t="str">
        <f t="shared" si="188"/>
        <v>faith</v>
      </c>
    </row>
    <row r="1699" spans="1:21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f t="shared" si="184"/>
        <v>12500</v>
      </c>
      <c r="F1699">
        <v>2526</v>
      </c>
      <c r="G1699" t="s">
        <v>8222</v>
      </c>
      <c r="H1699" t="s">
        <v>8224</v>
      </c>
      <c r="I1699" t="s">
        <v>8246</v>
      </c>
      <c r="J1699">
        <v>1491781648</v>
      </c>
      <c r="K1699" s="10">
        <f t="shared" si="185"/>
        <v>42834.991296296299</v>
      </c>
      <c r="L1699">
        <v>1489193248</v>
      </c>
      <c r="M1699" s="10">
        <f t="shared" si="186"/>
        <v>42805.032962962956</v>
      </c>
      <c r="N1699" t="b">
        <v>0</v>
      </c>
      <c r="O1699">
        <v>22</v>
      </c>
      <c r="P1699" t="b">
        <v>0</v>
      </c>
      <c r="Q1699" t="s">
        <v>8293</v>
      </c>
      <c r="R1699" s="5">
        <f t="shared" si="182"/>
        <v>0.20200000000000001</v>
      </c>
      <c r="S1699" s="6">
        <f t="shared" si="183"/>
        <v>114.81818181818181</v>
      </c>
      <c r="T1699" t="str">
        <f t="shared" si="187"/>
        <v>music</v>
      </c>
      <c r="U1699" t="str">
        <f t="shared" si="188"/>
        <v>faith</v>
      </c>
    </row>
    <row r="1700" spans="1:21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f t="shared" si="184"/>
        <v>125000</v>
      </c>
      <c r="F1700">
        <v>0</v>
      </c>
      <c r="G1700" t="s">
        <v>8222</v>
      </c>
      <c r="H1700" t="s">
        <v>8224</v>
      </c>
      <c r="I1700" t="s">
        <v>8246</v>
      </c>
      <c r="J1700">
        <v>1490499180</v>
      </c>
      <c r="K1700" s="10">
        <f t="shared" si="185"/>
        <v>42820.147916666669</v>
      </c>
      <c r="L1700">
        <v>1488430760</v>
      </c>
      <c r="M1700" s="10">
        <f t="shared" si="186"/>
        <v>42796.207870370374</v>
      </c>
      <c r="N1700" t="b">
        <v>0</v>
      </c>
      <c r="O1700">
        <v>0</v>
      </c>
      <c r="P1700" t="b">
        <v>0</v>
      </c>
      <c r="Q1700" t="s">
        <v>8293</v>
      </c>
      <c r="R1700" s="5">
        <f t="shared" si="182"/>
        <v>0</v>
      </c>
      <c r="S1700" s="6" t="e">
        <f t="shared" si="183"/>
        <v>#DIV/0!</v>
      </c>
      <c r="T1700" t="str">
        <f t="shared" si="187"/>
        <v>music</v>
      </c>
      <c r="U1700" t="str">
        <f t="shared" si="188"/>
        <v>faith</v>
      </c>
    </row>
    <row r="1701" spans="1:21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f t="shared" si="184"/>
        <v>5105</v>
      </c>
      <c r="F1701">
        <v>216</v>
      </c>
      <c r="G1701" t="s">
        <v>8222</v>
      </c>
      <c r="H1701" t="s">
        <v>8224</v>
      </c>
      <c r="I1701" t="s">
        <v>8246</v>
      </c>
      <c r="J1701">
        <v>1491943445</v>
      </c>
      <c r="K1701" s="10">
        <f t="shared" si="185"/>
        <v>42836.863946759258</v>
      </c>
      <c r="L1701">
        <v>1489351445</v>
      </c>
      <c r="M1701" s="10">
        <f t="shared" si="186"/>
        <v>42806.863946759258</v>
      </c>
      <c r="N1701" t="b">
        <v>0</v>
      </c>
      <c r="O1701">
        <v>4</v>
      </c>
      <c r="P1701" t="b">
        <v>0</v>
      </c>
      <c r="Q1701" t="s">
        <v>8293</v>
      </c>
      <c r="R1701" s="5">
        <f t="shared" si="182"/>
        <v>4.2000000000000003E-2</v>
      </c>
      <c r="S1701" s="6">
        <f t="shared" si="183"/>
        <v>54</v>
      </c>
      <c r="T1701" t="str">
        <f t="shared" si="187"/>
        <v>music</v>
      </c>
      <c r="U1701" t="str">
        <f t="shared" si="188"/>
        <v>faith</v>
      </c>
    </row>
    <row r="1702" spans="1:21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f t="shared" si="184"/>
        <v>20000</v>
      </c>
      <c r="F1702">
        <v>5212</v>
      </c>
      <c r="G1702" t="s">
        <v>8222</v>
      </c>
      <c r="H1702" t="s">
        <v>8224</v>
      </c>
      <c r="I1702" t="s">
        <v>8246</v>
      </c>
      <c r="J1702">
        <v>1491019200</v>
      </c>
      <c r="K1702" s="10">
        <f t="shared" si="185"/>
        <v>42826.166666666672</v>
      </c>
      <c r="L1702">
        <v>1488418990</v>
      </c>
      <c r="M1702" s="10">
        <f t="shared" si="186"/>
        <v>42796.071643518517</v>
      </c>
      <c r="N1702" t="b">
        <v>0</v>
      </c>
      <c r="O1702">
        <v>79</v>
      </c>
      <c r="P1702" t="b">
        <v>0</v>
      </c>
      <c r="Q1702" t="s">
        <v>8293</v>
      </c>
      <c r="R1702" s="5">
        <f t="shared" si="182"/>
        <v>0.26100000000000001</v>
      </c>
      <c r="S1702" s="6">
        <f t="shared" si="183"/>
        <v>65.974683544303801</v>
      </c>
      <c r="T1702" t="str">
        <f t="shared" si="187"/>
        <v>music</v>
      </c>
      <c r="U1702" t="str">
        <f t="shared" si="188"/>
        <v>faith</v>
      </c>
    </row>
    <row r="1703" spans="1:21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f t="shared" si="184"/>
        <v>5050</v>
      </c>
      <c r="F1703">
        <v>10</v>
      </c>
      <c r="G1703" t="s">
        <v>8221</v>
      </c>
      <c r="H1703" t="s">
        <v>8224</v>
      </c>
      <c r="I1703" t="s">
        <v>8246</v>
      </c>
      <c r="J1703">
        <v>1421337405</v>
      </c>
      <c r="K1703" s="10">
        <f t="shared" si="185"/>
        <v>42019.664409722223</v>
      </c>
      <c r="L1703">
        <v>1418745405</v>
      </c>
      <c r="M1703" s="10">
        <f t="shared" si="186"/>
        <v>41989.664409722223</v>
      </c>
      <c r="N1703" t="b">
        <v>0</v>
      </c>
      <c r="O1703">
        <v>2</v>
      </c>
      <c r="P1703" t="b">
        <v>0</v>
      </c>
      <c r="Q1703" t="s">
        <v>8293</v>
      </c>
      <c r="R1703" s="5">
        <f t="shared" si="182"/>
        <v>2E-3</v>
      </c>
      <c r="S1703" s="6">
        <f t="shared" si="183"/>
        <v>5</v>
      </c>
      <c r="T1703" t="str">
        <f t="shared" si="187"/>
        <v>music</v>
      </c>
      <c r="U1703" t="str">
        <f t="shared" si="188"/>
        <v>faith</v>
      </c>
    </row>
    <row r="1704" spans="1:21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f t="shared" si="184"/>
        <v>16500</v>
      </c>
      <c r="F1704">
        <v>1</v>
      </c>
      <c r="G1704" t="s">
        <v>8221</v>
      </c>
      <c r="H1704" t="s">
        <v>8224</v>
      </c>
      <c r="I1704" t="s">
        <v>8246</v>
      </c>
      <c r="J1704">
        <v>1427745150</v>
      </c>
      <c r="K1704" s="10">
        <f t="shared" si="185"/>
        <v>42093.828125</v>
      </c>
      <c r="L1704">
        <v>1425156750</v>
      </c>
      <c r="M1704" s="10">
        <f t="shared" si="186"/>
        <v>42063.869791666672</v>
      </c>
      <c r="N1704" t="b">
        <v>0</v>
      </c>
      <c r="O1704">
        <v>1</v>
      </c>
      <c r="P1704" t="b">
        <v>0</v>
      </c>
      <c r="Q1704" t="s">
        <v>8293</v>
      </c>
      <c r="R1704" s="5">
        <f t="shared" si="182"/>
        <v>0</v>
      </c>
      <c r="S1704" s="6">
        <f t="shared" si="183"/>
        <v>1</v>
      </c>
      <c r="T1704" t="str">
        <f t="shared" si="187"/>
        <v>music</v>
      </c>
      <c r="U1704" t="str">
        <f t="shared" si="188"/>
        <v>faith</v>
      </c>
    </row>
    <row r="1705" spans="1:21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f t="shared" si="184"/>
        <v>5000</v>
      </c>
      <c r="F1705">
        <v>51</v>
      </c>
      <c r="G1705" t="s">
        <v>8221</v>
      </c>
      <c r="H1705" t="s">
        <v>8224</v>
      </c>
      <c r="I1705" t="s">
        <v>8246</v>
      </c>
      <c r="J1705">
        <v>1441003537</v>
      </c>
      <c r="K1705" s="10">
        <f t="shared" si="185"/>
        <v>42247.281678240746</v>
      </c>
      <c r="L1705">
        <v>1435819537</v>
      </c>
      <c r="M1705" s="10">
        <f t="shared" si="186"/>
        <v>42187.281678240746</v>
      </c>
      <c r="N1705" t="b">
        <v>0</v>
      </c>
      <c r="O1705">
        <v>2</v>
      </c>
      <c r="P1705" t="b">
        <v>0</v>
      </c>
      <c r="Q1705" t="s">
        <v>8293</v>
      </c>
      <c r="R1705" s="5">
        <f t="shared" si="182"/>
        <v>0.01</v>
      </c>
      <c r="S1705" s="6">
        <f t="shared" si="183"/>
        <v>25.5</v>
      </c>
      <c r="T1705" t="str">
        <f t="shared" si="187"/>
        <v>music</v>
      </c>
      <c r="U1705" t="str">
        <f t="shared" si="188"/>
        <v>faith</v>
      </c>
    </row>
    <row r="1706" spans="1:21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f t="shared" si="184"/>
        <v>2000</v>
      </c>
      <c r="F1706">
        <v>1302</v>
      </c>
      <c r="G1706" t="s">
        <v>8221</v>
      </c>
      <c r="H1706" t="s">
        <v>8224</v>
      </c>
      <c r="I1706" t="s">
        <v>8246</v>
      </c>
      <c r="J1706">
        <v>1424056873</v>
      </c>
      <c r="K1706" s="10">
        <f t="shared" si="185"/>
        <v>42051.139733796299</v>
      </c>
      <c r="L1706">
        <v>1421464873</v>
      </c>
      <c r="M1706" s="10">
        <f t="shared" si="186"/>
        <v>42021.139733796299</v>
      </c>
      <c r="N1706" t="b">
        <v>0</v>
      </c>
      <c r="O1706">
        <v>11</v>
      </c>
      <c r="P1706" t="b">
        <v>0</v>
      </c>
      <c r="Q1706" t="s">
        <v>8293</v>
      </c>
      <c r="R1706" s="5">
        <f t="shared" si="182"/>
        <v>0.65100000000000002</v>
      </c>
      <c r="S1706" s="6">
        <f t="shared" si="183"/>
        <v>118.36363636363636</v>
      </c>
      <c r="T1706" t="str">
        <f t="shared" si="187"/>
        <v>music</v>
      </c>
      <c r="U1706" t="str">
        <f t="shared" si="188"/>
        <v>faith</v>
      </c>
    </row>
    <row r="1707" spans="1:21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f t="shared" si="184"/>
        <v>2000</v>
      </c>
      <c r="F1707">
        <v>0</v>
      </c>
      <c r="G1707" t="s">
        <v>8221</v>
      </c>
      <c r="H1707" t="s">
        <v>8224</v>
      </c>
      <c r="I1707" t="s">
        <v>8246</v>
      </c>
      <c r="J1707">
        <v>1441814400</v>
      </c>
      <c r="K1707" s="10">
        <f t="shared" si="185"/>
        <v>42256.666666666672</v>
      </c>
      <c r="L1707">
        <v>1440807846</v>
      </c>
      <c r="M1707" s="10">
        <f t="shared" si="186"/>
        <v>42245.016736111109</v>
      </c>
      <c r="N1707" t="b">
        <v>0</v>
      </c>
      <c r="O1707">
        <v>0</v>
      </c>
      <c r="P1707" t="b">
        <v>0</v>
      </c>
      <c r="Q1707" t="s">
        <v>8293</v>
      </c>
      <c r="R1707" s="5">
        <f t="shared" si="182"/>
        <v>0</v>
      </c>
      <c r="S1707" s="6" t="e">
        <f t="shared" si="183"/>
        <v>#DIV/0!</v>
      </c>
      <c r="T1707" t="str">
        <f t="shared" si="187"/>
        <v>music</v>
      </c>
      <c r="U1707" t="str">
        <f t="shared" si="188"/>
        <v>faith</v>
      </c>
    </row>
    <row r="1708" spans="1:21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f t="shared" si="184"/>
        <v>6105.0000000000009</v>
      </c>
      <c r="F1708">
        <v>0</v>
      </c>
      <c r="G1708" t="s">
        <v>8221</v>
      </c>
      <c r="H1708" t="s">
        <v>8236</v>
      </c>
      <c r="I1708" t="s">
        <v>8249</v>
      </c>
      <c r="J1708">
        <v>1440314472</v>
      </c>
      <c r="K1708" s="10">
        <f t="shared" si="185"/>
        <v>42239.306388888886</v>
      </c>
      <c r="L1708">
        <v>1435130472</v>
      </c>
      <c r="M1708" s="10">
        <f t="shared" si="186"/>
        <v>42179.306388888886</v>
      </c>
      <c r="N1708" t="b">
        <v>0</v>
      </c>
      <c r="O1708">
        <v>0</v>
      </c>
      <c r="P1708" t="b">
        <v>0</v>
      </c>
      <c r="Q1708" t="s">
        <v>8293</v>
      </c>
      <c r="R1708" s="5">
        <f t="shared" si="182"/>
        <v>0</v>
      </c>
      <c r="S1708" s="6" t="e">
        <f t="shared" si="183"/>
        <v>#DIV/0!</v>
      </c>
      <c r="T1708" t="str">
        <f t="shared" si="187"/>
        <v>music</v>
      </c>
      <c r="U1708" t="str">
        <f t="shared" si="188"/>
        <v>faith</v>
      </c>
    </row>
    <row r="1709" spans="1:21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f t="shared" si="184"/>
        <v>5000</v>
      </c>
      <c r="F1709">
        <v>487</v>
      </c>
      <c r="G1709" t="s">
        <v>8221</v>
      </c>
      <c r="H1709" t="s">
        <v>8224</v>
      </c>
      <c r="I1709" t="s">
        <v>8246</v>
      </c>
      <c r="J1709">
        <v>1459181895</v>
      </c>
      <c r="K1709" s="10">
        <f t="shared" si="185"/>
        <v>42457.679340277777</v>
      </c>
      <c r="L1709">
        <v>1456593495</v>
      </c>
      <c r="M1709" s="10">
        <f t="shared" si="186"/>
        <v>42427.721006944441</v>
      </c>
      <c r="N1709" t="b">
        <v>0</v>
      </c>
      <c r="O1709">
        <v>9</v>
      </c>
      <c r="P1709" t="b">
        <v>0</v>
      </c>
      <c r="Q1709" t="s">
        <v>8293</v>
      </c>
      <c r="R1709" s="5">
        <f t="shared" si="182"/>
        <v>9.7000000000000003E-2</v>
      </c>
      <c r="S1709" s="6">
        <f t="shared" si="183"/>
        <v>54.111111111111114</v>
      </c>
      <c r="T1709" t="str">
        <f t="shared" si="187"/>
        <v>music</v>
      </c>
      <c r="U1709" t="str">
        <f t="shared" si="188"/>
        <v>faith</v>
      </c>
    </row>
    <row r="1710" spans="1:21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f t="shared" si="184"/>
        <v>7000</v>
      </c>
      <c r="F1710">
        <v>0</v>
      </c>
      <c r="G1710" t="s">
        <v>8221</v>
      </c>
      <c r="H1710" t="s">
        <v>8224</v>
      </c>
      <c r="I1710" t="s">
        <v>8246</v>
      </c>
      <c r="J1710">
        <v>1462135706</v>
      </c>
      <c r="K1710" s="10">
        <f t="shared" si="185"/>
        <v>42491.866967592592</v>
      </c>
      <c r="L1710">
        <v>1458679706</v>
      </c>
      <c r="M1710" s="10">
        <f t="shared" si="186"/>
        <v>42451.866967592592</v>
      </c>
      <c r="N1710" t="b">
        <v>0</v>
      </c>
      <c r="O1710">
        <v>0</v>
      </c>
      <c r="P1710" t="b">
        <v>0</v>
      </c>
      <c r="Q1710" t="s">
        <v>8293</v>
      </c>
      <c r="R1710" s="5">
        <f t="shared" si="182"/>
        <v>0</v>
      </c>
      <c r="S1710" s="6" t="e">
        <f t="shared" si="183"/>
        <v>#DIV/0!</v>
      </c>
      <c r="T1710" t="str">
        <f t="shared" si="187"/>
        <v>music</v>
      </c>
      <c r="U1710" t="str">
        <f t="shared" si="188"/>
        <v>faith</v>
      </c>
    </row>
    <row r="1711" spans="1:21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f t="shared" si="184"/>
        <v>1750</v>
      </c>
      <c r="F1711">
        <v>85</v>
      </c>
      <c r="G1711" t="s">
        <v>8221</v>
      </c>
      <c r="H1711" t="s">
        <v>8224</v>
      </c>
      <c r="I1711" t="s">
        <v>8246</v>
      </c>
      <c r="J1711">
        <v>1409513940</v>
      </c>
      <c r="K1711" s="10">
        <f t="shared" si="185"/>
        <v>41882.818749999999</v>
      </c>
      <c r="L1711">
        <v>1405949514</v>
      </c>
      <c r="M1711" s="10">
        <f t="shared" si="186"/>
        <v>41841.56381944444</v>
      </c>
      <c r="N1711" t="b">
        <v>0</v>
      </c>
      <c r="O1711">
        <v>4</v>
      </c>
      <c r="P1711" t="b">
        <v>0</v>
      </c>
      <c r="Q1711" t="s">
        <v>8293</v>
      </c>
      <c r="R1711" s="5">
        <f t="shared" si="182"/>
        <v>4.9000000000000002E-2</v>
      </c>
      <c r="S1711" s="6">
        <f t="shared" si="183"/>
        <v>21.25</v>
      </c>
      <c r="T1711" t="str">
        <f t="shared" si="187"/>
        <v>music</v>
      </c>
      <c r="U1711" t="str">
        <f t="shared" si="188"/>
        <v>faith</v>
      </c>
    </row>
    <row r="1712" spans="1:21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f t="shared" si="184"/>
        <v>5550.0000000000009</v>
      </c>
      <c r="F1712">
        <v>34</v>
      </c>
      <c r="G1712" t="s">
        <v>8221</v>
      </c>
      <c r="H1712" t="s">
        <v>8236</v>
      </c>
      <c r="I1712" t="s">
        <v>8249</v>
      </c>
      <c r="J1712">
        <v>1453122000</v>
      </c>
      <c r="K1712" s="10">
        <f t="shared" si="185"/>
        <v>42387.541666666672</v>
      </c>
      <c r="L1712">
        <v>1449151888</v>
      </c>
      <c r="M1712" s="10">
        <f t="shared" si="186"/>
        <v>42341.59129629629</v>
      </c>
      <c r="N1712" t="b">
        <v>0</v>
      </c>
      <c r="O1712">
        <v>1</v>
      </c>
      <c r="P1712" t="b">
        <v>0</v>
      </c>
      <c r="Q1712" t="s">
        <v>8293</v>
      </c>
      <c r="R1712" s="5">
        <f t="shared" si="182"/>
        <v>7.0000000000000001E-3</v>
      </c>
      <c r="S1712" s="6">
        <f t="shared" si="183"/>
        <v>34</v>
      </c>
      <c r="T1712" t="str">
        <f t="shared" si="187"/>
        <v>music</v>
      </c>
      <c r="U1712" t="str">
        <f t="shared" si="188"/>
        <v>faith</v>
      </c>
    </row>
    <row r="1713" spans="1:21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f t="shared" si="184"/>
        <v>10000</v>
      </c>
      <c r="F1713">
        <v>1050</v>
      </c>
      <c r="G1713" t="s">
        <v>8221</v>
      </c>
      <c r="H1713" t="s">
        <v>8224</v>
      </c>
      <c r="I1713" t="s">
        <v>8246</v>
      </c>
      <c r="J1713">
        <v>1409585434</v>
      </c>
      <c r="K1713" s="10">
        <f t="shared" si="185"/>
        <v>41883.646226851852</v>
      </c>
      <c r="L1713">
        <v>1406907034</v>
      </c>
      <c r="M1713" s="10">
        <f t="shared" si="186"/>
        <v>41852.646226851852</v>
      </c>
      <c r="N1713" t="b">
        <v>0</v>
      </c>
      <c r="O1713">
        <v>2</v>
      </c>
      <c r="P1713" t="b">
        <v>0</v>
      </c>
      <c r="Q1713" t="s">
        <v>8293</v>
      </c>
      <c r="R1713" s="5">
        <f t="shared" si="182"/>
        <v>0.105</v>
      </c>
      <c r="S1713" s="6">
        <f t="shared" si="183"/>
        <v>525</v>
      </c>
      <c r="T1713" t="str">
        <f t="shared" si="187"/>
        <v>music</v>
      </c>
      <c r="U1713" t="str">
        <f t="shared" si="188"/>
        <v>faith</v>
      </c>
    </row>
    <row r="1714" spans="1:21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f t="shared" si="184"/>
        <v>5000</v>
      </c>
      <c r="F1714">
        <v>0</v>
      </c>
      <c r="G1714" t="s">
        <v>8221</v>
      </c>
      <c r="H1714" t="s">
        <v>8224</v>
      </c>
      <c r="I1714" t="s">
        <v>8246</v>
      </c>
      <c r="J1714">
        <v>1435701353</v>
      </c>
      <c r="K1714" s="10">
        <f t="shared" si="185"/>
        <v>42185.913807870369</v>
      </c>
      <c r="L1714">
        <v>1430517353</v>
      </c>
      <c r="M1714" s="10">
        <f t="shared" si="186"/>
        <v>42125.913807870369</v>
      </c>
      <c r="N1714" t="b">
        <v>0</v>
      </c>
      <c r="O1714">
        <v>0</v>
      </c>
      <c r="P1714" t="b">
        <v>0</v>
      </c>
      <c r="Q1714" t="s">
        <v>8293</v>
      </c>
      <c r="R1714" s="5">
        <f t="shared" si="182"/>
        <v>0</v>
      </c>
      <c r="S1714" s="6" t="e">
        <f t="shared" si="183"/>
        <v>#DIV/0!</v>
      </c>
      <c r="T1714" t="str">
        <f t="shared" si="187"/>
        <v>music</v>
      </c>
      <c r="U1714" t="str">
        <f t="shared" si="188"/>
        <v>faith</v>
      </c>
    </row>
    <row r="1715" spans="1:21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f t="shared" si="184"/>
        <v>3000</v>
      </c>
      <c r="F1715">
        <v>50</v>
      </c>
      <c r="G1715" t="s">
        <v>8221</v>
      </c>
      <c r="H1715" t="s">
        <v>8224</v>
      </c>
      <c r="I1715" t="s">
        <v>8246</v>
      </c>
      <c r="J1715">
        <v>1412536412</v>
      </c>
      <c r="K1715" s="10">
        <f t="shared" si="185"/>
        <v>41917.801064814819</v>
      </c>
      <c r="L1715">
        <v>1409944412</v>
      </c>
      <c r="M1715" s="10">
        <f t="shared" si="186"/>
        <v>41887.801064814819</v>
      </c>
      <c r="N1715" t="b">
        <v>0</v>
      </c>
      <c r="O1715">
        <v>1</v>
      </c>
      <c r="P1715" t="b">
        <v>0</v>
      </c>
      <c r="Q1715" t="s">
        <v>8293</v>
      </c>
      <c r="R1715" s="5">
        <f t="shared" si="182"/>
        <v>1.7000000000000001E-2</v>
      </c>
      <c r="S1715" s="6">
        <f t="shared" si="183"/>
        <v>50</v>
      </c>
      <c r="T1715" t="str">
        <f t="shared" si="187"/>
        <v>music</v>
      </c>
      <c r="U1715" t="str">
        <f t="shared" si="188"/>
        <v>faith</v>
      </c>
    </row>
    <row r="1716" spans="1:21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f t="shared" si="184"/>
        <v>25000</v>
      </c>
      <c r="F1716">
        <v>1967</v>
      </c>
      <c r="G1716" t="s">
        <v>8221</v>
      </c>
      <c r="H1716" t="s">
        <v>8224</v>
      </c>
      <c r="I1716" t="s">
        <v>8246</v>
      </c>
      <c r="J1716">
        <v>1430517761</v>
      </c>
      <c r="K1716" s="10">
        <f t="shared" si="185"/>
        <v>42125.918530092589</v>
      </c>
      <c r="L1716">
        <v>1427925761</v>
      </c>
      <c r="M1716" s="10">
        <f t="shared" si="186"/>
        <v>42095.918530092589</v>
      </c>
      <c r="N1716" t="b">
        <v>0</v>
      </c>
      <c r="O1716">
        <v>17</v>
      </c>
      <c r="P1716" t="b">
        <v>0</v>
      </c>
      <c r="Q1716" t="s">
        <v>8293</v>
      </c>
      <c r="R1716" s="5">
        <f t="shared" si="182"/>
        <v>7.9000000000000001E-2</v>
      </c>
      <c r="S1716" s="6">
        <f t="shared" si="183"/>
        <v>115.70588235294117</v>
      </c>
      <c r="T1716" t="str">
        <f t="shared" si="187"/>
        <v>music</v>
      </c>
      <c r="U1716" t="str">
        <f t="shared" si="188"/>
        <v>faith</v>
      </c>
    </row>
    <row r="1717" spans="1:21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f t="shared" si="184"/>
        <v>5000</v>
      </c>
      <c r="F1717">
        <v>11</v>
      </c>
      <c r="G1717" t="s">
        <v>8221</v>
      </c>
      <c r="H1717" t="s">
        <v>8224</v>
      </c>
      <c r="I1717" t="s">
        <v>8246</v>
      </c>
      <c r="J1717">
        <v>1427772120</v>
      </c>
      <c r="K1717" s="10">
        <f t="shared" si="185"/>
        <v>42094.140277777777</v>
      </c>
      <c r="L1717">
        <v>1425186785</v>
      </c>
      <c r="M1717" s="10">
        <f t="shared" si="186"/>
        <v>42064.217418981483</v>
      </c>
      <c r="N1717" t="b">
        <v>0</v>
      </c>
      <c r="O1717">
        <v>2</v>
      </c>
      <c r="P1717" t="b">
        <v>0</v>
      </c>
      <c r="Q1717" t="s">
        <v>8293</v>
      </c>
      <c r="R1717" s="5">
        <f t="shared" si="182"/>
        <v>2E-3</v>
      </c>
      <c r="S1717" s="6">
        <f t="shared" si="183"/>
        <v>5.5</v>
      </c>
      <c r="T1717" t="str">
        <f t="shared" si="187"/>
        <v>music</v>
      </c>
      <c r="U1717" t="str">
        <f t="shared" si="188"/>
        <v>faith</v>
      </c>
    </row>
    <row r="1718" spans="1:21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f t="shared" si="184"/>
        <v>2000</v>
      </c>
      <c r="F1718">
        <v>150</v>
      </c>
      <c r="G1718" t="s">
        <v>8221</v>
      </c>
      <c r="H1718" t="s">
        <v>8224</v>
      </c>
      <c r="I1718" t="s">
        <v>8246</v>
      </c>
      <c r="J1718">
        <v>1481295099</v>
      </c>
      <c r="K1718" s="10">
        <f t="shared" si="185"/>
        <v>42713.619201388887</v>
      </c>
      <c r="L1718">
        <v>1477835499</v>
      </c>
      <c r="M1718" s="10">
        <f t="shared" si="186"/>
        <v>42673.577534722222</v>
      </c>
      <c r="N1718" t="b">
        <v>0</v>
      </c>
      <c r="O1718">
        <v>3</v>
      </c>
      <c r="P1718" t="b">
        <v>0</v>
      </c>
      <c r="Q1718" t="s">
        <v>8293</v>
      </c>
      <c r="R1718" s="5">
        <f t="shared" si="182"/>
        <v>7.4999999999999997E-2</v>
      </c>
      <c r="S1718" s="6">
        <f t="shared" si="183"/>
        <v>50</v>
      </c>
      <c r="T1718" t="str">
        <f t="shared" si="187"/>
        <v>music</v>
      </c>
      <c r="U1718" t="str">
        <f t="shared" si="188"/>
        <v>faith</v>
      </c>
    </row>
    <row r="1719" spans="1:21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f t="shared" si="184"/>
        <v>3265</v>
      </c>
      <c r="F1719">
        <v>1395</v>
      </c>
      <c r="G1719" t="s">
        <v>8221</v>
      </c>
      <c r="H1719" t="s">
        <v>8224</v>
      </c>
      <c r="I1719" t="s">
        <v>8246</v>
      </c>
      <c r="J1719">
        <v>1461211200</v>
      </c>
      <c r="K1719" s="10">
        <f t="shared" si="185"/>
        <v>42481.166666666672</v>
      </c>
      <c r="L1719">
        <v>1459467238</v>
      </c>
      <c r="M1719" s="10">
        <f t="shared" si="186"/>
        <v>42460.98192129629</v>
      </c>
      <c r="N1719" t="b">
        <v>0</v>
      </c>
      <c r="O1719">
        <v>41</v>
      </c>
      <c r="P1719" t="b">
        <v>0</v>
      </c>
      <c r="Q1719" t="s">
        <v>8293</v>
      </c>
      <c r="R1719" s="5">
        <f t="shared" si="182"/>
        <v>0.42699999999999999</v>
      </c>
      <c r="S1719" s="6">
        <f t="shared" si="183"/>
        <v>34.024390243902438</v>
      </c>
      <c r="T1719" t="str">
        <f t="shared" si="187"/>
        <v>music</v>
      </c>
      <c r="U1719" t="str">
        <f t="shared" si="188"/>
        <v>faith</v>
      </c>
    </row>
    <row r="1720" spans="1:21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f t="shared" si="184"/>
        <v>35000</v>
      </c>
      <c r="F1720">
        <v>75</v>
      </c>
      <c r="G1720" t="s">
        <v>8221</v>
      </c>
      <c r="H1720" t="s">
        <v>8224</v>
      </c>
      <c r="I1720" t="s">
        <v>8246</v>
      </c>
      <c r="J1720">
        <v>1463201940</v>
      </c>
      <c r="K1720" s="10">
        <f t="shared" si="185"/>
        <v>42504.207638888889</v>
      </c>
      <c r="L1720">
        <v>1459435149</v>
      </c>
      <c r="M1720" s="10">
        <f t="shared" si="186"/>
        <v>42460.610520833332</v>
      </c>
      <c r="N1720" t="b">
        <v>0</v>
      </c>
      <c r="O1720">
        <v>2</v>
      </c>
      <c r="P1720" t="b">
        <v>0</v>
      </c>
      <c r="Q1720" t="s">
        <v>8293</v>
      </c>
      <c r="R1720" s="5">
        <f t="shared" si="182"/>
        <v>2E-3</v>
      </c>
      <c r="S1720" s="6">
        <f t="shared" si="183"/>
        <v>37.5</v>
      </c>
      <c r="T1720" t="str">
        <f t="shared" si="187"/>
        <v>music</v>
      </c>
      <c r="U1720" t="str">
        <f t="shared" si="188"/>
        <v>faith</v>
      </c>
    </row>
    <row r="1721" spans="1:21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f t="shared" si="184"/>
        <v>4000</v>
      </c>
      <c r="F1721">
        <v>35</v>
      </c>
      <c r="G1721" t="s">
        <v>8221</v>
      </c>
      <c r="H1721" t="s">
        <v>8224</v>
      </c>
      <c r="I1721" t="s">
        <v>8246</v>
      </c>
      <c r="J1721">
        <v>1410958191</v>
      </c>
      <c r="K1721" s="10">
        <f t="shared" si="185"/>
        <v>41899.534618055557</v>
      </c>
      <c r="L1721">
        <v>1408366191</v>
      </c>
      <c r="M1721" s="10">
        <f t="shared" si="186"/>
        <v>41869.534618055557</v>
      </c>
      <c r="N1721" t="b">
        <v>0</v>
      </c>
      <c r="O1721">
        <v>3</v>
      </c>
      <c r="P1721" t="b">
        <v>0</v>
      </c>
      <c r="Q1721" t="s">
        <v>8293</v>
      </c>
      <c r="R1721" s="5">
        <f t="shared" si="182"/>
        <v>8.9999999999999993E-3</v>
      </c>
      <c r="S1721" s="6">
        <f t="shared" si="183"/>
        <v>11.666666666666666</v>
      </c>
      <c r="T1721" t="str">
        <f t="shared" si="187"/>
        <v>music</v>
      </c>
      <c r="U1721" t="str">
        <f t="shared" si="188"/>
        <v>faith</v>
      </c>
    </row>
    <row r="1722" spans="1:21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f t="shared" si="184"/>
        <v>4000</v>
      </c>
      <c r="F1722">
        <v>225</v>
      </c>
      <c r="G1722" t="s">
        <v>8221</v>
      </c>
      <c r="H1722" t="s">
        <v>8224</v>
      </c>
      <c r="I1722" t="s">
        <v>8246</v>
      </c>
      <c r="J1722">
        <v>1415562471</v>
      </c>
      <c r="K1722" s="10">
        <f t="shared" si="185"/>
        <v>41952.824895833335</v>
      </c>
      <c r="L1722">
        <v>1412966871</v>
      </c>
      <c r="M1722" s="10">
        <f t="shared" si="186"/>
        <v>41922.783229166671</v>
      </c>
      <c r="N1722" t="b">
        <v>0</v>
      </c>
      <c r="O1722">
        <v>8</v>
      </c>
      <c r="P1722" t="b">
        <v>0</v>
      </c>
      <c r="Q1722" t="s">
        <v>8293</v>
      </c>
      <c r="R1722" s="5">
        <f t="shared" si="182"/>
        <v>5.6000000000000001E-2</v>
      </c>
      <c r="S1722" s="6">
        <f t="shared" si="183"/>
        <v>28.125</v>
      </c>
      <c r="T1722" t="str">
        <f t="shared" si="187"/>
        <v>music</v>
      </c>
      <c r="U1722" t="str">
        <f t="shared" si="188"/>
        <v>faith</v>
      </c>
    </row>
    <row r="1723" spans="1:21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f t="shared" si="184"/>
        <v>5000</v>
      </c>
      <c r="F1723">
        <v>0</v>
      </c>
      <c r="G1723" t="s">
        <v>8221</v>
      </c>
      <c r="H1723" t="s">
        <v>8224</v>
      </c>
      <c r="I1723" t="s">
        <v>8246</v>
      </c>
      <c r="J1723">
        <v>1449831863</v>
      </c>
      <c r="K1723" s="10">
        <f t="shared" si="185"/>
        <v>42349.461377314816</v>
      </c>
      <c r="L1723">
        <v>1447239863</v>
      </c>
      <c r="M1723" s="10">
        <f t="shared" si="186"/>
        <v>42319.461377314816</v>
      </c>
      <c r="N1723" t="b">
        <v>0</v>
      </c>
      <c r="O1723">
        <v>0</v>
      </c>
      <c r="P1723" t="b">
        <v>0</v>
      </c>
      <c r="Q1723" t="s">
        <v>8293</v>
      </c>
      <c r="R1723" s="5">
        <f t="shared" si="182"/>
        <v>0</v>
      </c>
      <c r="S1723" s="6" t="e">
        <f t="shared" si="183"/>
        <v>#DIV/0!</v>
      </c>
      <c r="T1723" t="str">
        <f t="shared" si="187"/>
        <v>music</v>
      </c>
      <c r="U1723" t="str">
        <f t="shared" si="188"/>
        <v>faith</v>
      </c>
    </row>
    <row r="1724" spans="1:21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f t="shared" si="184"/>
        <v>2880</v>
      </c>
      <c r="F1724">
        <v>1</v>
      </c>
      <c r="G1724" t="s">
        <v>8221</v>
      </c>
      <c r="H1724" t="s">
        <v>8224</v>
      </c>
      <c r="I1724" t="s">
        <v>8246</v>
      </c>
      <c r="J1724">
        <v>1459642200</v>
      </c>
      <c r="K1724" s="10">
        <f t="shared" si="185"/>
        <v>42463.006944444445</v>
      </c>
      <c r="L1724">
        <v>1456441429</v>
      </c>
      <c r="M1724" s="10">
        <f t="shared" si="186"/>
        <v>42425.960983796293</v>
      </c>
      <c r="N1724" t="b">
        <v>0</v>
      </c>
      <c r="O1724">
        <v>1</v>
      </c>
      <c r="P1724" t="b">
        <v>0</v>
      </c>
      <c r="Q1724" t="s">
        <v>8293</v>
      </c>
      <c r="R1724" s="5">
        <f t="shared" si="182"/>
        <v>0</v>
      </c>
      <c r="S1724" s="6">
        <f t="shared" si="183"/>
        <v>1</v>
      </c>
      <c r="T1724" t="str">
        <f t="shared" si="187"/>
        <v>music</v>
      </c>
      <c r="U1724" t="str">
        <f t="shared" si="188"/>
        <v>faith</v>
      </c>
    </row>
    <row r="1725" spans="1:21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f t="shared" si="184"/>
        <v>10000</v>
      </c>
      <c r="F1725">
        <v>650</v>
      </c>
      <c r="G1725" t="s">
        <v>8221</v>
      </c>
      <c r="H1725" t="s">
        <v>8224</v>
      </c>
      <c r="I1725" t="s">
        <v>8246</v>
      </c>
      <c r="J1725">
        <v>1435730400</v>
      </c>
      <c r="K1725" s="10">
        <f t="shared" si="185"/>
        <v>42186.25</v>
      </c>
      <c r="L1725">
        <v>1430855315</v>
      </c>
      <c r="M1725" s="10">
        <f t="shared" si="186"/>
        <v>42129.82540509259</v>
      </c>
      <c r="N1725" t="b">
        <v>0</v>
      </c>
      <c r="O1725">
        <v>3</v>
      </c>
      <c r="P1725" t="b">
        <v>0</v>
      </c>
      <c r="Q1725" t="s">
        <v>8293</v>
      </c>
      <c r="R1725" s="5">
        <f t="shared" si="182"/>
        <v>6.5000000000000002E-2</v>
      </c>
      <c r="S1725" s="6">
        <f t="shared" si="183"/>
        <v>216.66666666666666</v>
      </c>
      <c r="T1725" t="str">
        <f t="shared" si="187"/>
        <v>music</v>
      </c>
      <c r="U1725" t="str">
        <f t="shared" si="188"/>
        <v>faith</v>
      </c>
    </row>
    <row r="1726" spans="1:21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f t="shared" si="184"/>
        <v>6000</v>
      </c>
      <c r="F1726">
        <v>35</v>
      </c>
      <c r="G1726" t="s">
        <v>8221</v>
      </c>
      <c r="H1726" t="s">
        <v>8224</v>
      </c>
      <c r="I1726" t="s">
        <v>8246</v>
      </c>
      <c r="J1726">
        <v>1414707762</v>
      </c>
      <c r="K1726" s="10">
        <f t="shared" si="185"/>
        <v>41942.932430555556</v>
      </c>
      <c r="L1726">
        <v>1412115762</v>
      </c>
      <c r="M1726" s="10">
        <f t="shared" si="186"/>
        <v>41912.932430555556</v>
      </c>
      <c r="N1726" t="b">
        <v>0</v>
      </c>
      <c r="O1726">
        <v>4</v>
      </c>
      <c r="P1726" t="b">
        <v>0</v>
      </c>
      <c r="Q1726" t="s">
        <v>8293</v>
      </c>
      <c r="R1726" s="5">
        <f t="shared" si="182"/>
        <v>6.0000000000000001E-3</v>
      </c>
      <c r="S1726" s="6">
        <f t="shared" si="183"/>
        <v>8.75</v>
      </c>
      <c r="T1726" t="str">
        <f t="shared" si="187"/>
        <v>music</v>
      </c>
      <c r="U1726" t="str">
        <f t="shared" si="188"/>
        <v>faith</v>
      </c>
    </row>
    <row r="1727" spans="1:21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f t="shared" si="184"/>
        <v>5500</v>
      </c>
      <c r="F1727">
        <v>560</v>
      </c>
      <c r="G1727" t="s">
        <v>8221</v>
      </c>
      <c r="H1727" t="s">
        <v>8224</v>
      </c>
      <c r="I1727" t="s">
        <v>8246</v>
      </c>
      <c r="J1727">
        <v>1408922049</v>
      </c>
      <c r="K1727" s="10">
        <f t="shared" si="185"/>
        <v>41875.968159722222</v>
      </c>
      <c r="L1727">
        <v>1406330049</v>
      </c>
      <c r="M1727" s="10">
        <f t="shared" si="186"/>
        <v>41845.968159722222</v>
      </c>
      <c r="N1727" t="b">
        <v>0</v>
      </c>
      <c r="O1727">
        <v>9</v>
      </c>
      <c r="P1727" t="b">
        <v>0</v>
      </c>
      <c r="Q1727" t="s">
        <v>8293</v>
      </c>
      <c r="R1727" s="5">
        <f t="shared" si="182"/>
        <v>0.10199999999999999</v>
      </c>
      <c r="S1727" s="6">
        <f t="shared" si="183"/>
        <v>62.222222222222221</v>
      </c>
      <c r="T1727" t="str">
        <f t="shared" si="187"/>
        <v>music</v>
      </c>
      <c r="U1727" t="str">
        <f t="shared" si="188"/>
        <v>faith</v>
      </c>
    </row>
    <row r="1728" spans="1:21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f t="shared" si="184"/>
        <v>6500</v>
      </c>
      <c r="F1728">
        <v>2196</v>
      </c>
      <c r="G1728" t="s">
        <v>8221</v>
      </c>
      <c r="H1728" t="s">
        <v>8224</v>
      </c>
      <c r="I1728" t="s">
        <v>8246</v>
      </c>
      <c r="J1728">
        <v>1403906664</v>
      </c>
      <c r="K1728" s="10">
        <f t="shared" si="185"/>
        <v>41817.919722222221</v>
      </c>
      <c r="L1728">
        <v>1401401064</v>
      </c>
      <c r="M1728" s="10">
        <f t="shared" si="186"/>
        <v>41788.919722222221</v>
      </c>
      <c r="N1728" t="b">
        <v>0</v>
      </c>
      <c r="O1728">
        <v>16</v>
      </c>
      <c r="P1728" t="b">
        <v>0</v>
      </c>
      <c r="Q1728" t="s">
        <v>8293</v>
      </c>
      <c r="R1728" s="5">
        <f t="shared" si="182"/>
        <v>0.33800000000000002</v>
      </c>
      <c r="S1728" s="6">
        <f t="shared" si="183"/>
        <v>137.25</v>
      </c>
      <c r="T1728" t="str">
        <f t="shared" si="187"/>
        <v>music</v>
      </c>
      <c r="U1728" t="str">
        <f t="shared" si="188"/>
        <v>faith</v>
      </c>
    </row>
    <row r="1729" spans="1:21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f t="shared" si="184"/>
        <v>3630</v>
      </c>
      <c r="F1729">
        <v>1</v>
      </c>
      <c r="G1729" t="s">
        <v>8221</v>
      </c>
      <c r="H1729" t="s">
        <v>8225</v>
      </c>
      <c r="I1729" t="s">
        <v>8247</v>
      </c>
      <c r="J1729">
        <v>1428231600</v>
      </c>
      <c r="K1729" s="10">
        <f t="shared" si="185"/>
        <v>42099.458333333328</v>
      </c>
      <c r="L1729">
        <v>1423520177</v>
      </c>
      <c r="M1729" s="10">
        <f t="shared" si="186"/>
        <v>42044.927974537044</v>
      </c>
      <c r="N1729" t="b">
        <v>0</v>
      </c>
      <c r="O1729">
        <v>1</v>
      </c>
      <c r="P1729" t="b">
        <v>0</v>
      </c>
      <c r="Q1729" t="s">
        <v>8293</v>
      </c>
      <c r="R1729" s="5">
        <f t="shared" si="182"/>
        <v>0</v>
      </c>
      <c r="S1729" s="6">
        <f t="shared" si="183"/>
        <v>1</v>
      </c>
      <c r="T1729" t="str">
        <f t="shared" si="187"/>
        <v>music</v>
      </c>
      <c r="U1729" t="str">
        <f t="shared" si="188"/>
        <v>faith</v>
      </c>
    </row>
    <row r="1730" spans="1:21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f t="shared" si="184"/>
        <v>1250</v>
      </c>
      <c r="F1730">
        <v>855</v>
      </c>
      <c r="G1730" t="s">
        <v>8221</v>
      </c>
      <c r="H1730" t="s">
        <v>8224</v>
      </c>
      <c r="I1730" t="s">
        <v>8246</v>
      </c>
      <c r="J1730">
        <v>1445439674</v>
      </c>
      <c r="K1730" s="10">
        <f t="shared" si="185"/>
        <v>42298.625856481478</v>
      </c>
      <c r="L1730">
        <v>1442847674</v>
      </c>
      <c r="M1730" s="10">
        <f t="shared" si="186"/>
        <v>42268.625856481478</v>
      </c>
      <c r="N1730" t="b">
        <v>0</v>
      </c>
      <c r="O1730">
        <v>7</v>
      </c>
      <c r="P1730" t="b">
        <v>0</v>
      </c>
      <c r="Q1730" t="s">
        <v>8293</v>
      </c>
      <c r="R1730" s="5">
        <f t="shared" ref="R1730:R1793" si="189">ROUND((F1730/D1730),3)</f>
        <v>0.68400000000000005</v>
      </c>
      <c r="S1730" s="6">
        <f t="shared" ref="S1730:S1793" si="190">F1730/O1730</f>
        <v>122.14285714285714</v>
      </c>
      <c r="T1730" t="str">
        <f t="shared" si="187"/>
        <v>music</v>
      </c>
      <c r="U1730" t="str">
        <f t="shared" si="188"/>
        <v>faith</v>
      </c>
    </row>
    <row r="1731" spans="1:21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f t="shared" ref="E1731:E1794" si="191">IF(I1731="USD",D1731,(IF(I1731="AUD",(D1731*0.68),IF(I1731="GBP",(D1731*1.21),(IF(I1731="EUR",(D1731*1.11),(IF(I1731="CAD",(D1731*0.75),(IF(I1731="NZD",(D1731*0.64),IF(I1731="HKD",(D1731*0.13),IF(I1731="DKK",(D1731*0.15),IF(I1731="NOK",(D1731*0.11),IF(I1731="SEK",(D1731*0.1),(IF(I1731="MXN",(D1731*0.051),IF(I1731="chf",(D1731*1.02),IF(I1731="SGD",(D1731*0.72)))))))))))))))))))</f>
        <v>10000</v>
      </c>
      <c r="F1731">
        <v>0</v>
      </c>
      <c r="G1731" t="s">
        <v>8221</v>
      </c>
      <c r="H1731" t="s">
        <v>8224</v>
      </c>
      <c r="I1731" t="s">
        <v>8246</v>
      </c>
      <c r="J1731">
        <v>1465521306</v>
      </c>
      <c r="K1731" s="10">
        <f t="shared" ref="K1731:K1794" si="192">(((J1731/60)/60)/24)+DATE(1970,1,1)</f>
        <v>42531.052152777775</v>
      </c>
      <c r="L1731">
        <v>1460337306</v>
      </c>
      <c r="M1731" s="10">
        <f t="shared" ref="M1731:M1794" si="193">(((L1731/60)/60)/24)+DATE(1970,1,1)</f>
        <v>42471.052152777775</v>
      </c>
      <c r="N1731" t="b">
        <v>0</v>
      </c>
      <c r="O1731">
        <v>0</v>
      </c>
      <c r="P1731" t="b">
        <v>0</v>
      </c>
      <c r="Q1731" t="s">
        <v>8293</v>
      </c>
      <c r="R1731" s="5">
        <f t="shared" si="189"/>
        <v>0</v>
      </c>
      <c r="S1731" s="6" t="e">
        <f t="shared" si="190"/>
        <v>#DIV/0!</v>
      </c>
      <c r="T1731" t="str">
        <f t="shared" ref="T1731:T1794" si="194">LEFT(Q1731,SEARCH("/",Q1731,1)-1)</f>
        <v>music</v>
      </c>
      <c r="U1731" t="str">
        <f t="shared" ref="U1731:U1794" si="195">RIGHT(Q1731,(LEN(Q1731)-(SEARCH("/",Q1731,1))))</f>
        <v>faith</v>
      </c>
    </row>
    <row r="1732" spans="1:21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f t="shared" si="191"/>
        <v>3000</v>
      </c>
      <c r="F1732">
        <v>0</v>
      </c>
      <c r="G1732" t="s">
        <v>8221</v>
      </c>
      <c r="H1732" t="s">
        <v>8224</v>
      </c>
      <c r="I1732" t="s">
        <v>8246</v>
      </c>
      <c r="J1732">
        <v>1445738783</v>
      </c>
      <c r="K1732" s="10">
        <f t="shared" si="192"/>
        <v>42302.087766203709</v>
      </c>
      <c r="L1732">
        <v>1443146783</v>
      </c>
      <c r="M1732" s="10">
        <f t="shared" si="193"/>
        <v>42272.087766203709</v>
      </c>
      <c r="N1732" t="b">
        <v>0</v>
      </c>
      <c r="O1732">
        <v>0</v>
      </c>
      <c r="P1732" t="b">
        <v>0</v>
      </c>
      <c r="Q1732" t="s">
        <v>8293</v>
      </c>
      <c r="R1732" s="5">
        <f t="shared" si="189"/>
        <v>0</v>
      </c>
      <c r="S1732" s="6" t="e">
        <f t="shared" si="190"/>
        <v>#DIV/0!</v>
      </c>
      <c r="T1732" t="str">
        <f t="shared" si="194"/>
        <v>music</v>
      </c>
      <c r="U1732" t="str">
        <f t="shared" si="195"/>
        <v>faith</v>
      </c>
    </row>
    <row r="1733" spans="1:21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f t="shared" si="191"/>
        <v>1000</v>
      </c>
      <c r="F1733">
        <v>0</v>
      </c>
      <c r="G1733" t="s">
        <v>8221</v>
      </c>
      <c r="H1733" t="s">
        <v>8224</v>
      </c>
      <c r="I1733" t="s">
        <v>8246</v>
      </c>
      <c r="J1733">
        <v>1434034800</v>
      </c>
      <c r="K1733" s="10">
        <f t="shared" si="192"/>
        <v>42166.625</v>
      </c>
      <c r="L1733">
        <v>1432849552</v>
      </c>
      <c r="M1733" s="10">
        <f t="shared" si="193"/>
        <v>42152.906851851847</v>
      </c>
      <c r="N1733" t="b">
        <v>0</v>
      </c>
      <c r="O1733">
        <v>0</v>
      </c>
      <c r="P1733" t="b">
        <v>0</v>
      </c>
      <c r="Q1733" t="s">
        <v>8293</v>
      </c>
      <c r="R1733" s="5">
        <f t="shared" si="189"/>
        <v>0</v>
      </c>
      <c r="S1733" s="6" t="e">
        <f t="shared" si="190"/>
        <v>#DIV/0!</v>
      </c>
      <c r="T1733" t="str">
        <f t="shared" si="194"/>
        <v>music</v>
      </c>
      <c r="U1733" t="str">
        <f t="shared" si="195"/>
        <v>faith</v>
      </c>
    </row>
    <row r="1734" spans="1:21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f t="shared" si="191"/>
        <v>4000</v>
      </c>
      <c r="F1734">
        <v>0</v>
      </c>
      <c r="G1734" t="s">
        <v>8221</v>
      </c>
      <c r="H1734" t="s">
        <v>8224</v>
      </c>
      <c r="I1734" t="s">
        <v>8246</v>
      </c>
      <c r="J1734">
        <v>1452920400</v>
      </c>
      <c r="K1734" s="10">
        <f t="shared" si="192"/>
        <v>42385.208333333328</v>
      </c>
      <c r="L1734">
        <v>1447777481</v>
      </c>
      <c r="M1734" s="10">
        <f t="shared" si="193"/>
        <v>42325.683807870373</v>
      </c>
      <c r="N1734" t="b">
        <v>0</v>
      </c>
      <c r="O1734">
        <v>0</v>
      </c>
      <c r="P1734" t="b">
        <v>0</v>
      </c>
      <c r="Q1734" t="s">
        <v>8293</v>
      </c>
      <c r="R1734" s="5">
        <f t="shared" si="189"/>
        <v>0</v>
      </c>
      <c r="S1734" s="6" t="e">
        <f t="shared" si="190"/>
        <v>#DIV/0!</v>
      </c>
      <c r="T1734" t="str">
        <f t="shared" si="194"/>
        <v>music</v>
      </c>
      <c r="U1734" t="str">
        <f t="shared" si="195"/>
        <v>faith</v>
      </c>
    </row>
    <row r="1735" spans="1:21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f t="shared" si="191"/>
        <v>10000</v>
      </c>
      <c r="F1735">
        <v>0</v>
      </c>
      <c r="G1735" t="s">
        <v>8221</v>
      </c>
      <c r="H1735" t="s">
        <v>8224</v>
      </c>
      <c r="I1735" t="s">
        <v>8246</v>
      </c>
      <c r="J1735">
        <v>1473802200</v>
      </c>
      <c r="K1735" s="10">
        <f t="shared" si="192"/>
        <v>42626.895833333328</v>
      </c>
      <c r="L1735">
        <v>1472746374</v>
      </c>
      <c r="M1735" s="10">
        <f t="shared" si="193"/>
        <v>42614.675625000003</v>
      </c>
      <c r="N1735" t="b">
        <v>0</v>
      </c>
      <c r="O1735">
        <v>0</v>
      </c>
      <c r="P1735" t="b">
        <v>0</v>
      </c>
      <c r="Q1735" t="s">
        <v>8293</v>
      </c>
      <c r="R1735" s="5">
        <f t="shared" si="189"/>
        <v>0</v>
      </c>
      <c r="S1735" s="6" t="e">
        <f t="shared" si="190"/>
        <v>#DIV/0!</v>
      </c>
      <c r="T1735" t="str">
        <f t="shared" si="194"/>
        <v>music</v>
      </c>
      <c r="U1735" t="str">
        <f t="shared" si="195"/>
        <v>faith</v>
      </c>
    </row>
    <row r="1736" spans="1:21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f t="shared" si="191"/>
        <v>4500</v>
      </c>
      <c r="F1736">
        <v>1</v>
      </c>
      <c r="G1736" t="s">
        <v>8221</v>
      </c>
      <c r="H1736" t="s">
        <v>8224</v>
      </c>
      <c r="I1736" t="s">
        <v>8246</v>
      </c>
      <c r="J1736">
        <v>1431046356</v>
      </c>
      <c r="K1736" s="10">
        <f t="shared" si="192"/>
        <v>42132.036527777775</v>
      </c>
      <c r="L1736">
        <v>1428454356</v>
      </c>
      <c r="M1736" s="10">
        <f t="shared" si="193"/>
        <v>42102.036527777775</v>
      </c>
      <c r="N1736" t="b">
        <v>0</v>
      </c>
      <c r="O1736">
        <v>1</v>
      </c>
      <c r="P1736" t="b">
        <v>0</v>
      </c>
      <c r="Q1736" t="s">
        <v>8293</v>
      </c>
      <c r="R1736" s="5">
        <f t="shared" si="189"/>
        <v>0</v>
      </c>
      <c r="S1736" s="6">
        <f t="shared" si="190"/>
        <v>1</v>
      </c>
      <c r="T1736" t="str">
        <f t="shared" si="194"/>
        <v>music</v>
      </c>
      <c r="U1736" t="str">
        <f t="shared" si="195"/>
        <v>faith</v>
      </c>
    </row>
    <row r="1737" spans="1:21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f t="shared" si="191"/>
        <v>1000</v>
      </c>
      <c r="F1737">
        <v>110</v>
      </c>
      <c r="G1737" t="s">
        <v>8221</v>
      </c>
      <c r="H1737" t="s">
        <v>8224</v>
      </c>
      <c r="I1737" t="s">
        <v>8246</v>
      </c>
      <c r="J1737">
        <v>1470598345</v>
      </c>
      <c r="K1737" s="10">
        <f t="shared" si="192"/>
        <v>42589.814178240747</v>
      </c>
      <c r="L1737">
        <v>1468006345</v>
      </c>
      <c r="M1737" s="10">
        <f t="shared" si="193"/>
        <v>42559.814178240747</v>
      </c>
      <c r="N1737" t="b">
        <v>0</v>
      </c>
      <c r="O1737">
        <v>2</v>
      </c>
      <c r="P1737" t="b">
        <v>0</v>
      </c>
      <c r="Q1737" t="s">
        <v>8293</v>
      </c>
      <c r="R1737" s="5">
        <f t="shared" si="189"/>
        <v>0.11</v>
      </c>
      <c r="S1737" s="6">
        <f t="shared" si="190"/>
        <v>55</v>
      </c>
      <c r="T1737" t="str">
        <f t="shared" si="194"/>
        <v>music</v>
      </c>
      <c r="U1737" t="str">
        <f t="shared" si="195"/>
        <v>faith</v>
      </c>
    </row>
    <row r="1738" spans="1:21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f t="shared" si="191"/>
        <v>3000</v>
      </c>
      <c r="F1738">
        <v>22</v>
      </c>
      <c r="G1738" t="s">
        <v>8221</v>
      </c>
      <c r="H1738" t="s">
        <v>8224</v>
      </c>
      <c r="I1738" t="s">
        <v>8246</v>
      </c>
      <c r="J1738">
        <v>1447018833</v>
      </c>
      <c r="K1738" s="10">
        <f t="shared" si="192"/>
        <v>42316.90315972222</v>
      </c>
      <c r="L1738">
        <v>1444423233</v>
      </c>
      <c r="M1738" s="10">
        <f t="shared" si="193"/>
        <v>42286.861493055556</v>
      </c>
      <c r="N1738" t="b">
        <v>0</v>
      </c>
      <c r="O1738">
        <v>1</v>
      </c>
      <c r="P1738" t="b">
        <v>0</v>
      </c>
      <c r="Q1738" t="s">
        <v>8293</v>
      </c>
      <c r="R1738" s="5">
        <f t="shared" si="189"/>
        <v>7.0000000000000001E-3</v>
      </c>
      <c r="S1738" s="6">
        <f t="shared" si="190"/>
        <v>22</v>
      </c>
      <c r="T1738" t="str">
        <f t="shared" si="194"/>
        <v>music</v>
      </c>
      <c r="U1738" t="str">
        <f t="shared" si="195"/>
        <v>faith</v>
      </c>
    </row>
    <row r="1739" spans="1:21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f t="shared" si="191"/>
        <v>4000</v>
      </c>
      <c r="F1739">
        <v>850</v>
      </c>
      <c r="G1739" t="s">
        <v>8221</v>
      </c>
      <c r="H1739" t="s">
        <v>8224</v>
      </c>
      <c r="I1739" t="s">
        <v>8246</v>
      </c>
      <c r="J1739">
        <v>1437432392</v>
      </c>
      <c r="K1739" s="10">
        <f t="shared" si="192"/>
        <v>42205.948981481488</v>
      </c>
      <c r="L1739">
        <v>1434840392</v>
      </c>
      <c r="M1739" s="10">
        <f t="shared" si="193"/>
        <v>42175.948981481488</v>
      </c>
      <c r="N1739" t="b">
        <v>0</v>
      </c>
      <c r="O1739">
        <v>15</v>
      </c>
      <c r="P1739" t="b">
        <v>0</v>
      </c>
      <c r="Q1739" t="s">
        <v>8293</v>
      </c>
      <c r="R1739" s="5">
        <f t="shared" si="189"/>
        <v>0.21299999999999999</v>
      </c>
      <c r="S1739" s="6">
        <f t="shared" si="190"/>
        <v>56.666666666666664</v>
      </c>
      <c r="T1739" t="str">
        <f t="shared" si="194"/>
        <v>music</v>
      </c>
      <c r="U1739" t="str">
        <f t="shared" si="195"/>
        <v>faith</v>
      </c>
    </row>
    <row r="1740" spans="1:21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f t="shared" si="191"/>
        <v>5000</v>
      </c>
      <c r="F1740">
        <v>20</v>
      </c>
      <c r="G1740" t="s">
        <v>8221</v>
      </c>
      <c r="H1740" t="s">
        <v>8224</v>
      </c>
      <c r="I1740" t="s">
        <v>8246</v>
      </c>
      <c r="J1740">
        <v>1412283542</v>
      </c>
      <c r="K1740" s="10">
        <f t="shared" si="192"/>
        <v>41914.874328703707</v>
      </c>
      <c r="L1740">
        <v>1409691542</v>
      </c>
      <c r="M1740" s="10">
        <f t="shared" si="193"/>
        <v>41884.874328703707</v>
      </c>
      <c r="N1740" t="b">
        <v>0</v>
      </c>
      <c r="O1740">
        <v>1</v>
      </c>
      <c r="P1740" t="b">
        <v>0</v>
      </c>
      <c r="Q1740" t="s">
        <v>8293</v>
      </c>
      <c r="R1740" s="5">
        <f t="shared" si="189"/>
        <v>4.0000000000000001E-3</v>
      </c>
      <c r="S1740" s="6">
        <f t="shared" si="190"/>
        <v>20</v>
      </c>
      <c r="T1740" t="str">
        <f t="shared" si="194"/>
        <v>music</v>
      </c>
      <c r="U1740" t="str">
        <f t="shared" si="195"/>
        <v>faith</v>
      </c>
    </row>
    <row r="1741" spans="1:21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f t="shared" si="191"/>
        <v>1000</v>
      </c>
      <c r="F1741">
        <v>1</v>
      </c>
      <c r="G1741" t="s">
        <v>8221</v>
      </c>
      <c r="H1741" t="s">
        <v>8224</v>
      </c>
      <c r="I1741" t="s">
        <v>8246</v>
      </c>
      <c r="J1741">
        <v>1462391932</v>
      </c>
      <c r="K1741" s="10">
        <f t="shared" si="192"/>
        <v>42494.832546296297</v>
      </c>
      <c r="L1741">
        <v>1457297932</v>
      </c>
      <c r="M1741" s="10">
        <f t="shared" si="193"/>
        <v>42435.874212962968</v>
      </c>
      <c r="N1741" t="b">
        <v>0</v>
      </c>
      <c r="O1741">
        <v>1</v>
      </c>
      <c r="P1741" t="b">
        <v>0</v>
      </c>
      <c r="Q1741" t="s">
        <v>8293</v>
      </c>
      <c r="R1741" s="5">
        <f t="shared" si="189"/>
        <v>1E-3</v>
      </c>
      <c r="S1741" s="6">
        <f t="shared" si="190"/>
        <v>1</v>
      </c>
      <c r="T1741" t="str">
        <f t="shared" si="194"/>
        <v>music</v>
      </c>
      <c r="U1741" t="str">
        <f t="shared" si="195"/>
        <v>faith</v>
      </c>
    </row>
    <row r="1742" spans="1:21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f t="shared" si="191"/>
        <v>3000</v>
      </c>
      <c r="F1742">
        <v>0</v>
      </c>
      <c r="G1742" t="s">
        <v>8221</v>
      </c>
      <c r="H1742" t="s">
        <v>8224</v>
      </c>
      <c r="I1742" t="s">
        <v>8246</v>
      </c>
      <c r="J1742">
        <v>1437075422</v>
      </c>
      <c r="K1742" s="10">
        <f t="shared" si="192"/>
        <v>42201.817384259266</v>
      </c>
      <c r="L1742">
        <v>1434483422</v>
      </c>
      <c r="M1742" s="10">
        <f t="shared" si="193"/>
        <v>42171.817384259266</v>
      </c>
      <c r="N1742" t="b">
        <v>0</v>
      </c>
      <c r="O1742">
        <v>0</v>
      </c>
      <c r="P1742" t="b">
        <v>0</v>
      </c>
      <c r="Q1742" t="s">
        <v>8293</v>
      </c>
      <c r="R1742" s="5">
        <f t="shared" si="189"/>
        <v>0</v>
      </c>
      <c r="S1742" s="6" t="e">
        <f t="shared" si="190"/>
        <v>#DIV/0!</v>
      </c>
      <c r="T1742" t="str">
        <f t="shared" si="194"/>
        <v>music</v>
      </c>
      <c r="U1742" t="str">
        <f t="shared" si="195"/>
        <v>faith</v>
      </c>
    </row>
    <row r="1743" spans="1:21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f t="shared" si="191"/>
        <v>1452</v>
      </c>
      <c r="F1743">
        <v>1330</v>
      </c>
      <c r="G1743" t="s">
        <v>8219</v>
      </c>
      <c r="H1743" t="s">
        <v>8225</v>
      </c>
      <c r="I1743" t="s">
        <v>8247</v>
      </c>
      <c r="J1743">
        <v>1433948671</v>
      </c>
      <c r="K1743" s="10">
        <f t="shared" si="192"/>
        <v>42165.628136574072</v>
      </c>
      <c r="L1743">
        <v>1430060671</v>
      </c>
      <c r="M1743" s="10">
        <f t="shared" si="193"/>
        <v>42120.628136574072</v>
      </c>
      <c r="N1743" t="b">
        <v>0</v>
      </c>
      <c r="O1743">
        <v>52</v>
      </c>
      <c r="P1743" t="b">
        <v>1</v>
      </c>
      <c r="Q1743" t="s">
        <v>8285</v>
      </c>
      <c r="R1743" s="5">
        <f t="shared" si="189"/>
        <v>1.1080000000000001</v>
      </c>
      <c r="S1743" s="14">
        <f t="shared" si="190"/>
        <v>25.576923076923077</v>
      </c>
      <c r="T1743" t="str">
        <f t="shared" si="194"/>
        <v>photography</v>
      </c>
      <c r="U1743" t="str">
        <f t="shared" si="195"/>
        <v>photobooks</v>
      </c>
    </row>
    <row r="1744" spans="1:21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f t="shared" si="191"/>
        <v>2000</v>
      </c>
      <c r="F1744">
        <v>2175</v>
      </c>
      <c r="G1744" t="s">
        <v>8219</v>
      </c>
      <c r="H1744" t="s">
        <v>8224</v>
      </c>
      <c r="I1744" t="s">
        <v>8246</v>
      </c>
      <c r="J1744">
        <v>1483822800</v>
      </c>
      <c r="K1744" s="10">
        <f t="shared" si="192"/>
        <v>42742.875</v>
      </c>
      <c r="L1744">
        <v>1481058170</v>
      </c>
      <c r="M1744" s="10">
        <f t="shared" si="193"/>
        <v>42710.876967592587</v>
      </c>
      <c r="N1744" t="b">
        <v>0</v>
      </c>
      <c r="O1744">
        <v>34</v>
      </c>
      <c r="P1744" t="b">
        <v>1</v>
      </c>
      <c r="Q1744" t="s">
        <v>8285</v>
      </c>
      <c r="R1744" s="5">
        <f t="shared" si="189"/>
        <v>1.0880000000000001</v>
      </c>
      <c r="S1744" s="14">
        <f t="shared" si="190"/>
        <v>63.970588235294116</v>
      </c>
      <c r="T1744" t="str">
        <f t="shared" si="194"/>
        <v>photography</v>
      </c>
      <c r="U1744" t="str">
        <f t="shared" si="195"/>
        <v>photobooks</v>
      </c>
    </row>
    <row r="1745" spans="1:21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f t="shared" si="191"/>
        <v>6000</v>
      </c>
      <c r="F1745">
        <v>6025</v>
      </c>
      <c r="G1745" t="s">
        <v>8219</v>
      </c>
      <c r="H1745" t="s">
        <v>8224</v>
      </c>
      <c r="I1745" t="s">
        <v>8246</v>
      </c>
      <c r="J1745">
        <v>1472270340</v>
      </c>
      <c r="K1745" s="10">
        <f t="shared" si="192"/>
        <v>42609.165972222225</v>
      </c>
      <c r="L1745">
        <v>1470348775</v>
      </c>
      <c r="M1745" s="10">
        <f t="shared" si="193"/>
        <v>42586.925636574073</v>
      </c>
      <c r="N1745" t="b">
        <v>0</v>
      </c>
      <c r="O1745">
        <v>67</v>
      </c>
      <c r="P1745" t="b">
        <v>1</v>
      </c>
      <c r="Q1745" t="s">
        <v>8285</v>
      </c>
      <c r="R1745" s="5">
        <f t="shared" si="189"/>
        <v>1.004</v>
      </c>
      <c r="S1745" s="14">
        <f t="shared" si="190"/>
        <v>89.925373134328353</v>
      </c>
      <c r="T1745" t="str">
        <f t="shared" si="194"/>
        <v>photography</v>
      </c>
      <c r="U1745" t="str">
        <f t="shared" si="195"/>
        <v>photobooks</v>
      </c>
    </row>
    <row r="1746" spans="1:21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f t="shared" si="191"/>
        <v>6655</v>
      </c>
      <c r="F1746">
        <v>6515</v>
      </c>
      <c r="G1746" t="s">
        <v>8219</v>
      </c>
      <c r="H1746" t="s">
        <v>8225</v>
      </c>
      <c r="I1746" t="s">
        <v>8247</v>
      </c>
      <c r="J1746">
        <v>1425821477</v>
      </c>
      <c r="K1746" s="10">
        <f t="shared" si="192"/>
        <v>42071.563391203701</v>
      </c>
      <c r="L1746">
        <v>1421937077</v>
      </c>
      <c r="M1746" s="10">
        <f t="shared" si="193"/>
        <v>42026.605057870373</v>
      </c>
      <c r="N1746" t="b">
        <v>0</v>
      </c>
      <c r="O1746">
        <v>70</v>
      </c>
      <c r="P1746" t="b">
        <v>1</v>
      </c>
      <c r="Q1746" t="s">
        <v>8285</v>
      </c>
      <c r="R1746" s="5">
        <f t="shared" si="189"/>
        <v>1.1850000000000001</v>
      </c>
      <c r="S1746" s="14">
        <f t="shared" si="190"/>
        <v>93.071428571428569</v>
      </c>
      <c r="T1746" t="str">
        <f t="shared" si="194"/>
        <v>photography</v>
      </c>
      <c r="U1746" t="str">
        <f t="shared" si="195"/>
        <v>photobooks</v>
      </c>
    </row>
    <row r="1747" spans="1:21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f t="shared" si="191"/>
        <v>7000</v>
      </c>
      <c r="F1747">
        <v>7981</v>
      </c>
      <c r="G1747" t="s">
        <v>8219</v>
      </c>
      <c r="H1747" t="s">
        <v>8224</v>
      </c>
      <c r="I1747" t="s">
        <v>8246</v>
      </c>
      <c r="J1747">
        <v>1482372000</v>
      </c>
      <c r="K1747" s="10">
        <f t="shared" si="192"/>
        <v>42726.083333333328</v>
      </c>
      <c r="L1747">
        <v>1479276838</v>
      </c>
      <c r="M1747" s="10">
        <f t="shared" si="193"/>
        <v>42690.259699074071</v>
      </c>
      <c r="N1747" t="b">
        <v>0</v>
      </c>
      <c r="O1747">
        <v>89</v>
      </c>
      <c r="P1747" t="b">
        <v>1</v>
      </c>
      <c r="Q1747" t="s">
        <v>8285</v>
      </c>
      <c r="R1747" s="5">
        <f t="shared" si="189"/>
        <v>1.1399999999999999</v>
      </c>
      <c r="S1747" s="14">
        <f t="shared" si="190"/>
        <v>89.674157303370791</v>
      </c>
      <c r="T1747" t="str">
        <f t="shared" si="194"/>
        <v>photography</v>
      </c>
      <c r="U1747" t="str">
        <f t="shared" si="195"/>
        <v>photobooks</v>
      </c>
    </row>
    <row r="1748" spans="1:21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f t="shared" si="191"/>
        <v>15000</v>
      </c>
      <c r="F1748">
        <v>22215</v>
      </c>
      <c r="G1748" t="s">
        <v>8219</v>
      </c>
      <c r="H1748" t="s">
        <v>8224</v>
      </c>
      <c r="I1748" t="s">
        <v>8246</v>
      </c>
      <c r="J1748">
        <v>1479952800</v>
      </c>
      <c r="K1748" s="10">
        <f t="shared" si="192"/>
        <v>42698.083333333328</v>
      </c>
      <c r="L1748">
        <v>1477368867</v>
      </c>
      <c r="M1748" s="10">
        <f t="shared" si="193"/>
        <v>42668.176701388889</v>
      </c>
      <c r="N1748" t="b">
        <v>0</v>
      </c>
      <c r="O1748">
        <v>107</v>
      </c>
      <c r="P1748" t="b">
        <v>1</v>
      </c>
      <c r="Q1748" t="s">
        <v>8285</v>
      </c>
      <c r="R1748" s="5">
        <f t="shared" si="189"/>
        <v>1.4810000000000001</v>
      </c>
      <c r="S1748" s="14">
        <f t="shared" si="190"/>
        <v>207.61682242990653</v>
      </c>
      <c r="T1748" t="str">
        <f t="shared" si="194"/>
        <v>photography</v>
      </c>
      <c r="U1748" t="str">
        <f t="shared" si="195"/>
        <v>photobooks</v>
      </c>
    </row>
    <row r="1749" spans="1:21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f t="shared" si="191"/>
        <v>10890</v>
      </c>
      <c r="F1749">
        <v>9446</v>
      </c>
      <c r="G1749" t="s">
        <v>8219</v>
      </c>
      <c r="H1749" t="s">
        <v>8225</v>
      </c>
      <c r="I1749" t="s">
        <v>8247</v>
      </c>
      <c r="J1749">
        <v>1447426800</v>
      </c>
      <c r="K1749" s="10">
        <f t="shared" si="192"/>
        <v>42321.625</v>
      </c>
      <c r="L1749">
        <v>1444904830</v>
      </c>
      <c r="M1749" s="10">
        <f t="shared" si="193"/>
        <v>42292.435532407413</v>
      </c>
      <c r="N1749" t="b">
        <v>0</v>
      </c>
      <c r="O1749">
        <v>159</v>
      </c>
      <c r="P1749" t="b">
        <v>1</v>
      </c>
      <c r="Q1749" t="s">
        <v>8285</v>
      </c>
      <c r="R1749" s="5">
        <f t="shared" si="189"/>
        <v>1.05</v>
      </c>
      <c r="S1749" s="14">
        <f t="shared" si="190"/>
        <v>59.408805031446541</v>
      </c>
      <c r="T1749" t="str">
        <f t="shared" si="194"/>
        <v>photography</v>
      </c>
      <c r="U1749" t="str">
        <f t="shared" si="195"/>
        <v>photobooks</v>
      </c>
    </row>
    <row r="1750" spans="1:21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f t="shared" si="191"/>
        <v>37500</v>
      </c>
      <c r="F1750">
        <v>64974</v>
      </c>
      <c r="G1750" t="s">
        <v>8219</v>
      </c>
      <c r="H1750" t="s">
        <v>8229</v>
      </c>
      <c r="I1750" t="s">
        <v>8251</v>
      </c>
      <c r="J1750">
        <v>1441234143</v>
      </c>
      <c r="K1750" s="10">
        <f t="shared" si="192"/>
        <v>42249.950729166667</v>
      </c>
      <c r="L1750">
        <v>1438642143</v>
      </c>
      <c r="M1750" s="10">
        <f t="shared" si="193"/>
        <v>42219.950729166667</v>
      </c>
      <c r="N1750" t="b">
        <v>0</v>
      </c>
      <c r="O1750">
        <v>181</v>
      </c>
      <c r="P1750" t="b">
        <v>1</v>
      </c>
      <c r="Q1750" t="s">
        <v>8285</v>
      </c>
      <c r="R1750" s="5">
        <f t="shared" si="189"/>
        <v>1.2989999999999999</v>
      </c>
      <c r="S1750" s="14">
        <f t="shared" si="190"/>
        <v>358.97237569060775</v>
      </c>
      <c r="T1750" t="str">
        <f t="shared" si="194"/>
        <v>photography</v>
      </c>
      <c r="U1750" t="str">
        <f t="shared" si="195"/>
        <v>photobooks</v>
      </c>
    </row>
    <row r="1751" spans="1:21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f t="shared" si="191"/>
        <v>11155.500000000002</v>
      </c>
      <c r="F1751">
        <v>12410.5</v>
      </c>
      <c r="G1751" t="s">
        <v>8219</v>
      </c>
      <c r="H1751" t="s">
        <v>8243</v>
      </c>
      <c r="I1751" t="s">
        <v>8249</v>
      </c>
      <c r="J1751">
        <v>1488394800</v>
      </c>
      <c r="K1751" s="10">
        <f t="shared" si="192"/>
        <v>42795.791666666672</v>
      </c>
      <c r="L1751">
        <v>1485213921</v>
      </c>
      <c r="M1751" s="10">
        <f t="shared" si="193"/>
        <v>42758.975937499999</v>
      </c>
      <c r="N1751" t="b">
        <v>0</v>
      </c>
      <c r="O1751">
        <v>131</v>
      </c>
      <c r="P1751" t="b">
        <v>1</v>
      </c>
      <c r="Q1751" t="s">
        <v>8285</v>
      </c>
      <c r="R1751" s="5">
        <f t="shared" si="189"/>
        <v>1.2350000000000001</v>
      </c>
      <c r="S1751" s="14">
        <f t="shared" si="190"/>
        <v>94.736641221374043</v>
      </c>
      <c r="T1751" t="str">
        <f t="shared" si="194"/>
        <v>photography</v>
      </c>
      <c r="U1751" t="str">
        <f t="shared" si="195"/>
        <v>photobooks</v>
      </c>
    </row>
    <row r="1752" spans="1:21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f t="shared" si="191"/>
        <v>5000</v>
      </c>
      <c r="F1752">
        <v>10081</v>
      </c>
      <c r="G1752" t="s">
        <v>8219</v>
      </c>
      <c r="H1752" t="s">
        <v>8224</v>
      </c>
      <c r="I1752" t="s">
        <v>8246</v>
      </c>
      <c r="J1752">
        <v>1461096304</v>
      </c>
      <c r="K1752" s="10">
        <f t="shared" si="192"/>
        <v>42479.836851851855</v>
      </c>
      <c r="L1752">
        <v>1458936304</v>
      </c>
      <c r="M1752" s="10">
        <f t="shared" si="193"/>
        <v>42454.836851851855</v>
      </c>
      <c r="N1752" t="b">
        <v>0</v>
      </c>
      <c r="O1752">
        <v>125</v>
      </c>
      <c r="P1752" t="b">
        <v>1</v>
      </c>
      <c r="Q1752" t="s">
        <v>8285</v>
      </c>
      <c r="R1752" s="5">
        <f t="shared" si="189"/>
        <v>2.016</v>
      </c>
      <c r="S1752" s="14">
        <f t="shared" si="190"/>
        <v>80.647999999999996</v>
      </c>
      <c r="T1752" t="str">
        <f t="shared" si="194"/>
        <v>photography</v>
      </c>
      <c r="U1752" t="str">
        <f t="shared" si="195"/>
        <v>photobooks</v>
      </c>
    </row>
    <row r="1753" spans="1:21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f t="shared" si="191"/>
        <v>10000</v>
      </c>
      <c r="F1753">
        <v>10290</v>
      </c>
      <c r="G1753" t="s">
        <v>8219</v>
      </c>
      <c r="H1753" t="s">
        <v>8224</v>
      </c>
      <c r="I1753" t="s">
        <v>8246</v>
      </c>
      <c r="J1753">
        <v>1426787123</v>
      </c>
      <c r="K1753" s="10">
        <f t="shared" si="192"/>
        <v>42082.739849537036</v>
      </c>
      <c r="L1753">
        <v>1424198723</v>
      </c>
      <c r="M1753" s="10">
        <f t="shared" si="193"/>
        <v>42052.7815162037</v>
      </c>
      <c r="N1753" t="b">
        <v>0</v>
      </c>
      <c r="O1753">
        <v>61</v>
      </c>
      <c r="P1753" t="b">
        <v>1</v>
      </c>
      <c r="Q1753" t="s">
        <v>8285</v>
      </c>
      <c r="R1753" s="5">
        <f t="shared" si="189"/>
        <v>1.0289999999999999</v>
      </c>
      <c r="S1753" s="14">
        <f t="shared" si="190"/>
        <v>168.68852459016392</v>
      </c>
      <c r="T1753" t="str">
        <f t="shared" si="194"/>
        <v>photography</v>
      </c>
      <c r="U1753" t="str">
        <f t="shared" si="195"/>
        <v>photobooks</v>
      </c>
    </row>
    <row r="1754" spans="1:21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f t="shared" si="191"/>
        <v>1452</v>
      </c>
      <c r="F1754">
        <v>3122</v>
      </c>
      <c r="G1754" t="s">
        <v>8219</v>
      </c>
      <c r="H1754" t="s">
        <v>8225</v>
      </c>
      <c r="I1754" t="s">
        <v>8247</v>
      </c>
      <c r="J1754">
        <v>1476425082</v>
      </c>
      <c r="K1754" s="10">
        <f t="shared" si="192"/>
        <v>42657.253263888888</v>
      </c>
      <c r="L1754">
        <v>1473833082</v>
      </c>
      <c r="M1754" s="10">
        <f t="shared" si="193"/>
        <v>42627.253263888888</v>
      </c>
      <c r="N1754" t="b">
        <v>0</v>
      </c>
      <c r="O1754">
        <v>90</v>
      </c>
      <c r="P1754" t="b">
        <v>1</v>
      </c>
      <c r="Q1754" t="s">
        <v>8285</v>
      </c>
      <c r="R1754" s="5">
        <f t="shared" si="189"/>
        <v>2.6019999999999999</v>
      </c>
      <c r="S1754" s="14">
        <f t="shared" si="190"/>
        <v>34.68888888888889</v>
      </c>
      <c r="T1754" t="str">
        <f t="shared" si="194"/>
        <v>photography</v>
      </c>
      <c r="U1754" t="str">
        <f t="shared" si="195"/>
        <v>photobooks</v>
      </c>
    </row>
    <row r="1755" spans="1:21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f t="shared" si="191"/>
        <v>2250</v>
      </c>
      <c r="F1755">
        <v>16200</v>
      </c>
      <c r="G1755" t="s">
        <v>8219</v>
      </c>
      <c r="H1755" t="s">
        <v>8232</v>
      </c>
      <c r="I1755" t="s">
        <v>8253</v>
      </c>
      <c r="J1755">
        <v>1458579568</v>
      </c>
      <c r="K1755" s="10">
        <f t="shared" si="192"/>
        <v>42450.707962962959</v>
      </c>
      <c r="L1755">
        <v>1455991168</v>
      </c>
      <c r="M1755" s="10">
        <f t="shared" si="193"/>
        <v>42420.74962962963</v>
      </c>
      <c r="N1755" t="b">
        <v>0</v>
      </c>
      <c r="O1755">
        <v>35</v>
      </c>
      <c r="P1755" t="b">
        <v>1</v>
      </c>
      <c r="Q1755" t="s">
        <v>8285</v>
      </c>
      <c r="R1755" s="5">
        <f t="shared" si="189"/>
        <v>1.08</v>
      </c>
      <c r="S1755" s="14">
        <f t="shared" si="190"/>
        <v>462.85714285714283</v>
      </c>
      <c r="T1755" t="str">
        <f t="shared" si="194"/>
        <v>photography</v>
      </c>
      <c r="U1755" t="str">
        <f t="shared" si="195"/>
        <v>photobooks</v>
      </c>
    </row>
    <row r="1756" spans="1:21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f t="shared" si="191"/>
        <v>6375</v>
      </c>
      <c r="F1756">
        <v>9395</v>
      </c>
      <c r="G1756" t="s">
        <v>8219</v>
      </c>
      <c r="H1756" t="s">
        <v>8229</v>
      </c>
      <c r="I1756" t="s">
        <v>8251</v>
      </c>
      <c r="J1756">
        <v>1428091353</v>
      </c>
      <c r="K1756" s="10">
        <f t="shared" si="192"/>
        <v>42097.835104166668</v>
      </c>
      <c r="L1756">
        <v>1425502953</v>
      </c>
      <c r="M1756" s="10">
        <f t="shared" si="193"/>
        <v>42067.876770833333</v>
      </c>
      <c r="N1756" t="b">
        <v>0</v>
      </c>
      <c r="O1756">
        <v>90</v>
      </c>
      <c r="P1756" t="b">
        <v>1</v>
      </c>
      <c r="Q1756" t="s">
        <v>8285</v>
      </c>
      <c r="R1756" s="5">
        <f t="shared" si="189"/>
        <v>1.105</v>
      </c>
      <c r="S1756" s="14">
        <f t="shared" si="190"/>
        <v>104.38888888888889</v>
      </c>
      <c r="T1756" t="str">
        <f t="shared" si="194"/>
        <v>photography</v>
      </c>
      <c r="U1756" t="str">
        <f t="shared" si="195"/>
        <v>photobooks</v>
      </c>
    </row>
    <row r="1757" spans="1:21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f t="shared" si="191"/>
        <v>25</v>
      </c>
      <c r="F1757">
        <v>30</v>
      </c>
      <c r="G1757" t="s">
        <v>8219</v>
      </c>
      <c r="H1757" t="s">
        <v>8224</v>
      </c>
      <c r="I1757" t="s">
        <v>8246</v>
      </c>
      <c r="J1757">
        <v>1444071361</v>
      </c>
      <c r="K1757" s="10">
        <f t="shared" si="192"/>
        <v>42282.788900462961</v>
      </c>
      <c r="L1757">
        <v>1441479361</v>
      </c>
      <c r="M1757" s="10">
        <f t="shared" si="193"/>
        <v>42252.788900462961</v>
      </c>
      <c r="N1757" t="b">
        <v>0</v>
      </c>
      <c r="O1757">
        <v>4</v>
      </c>
      <c r="P1757" t="b">
        <v>1</v>
      </c>
      <c r="Q1757" t="s">
        <v>8285</v>
      </c>
      <c r="R1757" s="5">
        <f t="shared" si="189"/>
        <v>1.2</v>
      </c>
      <c r="S1757" s="14">
        <f t="shared" si="190"/>
        <v>7.5</v>
      </c>
      <c r="T1757" t="str">
        <f t="shared" si="194"/>
        <v>photography</v>
      </c>
      <c r="U1757" t="str">
        <f t="shared" si="195"/>
        <v>photobooks</v>
      </c>
    </row>
    <row r="1758" spans="1:21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f t="shared" si="191"/>
        <v>5500</v>
      </c>
      <c r="F1758">
        <v>5655.6</v>
      </c>
      <c r="G1758" t="s">
        <v>8219</v>
      </c>
      <c r="H1758" t="s">
        <v>8224</v>
      </c>
      <c r="I1758" t="s">
        <v>8246</v>
      </c>
      <c r="J1758">
        <v>1472443269</v>
      </c>
      <c r="K1758" s="10">
        <f t="shared" si="192"/>
        <v>42611.167465277773</v>
      </c>
      <c r="L1758">
        <v>1468987269</v>
      </c>
      <c r="M1758" s="10">
        <f t="shared" si="193"/>
        <v>42571.167465277773</v>
      </c>
      <c r="N1758" t="b">
        <v>0</v>
      </c>
      <c r="O1758">
        <v>120</v>
      </c>
      <c r="P1758" t="b">
        <v>1</v>
      </c>
      <c r="Q1758" t="s">
        <v>8285</v>
      </c>
      <c r="R1758" s="5">
        <f t="shared" si="189"/>
        <v>1.028</v>
      </c>
      <c r="S1758" s="14">
        <f t="shared" si="190"/>
        <v>47.13</v>
      </c>
      <c r="T1758" t="str">
        <f t="shared" si="194"/>
        <v>photography</v>
      </c>
      <c r="U1758" t="str">
        <f t="shared" si="195"/>
        <v>photobooks</v>
      </c>
    </row>
    <row r="1759" spans="1:21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f t="shared" si="191"/>
        <v>5000</v>
      </c>
      <c r="F1759">
        <v>5800</v>
      </c>
      <c r="G1759" t="s">
        <v>8219</v>
      </c>
      <c r="H1759" t="s">
        <v>8224</v>
      </c>
      <c r="I1759" t="s">
        <v>8246</v>
      </c>
      <c r="J1759">
        <v>1485631740</v>
      </c>
      <c r="K1759" s="10">
        <f t="shared" si="192"/>
        <v>42763.811805555553</v>
      </c>
      <c r="L1759">
        <v>1483041083</v>
      </c>
      <c r="M1759" s="10">
        <f t="shared" si="193"/>
        <v>42733.827349537038</v>
      </c>
      <c r="N1759" t="b">
        <v>0</v>
      </c>
      <c r="O1759">
        <v>14</v>
      </c>
      <c r="P1759" t="b">
        <v>1</v>
      </c>
      <c r="Q1759" t="s">
        <v>8285</v>
      </c>
      <c r="R1759" s="5">
        <f t="shared" si="189"/>
        <v>1.1599999999999999</v>
      </c>
      <c r="S1759" s="14">
        <f t="shared" si="190"/>
        <v>414.28571428571428</v>
      </c>
      <c r="T1759" t="str">
        <f t="shared" si="194"/>
        <v>photography</v>
      </c>
      <c r="U1759" t="str">
        <f t="shared" si="195"/>
        <v>photobooks</v>
      </c>
    </row>
    <row r="1760" spans="1:21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f t="shared" si="191"/>
        <v>1000</v>
      </c>
      <c r="F1760">
        <v>1147</v>
      </c>
      <c r="G1760" t="s">
        <v>8219</v>
      </c>
      <c r="H1760" t="s">
        <v>8224</v>
      </c>
      <c r="I1760" t="s">
        <v>8246</v>
      </c>
      <c r="J1760">
        <v>1468536992</v>
      </c>
      <c r="K1760" s="10">
        <f t="shared" si="192"/>
        <v>42565.955925925926</v>
      </c>
      <c r="L1760">
        <v>1463352992</v>
      </c>
      <c r="M1760" s="10">
        <f t="shared" si="193"/>
        <v>42505.955925925926</v>
      </c>
      <c r="N1760" t="b">
        <v>0</v>
      </c>
      <c r="O1760">
        <v>27</v>
      </c>
      <c r="P1760" t="b">
        <v>1</v>
      </c>
      <c r="Q1760" t="s">
        <v>8285</v>
      </c>
      <c r="R1760" s="5">
        <f t="shared" si="189"/>
        <v>1.147</v>
      </c>
      <c r="S1760" s="14">
        <f t="shared" si="190"/>
        <v>42.481481481481481</v>
      </c>
      <c r="T1760" t="str">
        <f t="shared" si="194"/>
        <v>photography</v>
      </c>
      <c r="U1760" t="str">
        <f t="shared" si="195"/>
        <v>photobooks</v>
      </c>
    </row>
    <row r="1761" spans="1:21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f t="shared" si="191"/>
        <v>5000</v>
      </c>
      <c r="F1761">
        <v>5330</v>
      </c>
      <c r="G1761" t="s">
        <v>8219</v>
      </c>
      <c r="H1761" t="s">
        <v>8224</v>
      </c>
      <c r="I1761" t="s">
        <v>8246</v>
      </c>
      <c r="J1761">
        <v>1427309629</v>
      </c>
      <c r="K1761" s="10">
        <f t="shared" si="192"/>
        <v>42088.787372685183</v>
      </c>
      <c r="L1761">
        <v>1425585229</v>
      </c>
      <c r="M1761" s="10">
        <f t="shared" si="193"/>
        <v>42068.829039351855</v>
      </c>
      <c r="N1761" t="b">
        <v>0</v>
      </c>
      <c r="O1761">
        <v>49</v>
      </c>
      <c r="P1761" t="b">
        <v>1</v>
      </c>
      <c r="Q1761" t="s">
        <v>8285</v>
      </c>
      <c r="R1761" s="5">
        <f t="shared" si="189"/>
        <v>1.0660000000000001</v>
      </c>
      <c r="S1761" s="14">
        <f t="shared" si="190"/>
        <v>108.77551020408163</v>
      </c>
      <c r="T1761" t="str">
        <f t="shared" si="194"/>
        <v>photography</v>
      </c>
      <c r="U1761" t="str">
        <f t="shared" si="195"/>
        <v>photobooks</v>
      </c>
    </row>
    <row r="1762" spans="1:21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f t="shared" si="191"/>
        <v>5000</v>
      </c>
      <c r="F1762">
        <v>8272</v>
      </c>
      <c r="G1762" t="s">
        <v>8219</v>
      </c>
      <c r="H1762" t="s">
        <v>8224</v>
      </c>
      <c r="I1762" t="s">
        <v>8246</v>
      </c>
      <c r="J1762">
        <v>1456416513</v>
      </c>
      <c r="K1762" s="10">
        <f t="shared" si="192"/>
        <v>42425.67260416667</v>
      </c>
      <c r="L1762">
        <v>1454688513</v>
      </c>
      <c r="M1762" s="10">
        <f t="shared" si="193"/>
        <v>42405.67260416667</v>
      </c>
      <c r="N1762" t="b">
        <v>0</v>
      </c>
      <c r="O1762">
        <v>102</v>
      </c>
      <c r="P1762" t="b">
        <v>1</v>
      </c>
      <c r="Q1762" t="s">
        <v>8285</v>
      </c>
      <c r="R1762" s="5">
        <f t="shared" si="189"/>
        <v>1.6539999999999999</v>
      </c>
      <c r="S1762" s="14">
        <f t="shared" si="190"/>
        <v>81.098039215686271</v>
      </c>
      <c r="T1762" t="str">
        <f t="shared" si="194"/>
        <v>photography</v>
      </c>
      <c r="U1762" t="str">
        <f t="shared" si="195"/>
        <v>photobooks</v>
      </c>
    </row>
    <row r="1763" spans="1:21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f t="shared" si="191"/>
        <v>121</v>
      </c>
      <c r="F1763">
        <v>155</v>
      </c>
      <c r="G1763" t="s">
        <v>8219</v>
      </c>
      <c r="H1763" t="s">
        <v>8225</v>
      </c>
      <c r="I1763" t="s">
        <v>8247</v>
      </c>
      <c r="J1763">
        <v>1442065060</v>
      </c>
      <c r="K1763" s="10">
        <f t="shared" si="192"/>
        <v>42259.567824074074</v>
      </c>
      <c r="L1763">
        <v>1437745060</v>
      </c>
      <c r="M1763" s="10">
        <f t="shared" si="193"/>
        <v>42209.567824074074</v>
      </c>
      <c r="N1763" t="b">
        <v>0</v>
      </c>
      <c r="O1763">
        <v>3</v>
      </c>
      <c r="P1763" t="b">
        <v>1</v>
      </c>
      <c r="Q1763" t="s">
        <v>8285</v>
      </c>
      <c r="R1763" s="5">
        <f t="shared" si="189"/>
        <v>1.55</v>
      </c>
      <c r="S1763" s="14">
        <f t="shared" si="190"/>
        <v>51.666666666666664</v>
      </c>
      <c r="T1763" t="str">
        <f t="shared" si="194"/>
        <v>photography</v>
      </c>
      <c r="U1763" t="str">
        <f t="shared" si="195"/>
        <v>photobooks</v>
      </c>
    </row>
    <row r="1764" spans="1:21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f t="shared" si="191"/>
        <v>100</v>
      </c>
      <c r="F1764">
        <v>885</v>
      </c>
      <c r="G1764" t="s">
        <v>8219</v>
      </c>
      <c r="H1764" t="s">
        <v>8224</v>
      </c>
      <c r="I1764" t="s">
        <v>8246</v>
      </c>
      <c r="J1764">
        <v>1457739245</v>
      </c>
      <c r="K1764" s="10">
        <f t="shared" si="192"/>
        <v>42440.982002314813</v>
      </c>
      <c r="L1764">
        <v>1455147245</v>
      </c>
      <c r="M1764" s="10">
        <f t="shared" si="193"/>
        <v>42410.982002314813</v>
      </c>
      <c r="N1764" t="b">
        <v>0</v>
      </c>
      <c r="O1764">
        <v>25</v>
      </c>
      <c r="P1764" t="b">
        <v>1</v>
      </c>
      <c r="Q1764" t="s">
        <v>8285</v>
      </c>
      <c r="R1764" s="5">
        <f t="shared" si="189"/>
        <v>8.85</v>
      </c>
      <c r="S1764" s="14">
        <f t="shared" si="190"/>
        <v>35.4</v>
      </c>
      <c r="T1764" t="str">
        <f t="shared" si="194"/>
        <v>photography</v>
      </c>
      <c r="U1764" t="str">
        <f t="shared" si="195"/>
        <v>photobooks</v>
      </c>
    </row>
    <row r="1765" spans="1:21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f t="shared" si="191"/>
        <v>12000</v>
      </c>
      <c r="F1765">
        <v>12229</v>
      </c>
      <c r="G1765" t="s">
        <v>8219</v>
      </c>
      <c r="H1765" t="s">
        <v>8224</v>
      </c>
      <c r="I1765" t="s">
        <v>8246</v>
      </c>
      <c r="J1765">
        <v>1477255840</v>
      </c>
      <c r="K1765" s="10">
        <f t="shared" si="192"/>
        <v>42666.868518518517</v>
      </c>
      <c r="L1765">
        <v>1474663840</v>
      </c>
      <c r="M1765" s="10">
        <f t="shared" si="193"/>
        <v>42636.868518518517</v>
      </c>
      <c r="N1765" t="b">
        <v>0</v>
      </c>
      <c r="O1765">
        <v>118</v>
      </c>
      <c r="P1765" t="b">
        <v>1</v>
      </c>
      <c r="Q1765" t="s">
        <v>8285</v>
      </c>
      <c r="R1765" s="5">
        <f t="shared" si="189"/>
        <v>1.0189999999999999</v>
      </c>
      <c r="S1765" s="14">
        <f t="shared" si="190"/>
        <v>103.63559322033899</v>
      </c>
      <c r="T1765" t="str">
        <f t="shared" si="194"/>
        <v>photography</v>
      </c>
      <c r="U1765" t="str">
        <f t="shared" si="195"/>
        <v>photobooks</v>
      </c>
    </row>
    <row r="1766" spans="1:21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f t="shared" si="191"/>
        <v>13310</v>
      </c>
      <c r="F1766">
        <v>2156</v>
      </c>
      <c r="G1766" t="s">
        <v>8221</v>
      </c>
      <c r="H1766" t="s">
        <v>8225</v>
      </c>
      <c r="I1766" t="s">
        <v>8247</v>
      </c>
      <c r="J1766">
        <v>1407065979</v>
      </c>
      <c r="K1766" s="10">
        <f t="shared" si="192"/>
        <v>41854.485868055555</v>
      </c>
      <c r="L1766">
        <v>1404560379</v>
      </c>
      <c r="M1766" s="10">
        <f t="shared" si="193"/>
        <v>41825.485868055555</v>
      </c>
      <c r="N1766" t="b">
        <v>1</v>
      </c>
      <c r="O1766">
        <v>39</v>
      </c>
      <c r="P1766" t="b">
        <v>0</v>
      </c>
      <c r="Q1766" t="s">
        <v>8285</v>
      </c>
      <c r="R1766" s="5">
        <f t="shared" si="189"/>
        <v>0.19600000000000001</v>
      </c>
      <c r="S1766" s="6">
        <f t="shared" si="190"/>
        <v>55.282051282051285</v>
      </c>
      <c r="T1766" t="str">
        <f t="shared" si="194"/>
        <v>photography</v>
      </c>
      <c r="U1766" t="str">
        <f t="shared" si="195"/>
        <v>photobooks</v>
      </c>
    </row>
    <row r="1767" spans="1:21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f t="shared" si="191"/>
        <v>12500</v>
      </c>
      <c r="F1767">
        <v>7433.48</v>
      </c>
      <c r="G1767" t="s">
        <v>8221</v>
      </c>
      <c r="H1767" t="s">
        <v>8224</v>
      </c>
      <c r="I1767" t="s">
        <v>8246</v>
      </c>
      <c r="J1767">
        <v>1407972712</v>
      </c>
      <c r="K1767" s="10">
        <f t="shared" si="192"/>
        <v>41864.980462962965</v>
      </c>
      <c r="L1767">
        <v>1405380712</v>
      </c>
      <c r="M1767" s="10">
        <f t="shared" si="193"/>
        <v>41834.980462962965</v>
      </c>
      <c r="N1767" t="b">
        <v>1</v>
      </c>
      <c r="O1767">
        <v>103</v>
      </c>
      <c r="P1767" t="b">
        <v>0</v>
      </c>
      <c r="Q1767" t="s">
        <v>8285</v>
      </c>
      <c r="R1767" s="5">
        <f t="shared" si="189"/>
        <v>0.59499999999999997</v>
      </c>
      <c r="S1767" s="6">
        <f t="shared" si="190"/>
        <v>72.16970873786407</v>
      </c>
      <c r="T1767" t="str">
        <f t="shared" si="194"/>
        <v>photography</v>
      </c>
      <c r="U1767" t="str">
        <f t="shared" si="195"/>
        <v>photobooks</v>
      </c>
    </row>
    <row r="1768" spans="1:21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f t="shared" si="191"/>
        <v>1020.0000000000001</v>
      </c>
      <c r="F1768">
        <v>0</v>
      </c>
      <c r="G1768" t="s">
        <v>8221</v>
      </c>
      <c r="H1768" t="s">
        <v>8226</v>
      </c>
      <c r="I1768" t="s">
        <v>8248</v>
      </c>
      <c r="J1768">
        <v>1408999088</v>
      </c>
      <c r="K1768" s="10">
        <f t="shared" si="192"/>
        <v>41876.859814814816</v>
      </c>
      <c r="L1768">
        <v>1407184688</v>
      </c>
      <c r="M1768" s="10">
        <f t="shared" si="193"/>
        <v>41855.859814814816</v>
      </c>
      <c r="N1768" t="b">
        <v>1</v>
      </c>
      <c r="O1768">
        <v>0</v>
      </c>
      <c r="P1768" t="b">
        <v>0</v>
      </c>
      <c r="Q1768" t="s">
        <v>8285</v>
      </c>
      <c r="R1768" s="5">
        <f t="shared" si="189"/>
        <v>0</v>
      </c>
      <c r="S1768" s="6" t="e">
        <f t="shared" si="190"/>
        <v>#DIV/0!</v>
      </c>
      <c r="T1768" t="str">
        <f t="shared" si="194"/>
        <v>photography</v>
      </c>
      <c r="U1768" t="str">
        <f t="shared" si="195"/>
        <v>photobooks</v>
      </c>
    </row>
    <row r="1769" spans="1:21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f t="shared" si="191"/>
        <v>5000</v>
      </c>
      <c r="F1769">
        <v>2286</v>
      </c>
      <c r="G1769" t="s">
        <v>8221</v>
      </c>
      <c r="H1769" t="s">
        <v>8224</v>
      </c>
      <c r="I1769" t="s">
        <v>8246</v>
      </c>
      <c r="J1769">
        <v>1407080884</v>
      </c>
      <c r="K1769" s="10">
        <f t="shared" si="192"/>
        <v>41854.658379629633</v>
      </c>
      <c r="L1769">
        <v>1404488884</v>
      </c>
      <c r="M1769" s="10">
        <f t="shared" si="193"/>
        <v>41824.658379629633</v>
      </c>
      <c r="N1769" t="b">
        <v>1</v>
      </c>
      <c r="O1769">
        <v>39</v>
      </c>
      <c r="P1769" t="b">
        <v>0</v>
      </c>
      <c r="Q1769" t="s">
        <v>8285</v>
      </c>
      <c r="R1769" s="5">
        <f t="shared" si="189"/>
        <v>0.45700000000000002</v>
      </c>
      <c r="S1769" s="6">
        <f t="shared" si="190"/>
        <v>58.615384615384613</v>
      </c>
      <c r="T1769" t="str">
        <f t="shared" si="194"/>
        <v>photography</v>
      </c>
      <c r="U1769" t="str">
        <f t="shared" si="195"/>
        <v>photobooks</v>
      </c>
    </row>
    <row r="1770" spans="1:21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f t="shared" si="191"/>
        <v>5000</v>
      </c>
      <c r="F1770">
        <v>187</v>
      </c>
      <c r="G1770" t="s">
        <v>8221</v>
      </c>
      <c r="H1770" t="s">
        <v>8224</v>
      </c>
      <c r="I1770" t="s">
        <v>8246</v>
      </c>
      <c r="J1770">
        <v>1411824444</v>
      </c>
      <c r="K1770" s="10">
        <f t="shared" si="192"/>
        <v>41909.560694444444</v>
      </c>
      <c r="L1770">
        <v>1406640444</v>
      </c>
      <c r="M1770" s="10">
        <f t="shared" si="193"/>
        <v>41849.560694444444</v>
      </c>
      <c r="N1770" t="b">
        <v>1</v>
      </c>
      <c r="O1770">
        <v>15</v>
      </c>
      <c r="P1770" t="b">
        <v>0</v>
      </c>
      <c r="Q1770" t="s">
        <v>8285</v>
      </c>
      <c r="R1770" s="5">
        <f t="shared" si="189"/>
        <v>3.6999999999999998E-2</v>
      </c>
      <c r="S1770" s="6">
        <f t="shared" si="190"/>
        <v>12.466666666666667</v>
      </c>
      <c r="T1770" t="str">
        <f t="shared" si="194"/>
        <v>photography</v>
      </c>
      <c r="U1770" t="str">
        <f t="shared" si="195"/>
        <v>photobooks</v>
      </c>
    </row>
    <row r="1771" spans="1:21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f t="shared" si="191"/>
        <v>40000</v>
      </c>
      <c r="F1771">
        <v>1081</v>
      </c>
      <c r="G1771" t="s">
        <v>8221</v>
      </c>
      <c r="H1771" t="s">
        <v>8224</v>
      </c>
      <c r="I1771" t="s">
        <v>8246</v>
      </c>
      <c r="J1771">
        <v>1421177959</v>
      </c>
      <c r="K1771" s="10">
        <f t="shared" si="192"/>
        <v>42017.818969907406</v>
      </c>
      <c r="L1771">
        <v>1418585959</v>
      </c>
      <c r="M1771" s="10">
        <f t="shared" si="193"/>
        <v>41987.818969907406</v>
      </c>
      <c r="N1771" t="b">
        <v>1</v>
      </c>
      <c r="O1771">
        <v>22</v>
      </c>
      <c r="P1771" t="b">
        <v>0</v>
      </c>
      <c r="Q1771" t="s">
        <v>8285</v>
      </c>
      <c r="R1771" s="5">
        <f t="shared" si="189"/>
        <v>2.7E-2</v>
      </c>
      <c r="S1771" s="6">
        <f t="shared" si="190"/>
        <v>49.136363636363633</v>
      </c>
      <c r="T1771" t="str">
        <f t="shared" si="194"/>
        <v>photography</v>
      </c>
      <c r="U1771" t="str">
        <f t="shared" si="195"/>
        <v>photobooks</v>
      </c>
    </row>
    <row r="1772" spans="1:21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f t="shared" si="191"/>
        <v>24500</v>
      </c>
      <c r="F1772">
        <v>13846</v>
      </c>
      <c r="G1772" t="s">
        <v>8221</v>
      </c>
      <c r="H1772" t="s">
        <v>8224</v>
      </c>
      <c r="I1772" t="s">
        <v>8246</v>
      </c>
      <c r="J1772">
        <v>1413312194</v>
      </c>
      <c r="K1772" s="10">
        <f t="shared" si="192"/>
        <v>41926.780023148152</v>
      </c>
      <c r="L1772">
        <v>1410288194</v>
      </c>
      <c r="M1772" s="10">
        <f t="shared" si="193"/>
        <v>41891.780023148152</v>
      </c>
      <c r="N1772" t="b">
        <v>1</v>
      </c>
      <c r="O1772">
        <v>92</v>
      </c>
      <c r="P1772" t="b">
        <v>0</v>
      </c>
      <c r="Q1772" t="s">
        <v>8285</v>
      </c>
      <c r="R1772" s="5">
        <f t="shared" si="189"/>
        <v>0.56499999999999995</v>
      </c>
      <c r="S1772" s="6">
        <f t="shared" si="190"/>
        <v>150.5</v>
      </c>
      <c r="T1772" t="str">
        <f t="shared" si="194"/>
        <v>photography</v>
      </c>
      <c r="U1772" t="str">
        <f t="shared" si="195"/>
        <v>photobooks</v>
      </c>
    </row>
    <row r="1773" spans="1:21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f t="shared" si="191"/>
        <v>5082</v>
      </c>
      <c r="F1773">
        <v>895</v>
      </c>
      <c r="G1773" t="s">
        <v>8221</v>
      </c>
      <c r="H1773" t="s">
        <v>8225</v>
      </c>
      <c r="I1773" t="s">
        <v>8247</v>
      </c>
      <c r="J1773">
        <v>1414107040</v>
      </c>
      <c r="K1773" s="10">
        <f t="shared" si="192"/>
        <v>41935.979629629634</v>
      </c>
      <c r="L1773">
        <v>1411515040</v>
      </c>
      <c r="M1773" s="10">
        <f t="shared" si="193"/>
        <v>41905.979629629634</v>
      </c>
      <c r="N1773" t="b">
        <v>1</v>
      </c>
      <c r="O1773">
        <v>25</v>
      </c>
      <c r="P1773" t="b">
        <v>0</v>
      </c>
      <c r="Q1773" t="s">
        <v>8285</v>
      </c>
      <c r="R1773" s="5">
        <f t="shared" si="189"/>
        <v>0.21299999999999999</v>
      </c>
      <c r="S1773" s="6">
        <f t="shared" si="190"/>
        <v>35.799999999999997</v>
      </c>
      <c r="T1773" t="str">
        <f t="shared" si="194"/>
        <v>photography</v>
      </c>
      <c r="U1773" t="str">
        <f t="shared" si="195"/>
        <v>photobooks</v>
      </c>
    </row>
    <row r="1774" spans="1:21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f t="shared" si="191"/>
        <v>6655</v>
      </c>
      <c r="F1774">
        <v>858</v>
      </c>
      <c r="G1774" t="s">
        <v>8221</v>
      </c>
      <c r="H1774" t="s">
        <v>8225</v>
      </c>
      <c r="I1774" t="s">
        <v>8247</v>
      </c>
      <c r="J1774">
        <v>1404666836</v>
      </c>
      <c r="K1774" s="10">
        <f t="shared" si="192"/>
        <v>41826.718009259261</v>
      </c>
      <c r="L1774">
        <v>1399482836</v>
      </c>
      <c r="M1774" s="10">
        <f t="shared" si="193"/>
        <v>41766.718009259261</v>
      </c>
      <c r="N1774" t="b">
        <v>1</v>
      </c>
      <c r="O1774">
        <v>19</v>
      </c>
      <c r="P1774" t="b">
        <v>0</v>
      </c>
      <c r="Q1774" t="s">
        <v>8285</v>
      </c>
      <c r="R1774" s="5">
        <f t="shared" si="189"/>
        <v>0.156</v>
      </c>
      <c r="S1774" s="6">
        <f t="shared" si="190"/>
        <v>45.157894736842103</v>
      </c>
      <c r="T1774" t="str">
        <f t="shared" si="194"/>
        <v>photography</v>
      </c>
      <c r="U1774" t="str">
        <f t="shared" si="195"/>
        <v>photobooks</v>
      </c>
    </row>
    <row r="1775" spans="1:21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f t="shared" si="191"/>
        <v>30000</v>
      </c>
      <c r="F1775">
        <v>1877</v>
      </c>
      <c r="G1775" t="s">
        <v>8221</v>
      </c>
      <c r="H1775" t="s">
        <v>8224</v>
      </c>
      <c r="I1775" t="s">
        <v>8246</v>
      </c>
      <c r="J1775">
        <v>1421691298</v>
      </c>
      <c r="K1775" s="10">
        <f t="shared" si="192"/>
        <v>42023.760393518518</v>
      </c>
      <c r="L1775">
        <v>1417803298</v>
      </c>
      <c r="M1775" s="10">
        <f t="shared" si="193"/>
        <v>41978.760393518518</v>
      </c>
      <c r="N1775" t="b">
        <v>1</v>
      </c>
      <c r="O1775">
        <v>19</v>
      </c>
      <c r="P1775" t="b">
        <v>0</v>
      </c>
      <c r="Q1775" t="s">
        <v>8285</v>
      </c>
      <c r="R1775" s="5">
        <f t="shared" si="189"/>
        <v>6.3E-2</v>
      </c>
      <c r="S1775" s="6">
        <f t="shared" si="190"/>
        <v>98.78947368421052</v>
      </c>
      <c r="T1775" t="str">
        <f t="shared" si="194"/>
        <v>photography</v>
      </c>
      <c r="U1775" t="str">
        <f t="shared" si="195"/>
        <v>photobooks</v>
      </c>
    </row>
    <row r="1776" spans="1:21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f t="shared" si="191"/>
        <v>2500</v>
      </c>
      <c r="F1776">
        <v>1148</v>
      </c>
      <c r="G1776" t="s">
        <v>8221</v>
      </c>
      <c r="H1776" t="s">
        <v>8224</v>
      </c>
      <c r="I1776" t="s">
        <v>8246</v>
      </c>
      <c r="J1776">
        <v>1417273140</v>
      </c>
      <c r="K1776" s="10">
        <f t="shared" si="192"/>
        <v>41972.624305555553</v>
      </c>
      <c r="L1776">
        <v>1413609292</v>
      </c>
      <c r="M1776" s="10">
        <f t="shared" si="193"/>
        <v>41930.218657407408</v>
      </c>
      <c r="N1776" t="b">
        <v>1</v>
      </c>
      <c r="O1776">
        <v>13</v>
      </c>
      <c r="P1776" t="b">
        <v>0</v>
      </c>
      <c r="Q1776" t="s">
        <v>8285</v>
      </c>
      <c r="R1776" s="5">
        <f t="shared" si="189"/>
        <v>0.45900000000000002</v>
      </c>
      <c r="S1776" s="6">
        <f t="shared" si="190"/>
        <v>88.307692307692307</v>
      </c>
      <c r="T1776" t="str">
        <f t="shared" si="194"/>
        <v>photography</v>
      </c>
      <c r="U1776" t="str">
        <f t="shared" si="195"/>
        <v>photobooks</v>
      </c>
    </row>
    <row r="1777" spans="1:21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f t="shared" si="191"/>
        <v>32500</v>
      </c>
      <c r="F1777">
        <v>21158</v>
      </c>
      <c r="G1777" t="s">
        <v>8221</v>
      </c>
      <c r="H1777" t="s">
        <v>8224</v>
      </c>
      <c r="I1777" t="s">
        <v>8246</v>
      </c>
      <c r="J1777">
        <v>1414193160</v>
      </c>
      <c r="K1777" s="10">
        <f t="shared" si="192"/>
        <v>41936.976388888892</v>
      </c>
      <c r="L1777">
        <v>1410305160</v>
      </c>
      <c r="M1777" s="10">
        <f t="shared" si="193"/>
        <v>41891.976388888892</v>
      </c>
      <c r="N1777" t="b">
        <v>1</v>
      </c>
      <c r="O1777">
        <v>124</v>
      </c>
      <c r="P1777" t="b">
        <v>0</v>
      </c>
      <c r="Q1777" t="s">
        <v>8285</v>
      </c>
      <c r="R1777" s="5">
        <f t="shared" si="189"/>
        <v>0.65100000000000002</v>
      </c>
      <c r="S1777" s="6">
        <f t="shared" si="190"/>
        <v>170.62903225806451</v>
      </c>
      <c r="T1777" t="str">
        <f t="shared" si="194"/>
        <v>photography</v>
      </c>
      <c r="U1777" t="str">
        <f t="shared" si="195"/>
        <v>photobooks</v>
      </c>
    </row>
    <row r="1778" spans="1:21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f t="shared" si="191"/>
        <v>6050</v>
      </c>
      <c r="F1778">
        <v>335</v>
      </c>
      <c r="G1778" t="s">
        <v>8221</v>
      </c>
      <c r="H1778" t="s">
        <v>8225</v>
      </c>
      <c r="I1778" t="s">
        <v>8247</v>
      </c>
      <c r="J1778">
        <v>1414623471</v>
      </c>
      <c r="K1778" s="10">
        <f t="shared" si="192"/>
        <v>41941.95684027778</v>
      </c>
      <c r="L1778">
        <v>1411513071</v>
      </c>
      <c r="M1778" s="10">
        <f t="shared" si="193"/>
        <v>41905.95684027778</v>
      </c>
      <c r="N1778" t="b">
        <v>1</v>
      </c>
      <c r="O1778">
        <v>4</v>
      </c>
      <c r="P1778" t="b">
        <v>0</v>
      </c>
      <c r="Q1778" t="s">
        <v>8285</v>
      </c>
      <c r="R1778" s="5">
        <f t="shared" si="189"/>
        <v>6.7000000000000004E-2</v>
      </c>
      <c r="S1778" s="6">
        <f t="shared" si="190"/>
        <v>83.75</v>
      </c>
      <c r="T1778" t="str">
        <f t="shared" si="194"/>
        <v>photography</v>
      </c>
      <c r="U1778" t="str">
        <f t="shared" si="195"/>
        <v>photobooks</v>
      </c>
    </row>
    <row r="1779" spans="1:21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f t="shared" si="191"/>
        <v>5328.0000000000009</v>
      </c>
      <c r="F1779">
        <v>651</v>
      </c>
      <c r="G1779" t="s">
        <v>8221</v>
      </c>
      <c r="H1779" t="s">
        <v>8233</v>
      </c>
      <c r="I1779" t="s">
        <v>8249</v>
      </c>
      <c r="J1779">
        <v>1424421253</v>
      </c>
      <c r="K1779" s="10">
        <f t="shared" si="192"/>
        <v>42055.357094907406</v>
      </c>
      <c r="L1779">
        <v>1421829253</v>
      </c>
      <c r="M1779" s="10">
        <f t="shared" si="193"/>
        <v>42025.357094907406</v>
      </c>
      <c r="N1779" t="b">
        <v>1</v>
      </c>
      <c r="O1779">
        <v>10</v>
      </c>
      <c r="P1779" t="b">
        <v>0</v>
      </c>
      <c r="Q1779" t="s">
        <v>8285</v>
      </c>
      <c r="R1779" s="5">
        <f t="shared" si="189"/>
        <v>0.13600000000000001</v>
      </c>
      <c r="S1779" s="6">
        <f t="shared" si="190"/>
        <v>65.099999999999994</v>
      </c>
      <c r="T1779" t="str">
        <f t="shared" si="194"/>
        <v>photography</v>
      </c>
      <c r="U1779" t="str">
        <f t="shared" si="195"/>
        <v>photobooks</v>
      </c>
    </row>
    <row r="1780" spans="1:21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f t="shared" si="191"/>
        <v>50000</v>
      </c>
      <c r="F1780">
        <v>995</v>
      </c>
      <c r="G1780" t="s">
        <v>8221</v>
      </c>
      <c r="H1780" t="s">
        <v>8224</v>
      </c>
      <c r="I1780" t="s">
        <v>8246</v>
      </c>
      <c r="J1780">
        <v>1427485395</v>
      </c>
      <c r="K1780" s="10">
        <f t="shared" si="192"/>
        <v>42090.821701388893</v>
      </c>
      <c r="L1780">
        <v>1423600995</v>
      </c>
      <c r="M1780" s="10">
        <f t="shared" si="193"/>
        <v>42045.86336805555</v>
      </c>
      <c r="N1780" t="b">
        <v>1</v>
      </c>
      <c r="O1780">
        <v>15</v>
      </c>
      <c r="P1780" t="b">
        <v>0</v>
      </c>
      <c r="Q1780" t="s">
        <v>8285</v>
      </c>
      <c r="R1780" s="5">
        <f t="shared" si="189"/>
        <v>0.02</v>
      </c>
      <c r="S1780" s="6">
        <f t="shared" si="190"/>
        <v>66.333333333333329</v>
      </c>
      <c r="T1780" t="str">
        <f t="shared" si="194"/>
        <v>photography</v>
      </c>
      <c r="U1780" t="str">
        <f t="shared" si="195"/>
        <v>photobooks</v>
      </c>
    </row>
    <row r="1781" spans="1:21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f t="shared" si="191"/>
        <v>11000</v>
      </c>
      <c r="F1781">
        <v>3986</v>
      </c>
      <c r="G1781" t="s">
        <v>8221</v>
      </c>
      <c r="H1781" t="s">
        <v>8224</v>
      </c>
      <c r="I1781" t="s">
        <v>8246</v>
      </c>
      <c r="J1781">
        <v>1472834180</v>
      </c>
      <c r="K1781" s="10">
        <f t="shared" si="192"/>
        <v>42615.691898148143</v>
      </c>
      <c r="L1781">
        <v>1470242180</v>
      </c>
      <c r="M1781" s="10">
        <f t="shared" si="193"/>
        <v>42585.691898148143</v>
      </c>
      <c r="N1781" t="b">
        <v>1</v>
      </c>
      <c r="O1781">
        <v>38</v>
      </c>
      <c r="P1781" t="b">
        <v>0</v>
      </c>
      <c r="Q1781" t="s">
        <v>8285</v>
      </c>
      <c r="R1781" s="5">
        <f t="shared" si="189"/>
        <v>0.36199999999999999</v>
      </c>
      <c r="S1781" s="6">
        <f t="shared" si="190"/>
        <v>104.89473684210526</v>
      </c>
      <c r="T1781" t="str">
        <f t="shared" si="194"/>
        <v>photography</v>
      </c>
      <c r="U1781" t="str">
        <f t="shared" si="195"/>
        <v>photobooks</v>
      </c>
    </row>
    <row r="1782" spans="1:21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f t="shared" si="191"/>
        <v>30000</v>
      </c>
      <c r="F1782">
        <v>11923</v>
      </c>
      <c r="G1782" t="s">
        <v>8221</v>
      </c>
      <c r="H1782" t="s">
        <v>8224</v>
      </c>
      <c r="I1782" t="s">
        <v>8246</v>
      </c>
      <c r="J1782">
        <v>1467469510</v>
      </c>
      <c r="K1782" s="10">
        <f t="shared" si="192"/>
        <v>42553.600810185191</v>
      </c>
      <c r="L1782">
        <v>1462285510</v>
      </c>
      <c r="M1782" s="10">
        <f t="shared" si="193"/>
        <v>42493.600810185191</v>
      </c>
      <c r="N1782" t="b">
        <v>1</v>
      </c>
      <c r="O1782">
        <v>152</v>
      </c>
      <c r="P1782" t="b">
        <v>0</v>
      </c>
      <c r="Q1782" t="s">
        <v>8285</v>
      </c>
      <c r="R1782" s="5">
        <f t="shared" si="189"/>
        <v>0.39700000000000002</v>
      </c>
      <c r="S1782" s="6">
        <f t="shared" si="190"/>
        <v>78.440789473684205</v>
      </c>
      <c r="T1782" t="str">
        <f t="shared" si="194"/>
        <v>photography</v>
      </c>
      <c r="U1782" t="str">
        <f t="shared" si="195"/>
        <v>photobooks</v>
      </c>
    </row>
    <row r="1783" spans="1:21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f t="shared" si="191"/>
        <v>5500</v>
      </c>
      <c r="F1783">
        <v>1417</v>
      </c>
      <c r="G1783" t="s">
        <v>8221</v>
      </c>
      <c r="H1783" t="s">
        <v>8224</v>
      </c>
      <c r="I1783" t="s">
        <v>8246</v>
      </c>
      <c r="J1783">
        <v>1473950945</v>
      </c>
      <c r="K1783" s="10">
        <f t="shared" si="192"/>
        <v>42628.617418981477</v>
      </c>
      <c r="L1783">
        <v>1471272545</v>
      </c>
      <c r="M1783" s="10">
        <f t="shared" si="193"/>
        <v>42597.617418981477</v>
      </c>
      <c r="N1783" t="b">
        <v>1</v>
      </c>
      <c r="O1783">
        <v>24</v>
      </c>
      <c r="P1783" t="b">
        <v>0</v>
      </c>
      <c r="Q1783" t="s">
        <v>8285</v>
      </c>
      <c r="R1783" s="5">
        <f t="shared" si="189"/>
        <v>0.25800000000000001</v>
      </c>
      <c r="S1783" s="6">
        <f t="shared" si="190"/>
        <v>59.041666666666664</v>
      </c>
      <c r="T1783" t="str">
        <f t="shared" si="194"/>
        <v>photography</v>
      </c>
      <c r="U1783" t="str">
        <f t="shared" si="195"/>
        <v>photobooks</v>
      </c>
    </row>
    <row r="1784" spans="1:21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f t="shared" si="191"/>
        <v>35000</v>
      </c>
      <c r="F1784">
        <v>5422</v>
      </c>
      <c r="G1784" t="s">
        <v>8221</v>
      </c>
      <c r="H1784" t="s">
        <v>8224</v>
      </c>
      <c r="I1784" t="s">
        <v>8246</v>
      </c>
      <c r="J1784">
        <v>1456062489</v>
      </c>
      <c r="K1784" s="10">
        <f t="shared" si="192"/>
        <v>42421.575104166666</v>
      </c>
      <c r="L1784">
        <v>1453211289</v>
      </c>
      <c r="M1784" s="10">
        <f t="shared" si="193"/>
        <v>42388.575104166666</v>
      </c>
      <c r="N1784" t="b">
        <v>1</v>
      </c>
      <c r="O1784">
        <v>76</v>
      </c>
      <c r="P1784" t="b">
        <v>0</v>
      </c>
      <c r="Q1784" t="s">
        <v>8285</v>
      </c>
      <c r="R1784" s="5">
        <f t="shared" si="189"/>
        <v>0.155</v>
      </c>
      <c r="S1784" s="6">
        <f t="shared" si="190"/>
        <v>71.34210526315789</v>
      </c>
      <c r="T1784" t="str">
        <f t="shared" si="194"/>
        <v>photography</v>
      </c>
      <c r="U1784" t="str">
        <f t="shared" si="195"/>
        <v>photobooks</v>
      </c>
    </row>
    <row r="1785" spans="1:21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f t="shared" si="191"/>
        <v>40000</v>
      </c>
      <c r="F1785">
        <v>9477</v>
      </c>
      <c r="G1785" t="s">
        <v>8221</v>
      </c>
      <c r="H1785" t="s">
        <v>8224</v>
      </c>
      <c r="I1785" t="s">
        <v>8246</v>
      </c>
      <c r="J1785">
        <v>1432248478</v>
      </c>
      <c r="K1785" s="10">
        <f t="shared" si="192"/>
        <v>42145.949976851851</v>
      </c>
      <c r="L1785">
        <v>1429656478</v>
      </c>
      <c r="M1785" s="10">
        <f t="shared" si="193"/>
        <v>42115.949976851851</v>
      </c>
      <c r="N1785" t="b">
        <v>1</v>
      </c>
      <c r="O1785">
        <v>185</v>
      </c>
      <c r="P1785" t="b">
        <v>0</v>
      </c>
      <c r="Q1785" t="s">
        <v>8285</v>
      </c>
      <c r="R1785" s="5">
        <f t="shared" si="189"/>
        <v>0.23699999999999999</v>
      </c>
      <c r="S1785" s="6">
        <f t="shared" si="190"/>
        <v>51.227027027027027</v>
      </c>
      <c r="T1785" t="str">
        <f t="shared" si="194"/>
        <v>photography</v>
      </c>
      <c r="U1785" t="str">
        <f t="shared" si="195"/>
        <v>photobooks</v>
      </c>
    </row>
    <row r="1786" spans="1:21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f t="shared" si="191"/>
        <v>5000</v>
      </c>
      <c r="F1786">
        <v>1988</v>
      </c>
      <c r="G1786" t="s">
        <v>8221</v>
      </c>
      <c r="H1786" t="s">
        <v>8224</v>
      </c>
      <c r="I1786" t="s">
        <v>8246</v>
      </c>
      <c r="J1786">
        <v>1422674700</v>
      </c>
      <c r="K1786" s="10">
        <f t="shared" si="192"/>
        <v>42035.142361111109</v>
      </c>
      <c r="L1786">
        <v>1419954240</v>
      </c>
      <c r="M1786" s="10">
        <f t="shared" si="193"/>
        <v>42003.655555555553</v>
      </c>
      <c r="N1786" t="b">
        <v>1</v>
      </c>
      <c r="O1786">
        <v>33</v>
      </c>
      <c r="P1786" t="b">
        <v>0</v>
      </c>
      <c r="Q1786" t="s">
        <v>8285</v>
      </c>
      <c r="R1786" s="5">
        <f t="shared" si="189"/>
        <v>0.39800000000000002</v>
      </c>
      <c r="S1786" s="6">
        <f t="shared" si="190"/>
        <v>60.242424242424242</v>
      </c>
      <c r="T1786" t="str">
        <f t="shared" si="194"/>
        <v>photography</v>
      </c>
      <c r="U1786" t="str">
        <f t="shared" si="195"/>
        <v>photobooks</v>
      </c>
    </row>
    <row r="1787" spans="1:21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f t="shared" si="191"/>
        <v>24000</v>
      </c>
      <c r="F1787">
        <v>4853</v>
      </c>
      <c r="G1787" t="s">
        <v>8221</v>
      </c>
      <c r="H1787" t="s">
        <v>8224</v>
      </c>
      <c r="I1787" t="s">
        <v>8246</v>
      </c>
      <c r="J1787">
        <v>1413417600</v>
      </c>
      <c r="K1787" s="10">
        <f t="shared" si="192"/>
        <v>41928</v>
      </c>
      <c r="L1787">
        <v>1410750855</v>
      </c>
      <c r="M1787" s="10">
        <f t="shared" si="193"/>
        <v>41897.134895833333</v>
      </c>
      <c r="N1787" t="b">
        <v>1</v>
      </c>
      <c r="O1787">
        <v>108</v>
      </c>
      <c r="P1787" t="b">
        <v>0</v>
      </c>
      <c r="Q1787" t="s">
        <v>8285</v>
      </c>
      <c r="R1787" s="5">
        <f t="shared" si="189"/>
        <v>0.20200000000000001</v>
      </c>
      <c r="S1787" s="6">
        <f t="shared" si="190"/>
        <v>44.935185185185183</v>
      </c>
      <c r="T1787" t="str">
        <f t="shared" si="194"/>
        <v>photography</v>
      </c>
      <c r="U1787" t="str">
        <f t="shared" si="195"/>
        <v>photobooks</v>
      </c>
    </row>
    <row r="1788" spans="1:21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f t="shared" si="191"/>
        <v>2109</v>
      </c>
      <c r="F1788">
        <v>905</v>
      </c>
      <c r="G1788" t="s">
        <v>8221</v>
      </c>
      <c r="H1788" t="s">
        <v>8233</v>
      </c>
      <c r="I1788" t="s">
        <v>8249</v>
      </c>
      <c r="J1788">
        <v>1418649177</v>
      </c>
      <c r="K1788" s="10">
        <f t="shared" si="192"/>
        <v>41988.550659722227</v>
      </c>
      <c r="L1788">
        <v>1416057177</v>
      </c>
      <c r="M1788" s="10">
        <f t="shared" si="193"/>
        <v>41958.550659722227</v>
      </c>
      <c r="N1788" t="b">
        <v>1</v>
      </c>
      <c r="O1788">
        <v>29</v>
      </c>
      <c r="P1788" t="b">
        <v>0</v>
      </c>
      <c r="Q1788" t="s">
        <v>8285</v>
      </c>
      <c r="R1788" s="5">
        <f t="shared" si="189"/>
        <v>0.47599999999999998</v>
      </c>
      <c r="S1788" s="6">
        <f t="shared" si="190"/>
        <v>31.206896551724139</v>
      </c>
      <c r="T1788" t="str">
        <f t="shared" si="194"/>
        <v>photography</v>
      </c>
      <c r="U1788" t="str">
        <f t="shared" si="195"/>
        <v>photobooks</v>
      </c>
    </row>
    <row r="1789" spans="1:21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f t="shared" si="191"/>
        <v>10000</v>
      </c>
      <c r="F1789">
        <v>1533</v>
      </c>
      <c r="G1789" t="s">
        <v>8221</v>
      </c>
      <c r="H1789" t="s">
        <v>8224</v>
      </c>
      <c r="I1789" t="s">
        <v>8246</v>
      </c>
      <c r="J1789">
        <v>1428158637</v>
      </c>
      <c r="K1789" s="10">
        <f t="shared" si="192"/>
        <v>42098.613854166666</v>
      </c>
      <c r="L1789">
        <v>1425570237</v>
      </c>
      <c r="M1789" s="10">
        <f t="shared" si="193"/>
        <v>42068.65552083333</v>
      </c>
      <c r="N1789" t="b">
        <v>1</v>
      </c>
      <c r="O1789">
        <v>24</v>
      </c>
      <c r="P1789" t="b">
        <v>0</v>
      </c>
      <c r="Q1789" t="s">
        <v>8285</v>
      </c>
      <c r="R1789" s="5">
        <f t="shared" si="189"/>
        <v>0.153</v>
      </c>
      <c r="S1789" s="6">
        <f t="shared" si="190"/>
        <v>63.875</v>
      </c>
      <c r="T1789" t="str">
        <f t="shared" si="194"/>
        <v>photography</v>
      </c>
      <c r="U1789" t="str">
        <f t="shared" si="195"/>
        <v>photobooks</v>
      </c>
    </row>
    <row r="1790" spans="1:21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f t="shared" si="191"/>
        <v>6655</v>
      </c>
      <c r="F1790">
        <v>76</v>
      </c>
      <c r="G1790" t="s">
        <v>8221</v>
      </c>
      <c r="H1790" t="s">
        <v>8225</v>
      </c>
      <c r="I1790" t="s">
        <v>8247</v>
      </c>
      <c r="J1790">
        <v>1414795542</v>
      </c>
      <c r="K1790" s="10">
        <f t="shared" si="192"/>
        <v>41943.94840277778</v>
      </c>
      <c r="L1790">
        <v>1412203542</v>
      </c>
      <c r="M1790" s="10">
        <f t="shared" si="193"/>
        <v>41913.94840277778</v>
      </c>
      <c r="N1790" t="b">
        <v>1</v>
      </c>
      <c r="O1790">
        <v>4</v>
      </c>
      <c r="P1790" t="b">
        <v>0</v>
      </c>
      <c r="Q1790" t="s">
        <v>8285</v>
      </c>
      <c r="R1790" s="5">
        <f t="shared" si="189"/>
        <v>1.4E-2</v>
      </c>
      <c r="S1790" s="6">
        <f t="shared" si="190"/>
        <v>19</v>
      </c>
      <c r="T1790" t="str">
        <f t="shared" si="194"/>
        <v>photography</v>
      </c>
      <c r="U1790" t="str">
        <f t="shared" si="195"/>
        <v>photobooks</v>
      </c>
    </row>
    <row r="1791" spans="1:21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f t="shared" si="191"/>
        <v>8000</v>
      </c>
      <c r="F1791">
        <v>40</v>
      </c>
      <c r="G1791" t="s">
        <v>8221</v>
      </c>
      <c r="H1791" t="s">
        <v>8224</v>
      </c>
      <c r="I1791" t="s">
        <v>8246</v>
      </c>
      <c r="J1791">
        <v>1421042403</v>
      </c>
      <c r="K1791" s="10">
        <f t="shared" si="192"/>
        <v>42016.250034722223</v>
      </c>
      <c r="L1791">
        <v>1415858403</v>
      </c>
      <c r="M1791" s="10">
        <f t="shared" si="193"/>
        <v>41956.250034722223</v>
      </c>
      <c r="N1791" t="b">
        <v>1</v>
      </c>
      <c r="O1791">
        <v>4</v>
      </c>
      <c r="P1791" t="b">
        <v>0</v>
      </c>
      <c r="Q1791" t="s">
        <v>8285</v>
      </c>
      <c r="R1791" s="5">
        <f t="shared" si="189"/>
        <v>5.0000000000000001E-3</v>
      </c>
      <c r="S1791" s="6">
        <f t="shared" si="190"/>
        <v>10</v>
      </c>
      <c r="T1791" t="str">
        <f t="shared" si="194"/>
        <v>photography</v>
      </c>
      <c r="U1791" t="str">
        <f t="shared" si="195"/>
        <v>photobooks</v>
      </c>
    </row>
    <row r="1792" spans="1:21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f t="shared" si="191"/>
        <v>33000</v>
      </c>
      <c r="F1792">
        <v>1636</v>
      </c>
      <c r="G1792" t="s">
        <v>8221</v>
      </c>
      <c r="H1792" t="s">
        <v>8224</v>
      </c>
      <c r="I1792" t="s">
        <v>8246</v>
      </c>
      <c r="J1792">
        <v>1423152678</v>
      </c>
      <c r="K1792" s="10">
        <f t="shared" si="192"/>
        <v>42040.674513888895</v>
      </c>
      <c r="L1792">
        <v>1420560678</v>
      </c>
      <c r="M1792" s="10">
        <f t="shared" si="193"/>
        <v>42010.674513888895</v>
      </c>
      <c r="N1792" t="b">
        <v>1</v>
      </c>
      <c r="O1792">
        <v>15</v>
      </c>
      <c r="P1792" t="b">
        <v>0</v>
      </c>
      <c r="Q1792" t="s">
        <v>8285</v>
      </c>
      <c r="R1792" s="5">
        <f t="shared" si="189"/>
        <v>0.05</v>
      </c>
      <c r="S1792" s="6">
        <f t="shared" si="190"/>
        <v>109.06666666666666</v>
      </c>
      <c r="T1792" t="str">
        <f t="shared" si="194"/>
        <v>photography</v>
      </c>
      <c r="U1792" t="str">
        <f t="shared" si="195"/>
        <v>photobooks</v>
      </c>
    </row>
    <row r="1793" spans="1:21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f t="shared" si="191"/>
        <v>3630</v>
      </c>
      <c r="F1793">
        <v>107</v>
      </c>
      <c r="G1793" t="s">
        <v>8221</v>
      </c>
      <c r="H1793" t="s">
        <v>8225</v>
      </c>
      <c r="I1793" t="s">
        <v>8247</v>
      </c>
      <c r="J1793">
        <v>1422553565</v>
      </c>
      <c r="K1793" s="10">
        <f t="shared" si="192"/>
        <v>42033.740335648152</v>
      </c>
      <c r="L1793">
        <v>1417369565</v>
      </c>
      <c r="M1793" s="10">
        <f t="shared" si="193"/>
        <v>41973.740335648152</v>
      </c>
      <c r="N1793" t="b">
        <v>1</v>
      </c>
      <c r="O1793">
        <v>4</v>
      </c>
      <c r="P1793" t="b">
        <v>0</v>
      </c>
      <c r="Q1793" t="s">
        <v>8285</v>
      </c>
      <c r="R1793" s="5">
        <f t="shared" si="189"/>
        <v>3.5999999999999997E-2</v>
      </c>
      <c r="S1793" s="6">
        <f t="shared" si="190"/>
        <v>26.75</v>
      </c>
      <c r="T1793" t="str">
        <f t="shared" si="194"/>
        <v>photography</v>
      </c>
      <c r="U1793" t="str">
        <f t="shared" si="195"/>
        <v>photobooks</v>
      </c>
    </row>
    <row r="1794" spans="1:21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f t="shared" si="191"/>
        <v>25000</v>
      </c>
      <c r="F1794">
        <v>15281</v>
      </c>
      <c r="G1794" t="s">
        <v>8221</v>
      </c>
      <c r="H1794" t="s">
        <v>8224</v>
      </c>
      <c r="I1794" t="s">
        <v>8246</v>
      </c>
      <c r="J1794">
        <v>1439189940</v>
      </c>
      <c r="K1794" s="10">
        <f t="shared" si="192"/>
        <v>42226.290972222225</v>
      </c>
      <c r="L1794">
        <v>1435970682</v>
      </c>
      <c r="M1794" s="10">
        <f t="shared" si="193"/>
        <v>42189.031041666662</v>
      </c>
      <c r="N1794" t="b">
        <v>1</v>
      </c>
      <c r="O1794">
        <v>139</v>
      </c>
      <c r="P1794" t="b">
        <v>0</v>
      </c>
      <c r="Q1794" t="s">
        <v>8285</v>
      </c>
      <c r="R1794" s="5">
        <f t="shared" ref="R1794:R1857" si="196">ROUND((F1794/D1794),3)</f>
        <v>0.61099999999999999</v>
      </c>
      <c r="S1794" s="6">
        <f t="shared" ref="S1794:S1857" si="197">F1794/O1794</f>
        <v>109.93525179856115</v>
      </c>
      <c r="T1794" t="str">
        <f t="shared" si="194"/>
        <v>photography</v>
      </c>
      <c r="U1794" t="str">
        <f t="shared" si="195"/>
        <v>photobooks</v>
      </c>
    </row>
    <row r="1795" spans="1:21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f t="shared" ref="E1795:E1858" si="198">IF(I1795="USD",D1795,(IF(I1795="AUD",(D1795*0.68),IF(I1795="GBP",(D1795*1.21),(IF(I1795="EUR",(D1795*1.11),(IF(I1795="CAD",(D1795*0.75),(IF(I1795="NZD",(D1795*0.64),IF(I1795="HKD",(D1795*0.13),IF(I1795="DKK",(D1795*0.15),IF(I1795="NOK",(D1795*0.11),IF(I1795="SEK",(D1795*0.1),(IF(I1795="MXN",(D1795*0.051),IF(I1795="chf",(D1795*1.02),IF(I1795="SGD",(D1795*0.72)))))))))))))))))))</f>
        <v>2040.0000000000002</v>
      </c>
      <c r="F1795">
        <v>40</v>
      </c>
      <c r="G1795" t="s">
        <v>8221</v>
      </c>
      <c r="H1795" t="s">
        <v>8226</v>
      </c>
      <c r="I1795" t="s">
        <v>8248</v>
      </c>
      <c r="J1795">
        <v>1417127040</v>
      </c>
      <c r="K1795" s="10">
        <f t="shared" ref="K1795:K1858" si="199">(((J1795/60)/60)/24)+DATE(1970,1,1)</f>
        <v>41970.933333333334</v>
      </c>
      <c r="L1795">
        <v>1414531440</v>
      </c>
      <c r="M1795" s="10">
        <f t="shared" ref="M1795:M1858" si="200">(((L1795/60)/60)/24)+DATE(1970,1,1)</f>
        <v>41940.89166666667</v>
      </c>
      <c r="N1795" t="b">
        <v>1</v>
      </c>
      <c r="O1795">
        <v>2</v>
      </c>
      <c r="P1795" t="b">
        <v>0</v>
      </c>
      <c r="Q1795" t="s">
        <v>8285</v>
      </c>
      <c r="R1795" s="5">
        <f t="shared" si="196"/>
        <v>1.2999999999999999E-2</v>
      </c>
      <c r="S1795" s="6">
        <f t="shared" si="197"/>
        <v>20</v>
      </c>
      <c r="T1795" t="str">
        <f t="shared" ref="T1795:T1858" si="201">LEFT(Q1795,SEARCH("/",Q1795,1)-1)</f>
        <v>photography</v>
      </c>
      <c r="U1795" t="str">
        <f t="shared" ref="U1795:U1858" si="202">RIGHT(Q1795,(LEN(Q1795)-(SEARCH("/",Q1795,1))))</f>
        <v>photobooks</v>
      </c>
    </row>
    <row r="1796" spans="1:21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f t="shared" si="198"/>
        <v>9000</v>
      </c>
      <c r="F1796">
        <v>997</v>
      </c>
      <c r="G1796" t="s">
        <v>8221</v>
      </c>
      <c r="H1796" t="s">
        <v>8224</v>
      </c>
      <c r="I1796" t="s">
        <v>8246</v>
      </c>
      <c r="J1796">
        <v>1423660422</v>
      </c>
      <c r="K1796" s="10">
        <f t="shared" si="199"/>
        <v>42046.551180555558</v>
      </c>
      <c r="L1796">
        <v>1420636422</v>
      </c>
      <c r="M1796" s="10">
        <f t="shared" si="200"/>
        <v>42011.551180555558</v>
      </c>
      <c r="N1796" t="b">
        <v>1</v>
      </c>
      <c r="O1796">
        <v>18</v>
      </c>
      <c r="P1796" t="b">
        <v>0</v>
      </c>
      <c r="Q1796" t="s">
        <v>8285</v>
      </c>
      <c r="R1796" s="5">
        <f t="shared" si="196"/>
        <v>0.111</v>
      </c>
      <c r="S1796" s="6">
        <f t="shared" si="197"/>
        <v>55.388888888888886</v>
      </c>
      <c r="T1796" t="str">
        <f t="shared" si="201"/>
        <v>photography</v>
      </c>
      <c r="U1796" t="str">
        <f t="shared" si="202"/>
        <v>photobooks</v>
      </c>
    </row>
    <row r="1797" spans="1:21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f t="shared" si="198"/>
        <v>31080.000000000004</v>
      </c>
      <c r="F1797">
        <v>10846</v>
      </c>
      <c r="G1797" t="s">
        <v>8221</v>
      </c>
      <c r="H1797" t="s">
        <v>8236</v>
      </c>
      <c r="I1797" t="s">
        <v>8249</v>
      </c>
      <c r="J1797">
        <v>1476460800</v>
      </c>
      <c r="K1797" s="10">
        <f t="shared" si="199"/>
        <v>42657.666666666672</v>
      </c>
      <c r="L1797">
        <v>1473922541</v>
      </c>
      <c r="M1797" s="10">
        <f t="shared" si="200"/>
        <v>42628.288668981477</v>
      </c>
      <c r="N1797" t="b">
        <v>1</v>
      </c>
      <c r="O1797">
        <v>81</v>
      </c>
      <c r="P1797" t="b">
        <v>0</v>
      </c>
      <c r="Q1797" t="s">
        <v>8285</v>
      </c>
      <c r="R1797" s="5">
        <f t="shared" si="196"/>
        <v>0.38700000000000001</v>
      </c>
      <c r="S1797" s="6">
        <f t="shared" si="197"/>
        <v>133.90123456790124</v>
      </c>
      <c r="T1797" t="str">
        <f t="shared" si="201"/>
        <v>photography</v>
      </c>
      <c r="U1797" t="str">
        <f t="shared" si="202"/>
        <v>photobooks</v>
      </c>
    </row>
    <row r="1798" spans="1:21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f t="shared" si="198"/>
        <v>22990</v>
      </c>
      <c r="F1798">
        <v>4190</v>
      </c>
      <c r="G1798" t="s">
        <v>8221</v>
      </c>
      <c r="H1798" t="s">
        <v>8225</v>
      </c>
      <c r="I1798" t="s">
        <v>8247</v>
      </c>
      <c r="J1798">
        <v>1469356366</v>
      </c>
      <c r="K1798" s="10">
        <f t="shared" si="199"/>
        <v>42575.439421296294</v>
      </c>
      <c r="L1798">
        <v>1464172366</v>
      </c>
      <c r="M1798" s="10">
        <f t="shared" si="200"/>
        <v>42515.439421296294</v>
      </c>
      <c r="N1798" t="b">
        <v>1</v>
      </c>
      <c r="O1798">
        <v>86</v>
      </c>
      <c r="P1798" t="b">
        <v>0</v>
      </c>
      <c r="Q1798" t="s">
        <v>8285</v>
      </c>
      <c r="R1798" s="5">
        <f t="shared" si="196"/>
        <v>0.221</v>
      </c>
      <c r="S1798" s="6">
        <f t="shared" si="197"/>
        <v>48.720930232558139</v>
      </c>
      <c r="T1798" t="str">
        <f t="shared" si="201"/>
        <v>photography</v>
      </c>
      <c r="U1798" t="str">
        <f t="shared" si="202"/>
        <v>photobooks</v>
      </c>
    </row>
    <row r="1799" spans="1:21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f t="shared" si="198"/>
        <v>10000</v>
      </c>
      <c r="F1799">
        <v>6755</v>
      </c>
      <c r="G1799" t="s">
        <v>8221</v>
      </c>
      <c r="H1799" t="s">
        <v>8224</v>
      </c>
      <c r="I1799" t="s">
        <v>8246</v>
      </c>
      <c r="J1799">
        <v>1481809189</v>
      </c>
      <c r="K1799" s="10">
        <f t="shared" si="199"/>
        <v>42719.56931712963</v>
      </c>
      <c r="L1799">
        <v>1479217189</v>
      </c>
      <c r="M1799" s="10">
        <f t="shared" si="200"/>
        <v>42689.56931712963</v>
      </c>
      <c r="N1799" t="b">
        <v>1</v>
      </c>
      <c r="O1799">
        <v>140</v>
      </c>
      <c r="P1799" t="b">
        <v>0</v>
      </c>
      <c r="Q1799" t="s">
        <v>8285</v>
      </c>
      <c r="R1799" s="5">
        <f t="shared" si="196"/>
        <v>0.67600000000000005</v>
      </c>
      <c r="S1799" s="6">
        <f t="shared" si="197"/>
        <v>48.25</v>
      </c>
      <c r="T1799" t="str">
        <f t="shared" si="201"/>
        <v>photography</v>
      </c>
      <c r="U1799" t="str">
        <f t="shared" si="202"/>
        <v>photobooks</v>
      </c>
    </row>
    <row r="1800" spans="1:21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f t="shared" si="198"/>
        <v>16000</v>
      </c>
      <c r="F1800">
        <v>2182</v>
      </c>
      <c r="G1800" t="s">
        <v>8221</v>
      </c>
      <c r="H1800" t="s">
        <v>8224</v>
      </c>
      <c r="I1800" t="s">
        <v>8246</v>
      </c>
      <c r="J1800">
        <v>1454572233</v>
      </c>
      <c r="K1800" s="10">
        <f t="shared" si="199"/>
        <v>42404.32677083333</v>
      </c>
      <c r="L1800">
        <v>1449388233</v>
      </c>
      <c r="M1800" s="10">
        <f t="shared" si="200"/>
        <v>42344.32677083333</v>
      </c>
      <c r="N1800" t="b">
        <v>1</v>
      </c>
      <c r="O1800">
        <v>37</v>
      </c>
      <c r="P1800" t="b">
        <v>0</v>
      </c>
      <c r="Q1800" t="s">
        <v>8285</v>
      </c>
      <c r="R1800" s="5">
        <f t="shared" si="196"/>
        <v>0.13600000000000001</v>
      </c>
      <c r="S1800" s="6">
        <f t="shared" si="197"/>
        <v>58.972972972972975</v>
      </c>
      <c r="T1800" t="str">
        <f t="shared" si="201"/>
        <v>photography</v>
      </c>
      <c r="U1800" t="str">
        <f t="shared" si="202"/>
        <v>photobooks</v>
      </c>
    </row>
    <row r="1801" spans="1:21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f t="shared" si="198"/>
        <v>4840</v>
      </c>
      <c r="F1801">
        <v>69.83</v>
      </c>
      <c r="G1801" t="s">
        <v>8221</v>
      </c>
      <c r="H1801" t="s">
        <v>8225</v>
      </c>
      <c r="I1801" t="s">
        <v>8247</v>
      </c>
      <c r="J1801">
        <v>1415740408</v>
      </c>
      <c r="K1801" s="10">
        <f t="shared" si="199"/>
        <v>41954.884351851855</v>
      </c>
      <c r="L1801">
        <v>1414008808</v>
      </c>
      <c r="M1801" s="10">
        <f t="shared" si="200"/>
        <v>41934.842685185184</v>
      </c>
      <c r="N1801" t="b">
        <v>1</v>
      </c>
      <c r="O1801">
        <v>6</v>
      </c>
      <c r="P1801" t="b">
        <v>0</v>
      </c>
      <c r="Q1801" t="s">
        <v>8285</v>
      </c>
      <c r="R1801" s="5">
        <f t="shared" si="196"/>
        <v>1.7000000000000001E-2</v>
      </c>
      <c r="S1801" s="6">
        <f t="shared" si="197"/>
        <v>11.638333333333334</v>
      </c>
      <c r="T1801" t="str">
        <f t="shared" si="201"/>
        <v>photography</v>
      </c>
      <c r="U1801" t="str">
        <f t="shared" si="202"/>
        <v>photobooks</v>
      </c>
    </row>
    <row r="1802" spans="1:21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f t="shared" si="198"/>
        <v>55974.6</v>
      </c>
      <c r="F1802">
        <v>9460</v>
      </c>
      <c r="G1802" t="s">
        <v>8221</v>
      </c>
      <c r="H1802" t="s">
        <v>8225</v>
      </c>
      <c r="I1802" t="s">
        <v>8247</v>
      </c>
      <c r="J1802">
        <v>1476109970</v>
      </c>
      <c r="K1802" s="10">
        <f t="shared" si="199"/>
        <v>42653.606134259258</v>
      </c>
      <c r="L1802">
        <v>1473517970</v>
      </c>
      <c r="M1802" s="10">
        <f t="shared" si="200"/>
        <v>42623.606134259258</v>
      </c>
      <c r="N1802" t="b">
        <v>1</v>
      </c>
      <c r="O1802">
        <v>113</v>
      </c>
      <c r="P1802" t="b">
        <v>0</v>
      </c>
      <c r="Q1802" t="s">
        <v>8285</v>
      </c>
      <c r="R1802" s="5">
        <f t="shared" si="196"/>
        <v>0.20399999999999999</v>
      </c>
      <c r="S1802" s="6">
        <f t="shared" si="197"/>
        <v>83.716814159292042</v>
      </c>
      <c r="T1802" t="str">
        <f t="shared" si="201"/>
        <v>photography</v>
      </c>
      <c r="U1802" t="str">
        <f t="shared" si="202"/>
        <v>photobooks</v>
      </c>
    </row>
    <row r="1803" spans="1:21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f t="shared" si="198"/>
        <v>20570</v>
      </c>
      <c r="F1803">
        <v>2355</v>
      </c>
      <c r="G1803" t="s">
        <v>8221</v>
      </c>
      <c r="H1803" t="s">
        <v>8225</v>
      </c>
      <c r="I1803" t="s">
        <v>8247</v>
      </c>
      <c r="J1803">
        <v>1450181400</v>
      </c>
      <c r="K1803" s="10">
        <f t="shared" si="199"/>
        <v>42353.506944444445</v>
      </c>
      <c r="L1803">
        <v>1447429868</v>
      </c>
      <c r="M1803" s="10">
        <f t="shared" si="200"/>
        <v>42321.660509259258</v>
      </c>
      <c r="N1803" t="b">
        <v>1</v>
      </c>
      <c r="O1803">
        <v>37</v>
      </c>
      <c r="P1803" t="b">
        <v>0</v>
      </c>
      <c r="Q1803" t="s">
        <v>8285</v>
      </c>
      <c r="R1803" s="5">
        <f t="shared" si="196"/>
        <v>0.13900000000000001</v>
      </c>
      <c r="S1803" s="6">
        <f t="shared" si="197"/>
        <v>63.648648648648646</v>
      </c>
      <c r="T1803" t="str">
        <f t="shared" si="201"/>
        <v>photography</v>
      </c>
      <c r="U1803" t="str">
        <f t="shared" si="202"/>
        <v>photobooks</v>
      </c>
    </row>
    <row r="1804" spans="1:21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f t="shared" si="198"/>
        <v>3885.0000000000005</v>
      </c>
      <c r="F1804">
        <v>1697</v>
      </c>
      <c r="G1804" t="s">
        <v>8221</v>
      </c>
      <c r="H1804" t="s">
        <v>8236</v>
      </c>
      <c r="I1804" t="s">
        <v>8249</v>
      </c>
      <c r="J1804">
        <v>1435442340</v>
      </c>
      <c r="K1804" s="10">
        <f t="shared" si="199"/>
        <v>42182.915972222225</v>
      </c>
      <c r="L1804">
        <v>1433416830</v>
      </c>
      <c r="M1804" s="10">
        <f t="shared" si="200"/>
        <v>42159.47256944445</v>
      </c>
      <c r="N1804" t="b">
        <v>1</v>
      </c>
      <c r="O1804">
        <v>18</v>
      </c>
      <c r="P1804" t="b">
        <v>0</v>
      </c>
      <c r="Q1804" t="s">
        <v>8285</v>
      </c>
      <c r="R1804" s="5">
        <f t="shared" si="196"/>
        <v>0.48499999999999999</v>
      </c>
      <c r="S1804" s="6">
        <f t="shared" si="197"/>
        <v>94.277777777777771</v>
      </c>
      <c r="T1804" t="str">
        <f t="shared" si="201"/>
        <v>photography</v>
      </c>
      <c r="U1804" t="str">
        <f t="shared" si="202"/>
        <v>photobooks</v>
      </c>
    </row>
    <row r="1805" spans="1:21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f t="shared" si="198"/>
        <v>17500</v>
      </c>
      <c r="F1805">
        <v>5390</v>
      </c>
      <c r="G1805" t="s">
        <v>8221</v>
      </c>
      <c r="H1805" t="s">
        <v>8224</v>
      </c>
      <c r="I1805" t="s">
        <v>8246</v>
      </c>
      <c r="J1805">
        <v>1423878182</v>
      </c>
      <c r="K1805" s="10">
        <f t="shared" si="199"/>
        <v>42049.071550925932</v>
      </c>
      <c r="L1805">
        <v>1421199782</v>
      </c>
      <c r="M1805" s="10">
        <f t="shared" si="200"/>
        <v>42018.071550925932</v>
      </c>
      <c r="N1805" t="b">
        <v>1</v>
      </c>
      <c r="O1805">
        <v>75</v>
      </c>
      <c r="P1805" t="b">
        <v>0</v>
      </c>
      <c r="Q1805" t="s">
        <v>8285</v>
      </c>
      <c r="R1805" s="5">
        <f t="shared" si="196"/>
        <v>0.308</v>
      </c>
      <c r="S1805" s="6">
        <f t="shared" si="197"/>
        <v>71.86666666666666</v>
      </c>
      <c r="T1805" t="str">
        <f t="shared" si="201"/>
        <v>photography</v>
      </c>
      <c r="U1805" t="str">
        <f t="shared" si="202"/>
        <v>photobooks</v>
      </c>
    </row>
    <row r="1806" spans="1:21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f t="shared" si="198"/>
        <v>15500</v>
      </c>
      <c r="F1806">
        <v>5452</v>
      </c>
      <c r="G1806" t="s">
        <v>8221</v>
      </c>
      <c r="H1806" t="s">
        <v>8224</v>
      </c>
      <c r="I1806" t="s">
        <v>8246</v>
      </c>
      <c r="J1806">
        <v>1447521404</v>
      </c>
      <c r="K1806" s="10">
        <f t="shared" si="199"/>
        <v>42322.719953703709</v>
      </c>
      <c r="L1806">
        <v>1444061804</v>
      </c>
      <c r="M1806" s="10">
        <f t="shared" si="200"/>
        <v>42282.678287037037</v>
      </c>
      <c r="N1806" t="b">
        <v>1</v>
      </c>
      <c r="O1806">
        <v>52</v>
      </c>
      <c r="P1806" t="b">
        <v>0</v>
      </c>
      <c r="Q1806" t="s">
        <v>8285</v>
      </c>
      <c r="R1806" s="5">
        <f t="shared" si="196"/>
        <v>0.35199999999999998</v>
      </c>
      <c r="S1806" s="6">
        <f t="shared" si="197"/>
        <v>104.84615384615384</v>
      </c>
      <c r="T1806" t="str">
        <f t="shared" si="201"/>
        <v>photography</v>
      </c>
      <c r="U1806" t="str">
        <f t="shared" si="202"/>
        <v>photobooks</v>
      </c>
    </row>
    <row r="1807" spans="1:21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f t="shared" si="198"/>
        <v>24975.000000000004</v>
      </c>
      <c r="F1807">
        <v>8191</v>
      </c>
      <c r="G1807" t="s">
        <v>8221</v>
      </c>
      <c r="H1807" t="s">
        <v>8236</v>
      </c>
      <c r="I1807" t="s">
        <v>8249</v>
      </c>
      <c r="J1807">
        <v>1443808800</v>
      </c>
      <c r="K1807" s="10">
        <f t="shared" si="199"/>
        <v>42279.75</v>
      </c>
      <c r="L1807">
        <v>1441048658</v>
      </c>
      <c r="M1807" s="10">
        <f t="shared" si="200"/>
        <v>42247.803912037038</v>
      </c>
      <c r="N1807" t="b">
        <v>1</v>
      </c>
      <c r="O1807">
        <v>122</v>
      </c>
      <c r="P1807" t="b">
        <v>0</v>
      </c>
      <c r="Q1807" t="s">
        <v>8285</v>
      </c>
      <c r="R1807" s="5">
        <f t="shared" si="196"/>
        <v>0.36399999999999999</v>
      </c>
      <c r="S1807" s="6">
        <f t="shared" si="197"/>
        <v>67.139344262295083</v>
      </c>
      <c r="T1807" t="str">
        <f t="shared" si="201"/>
        <v>photography</v>
      </c>
      <c r="U1807" t="str">
        <f t="shared" si="202"/>
        <v>photobooks</v>
      </c>
    </row>
    <row r="1808" spans="1:21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f t="shared" si="198"/>
        <v>24200</v>
      </c>
      <c r="F1808">
        <v>591</v>
      </c>
      <c r="G1808" t="s">
        <v>8221</v>
      </c>
      <c r="H1808" t="s">
        <v>8225</v>
      </c>
      <c r="I1808" t="s">
        <v>8247</v>
      </c>
      <c r="J1808">
        <v>1412090349</v>
      </c>
      <c r="K1808" s="10">
        <f t="shared" si="199"/>
        <v>41912.638298611113</v>
      </c>
      <c r="L1808">
        <v>1409066349</v>
      </c>
      <c r="M1808" s="10">
        <f t="shared" si="200"/>
        <v>41877.638298611113</v>
      </c>
      <c r="N1808" t="b">
        <v>1</v>
      </c>
      <c r="O1808">
        <v>8</v>
      </c>
      <c r="P1808" t="b">
        <v>0</v>
      </c>
      <c r="Q1808" t="s">
        <v>8285</v>
      </c>
      <c r="R1808" s="5">
        <f t="shared" si="196"/>
        <v>0.03</v>
      </c>
      <c r="S1808" s="6">
        <f t="shared" si="197"/>
        <v>73.875</v>
      </c>
      <c r="T1808" t="str">
        <f t="shared" si="201"/>
        <v>photography</v>
      </c>
      <c r="U1808" t="str">
        <f t="shared" si="202"/>
        <v>photobooks</v>
      </c>
    </row>
    <row r="1809" spans="1:21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f t="shared" si="198"/>
        <v>5000</v>
      </c>
      <c r="F1809">
        <v>553</v>
      </c>
      <c r="G1809" t="s">
        <v>8221</v>
      </c>
      <c r="H1809" t="s">
        <v>8224</v>
      </c>
      <c r="I1809" t="s">
        <v>8246</v>
      </c>
      <c r="J1809">
        <v>1411868313</v>
      </c>
      <c r="K1809" s="10">
        <f t="shared" si="199"/>
        <v>41910.068437499998</v>
      </c>
      <c r="L1809">
        <v>1409276313</v>
      </c>
      <c r="M1809" s="10">
        <f t="shared" si="200"/>
        <v>41880.068437499998</v>
      </c>
      <c r="N1809" t="b">
        <v>1</v>
      </c>
      <c r="O1809">
        <v>8</v>
      </c>
      <c r="P1809" t="b">
        <v>0</v>
      </c>
      <c r="Q1809" t="s">
        <v>8285</v>
      </c>
      <c r="R1809" s="5">
        <f t="shared" si="196"/>
        <v>0.111</v>
      </c>
      <c r="S1809" s="6">
        <f t="shared" si="197"/>
        <v>69.125</v>
      </c>
      <c r="T1809" t="str">
        <f t="shared" si="201"/>
        <v>photography</v>
      </c>
      <c r="U1809" t="str">
        <f t="shared" si="202"/>
        <v>photobooks</v>
      </c>
    </row>
    <row r="1810" spans="1:21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f t="shared" si="198"/>
        <v>28000</v>
      </c>
      <c r="F1810">
        <v>11594</v>
      </c>
      <c r="G1810" t="s">
        <v>8221</v>
      </c>
      <c r="H1810" t="s">
        <v>8224</v>
      </c>
      <c r="I1810" t="s">
        <v>8246</v>
      </c>
      <c r="J1810">
        <v>1486830030</v>
      </c>
      <c r="K1810" s="10">
        <f t="shared" si="199"/>
        <v>42777.680902777778</v>
      </c>
      <c r="L1810">
        <v>1483806030</v>
      </c>
      <c r="M1810" s="10">
        <f t="shared" si="200"/>
        <v>42742.680902777778</v>
      </c>
      <c r="N1810" t="b">
        <v>1</v>
      </c>
      <c r="O1810">
        <v>96</v>
      </c>
      <c r="P1810" t="b">
        <v>0</v>
      </c>
      <c r="Q1810" t="s">
        <v>8285</v>
      </c>
      <c r="R1810" s="5">
        <f t="shared" si="196"/>
        <v>0.41399999999999998</v>
      </c>
      <c r="S1810" s="6">
        <f t="shared" si="197"/>
        <v>120.77083333333333</v>
      </c>
      <c r="T1810" t="str">
        <f t="shared" si="201"/>
        <v>photography</v>
      </c>
      <c r="U1810" t="str">
        <f t="shared" si="202"/>
        <v>photobooks</v>
      </c>
    </row>
    <row r="1811" spans="1:21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f t="shared" si="198"/>
        <v>2625</v>
      </c>
      <c r="F1811">
        <v>380</v>
      </c>
      <c r="G1811" t="s">
        <v>8221</v>
      </c>
      <c r="H1811" t="s">
        <v>8229</v>
      </c>
      <c r="I1811" t="s">
        <v>8251</v>
      </c>
      <c r="J1811">
        <v>1425246439</v>
      </c>
      <c r="K1811" s="10">
        <f t="shared" si="199"/>
        <v>42064.907858796301</v>
      </c>
      <c r="L1811">
        <v>1422222439</v>
      </c>
      <c r="M1811" s="10">
        <f t="shared" si="200"/>
        <v>42029.907858796301</v>
      </c>
      <c r="N1811" t="b">
        <v>1</v>
      </c>
      <c r="O1811">
        <v>9</v>
      </c>
      <c r="P1811" t="b">
        <v>0</v>
      </c>
      <c r="Q1811" t="s">
        <v>8285</v>
      </c>
      <c r="R1811" s="5">
        <f t="shared" si="196"/>
        <v>0.109</v>
      </c>
      <c r="S1811" s="6">
        <f t="shared" si="197"/>
        <v>42.222222222222221</v>
      </c>
      <c r="T1811" t="str">
        <f t="shared" si="201"/>
        <v>photography</v>
      </c>
      <c r="U1811" t="str">
        <f t="shared" si="202"/>
        <v>photobooks</v>
      </c>
    </row>
    <row r="1812" spans="1:21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f t="shared" si="198"/>
        <v>450</v>
      </c>
      <c r="F1812">
        <v>15</v>
      </c>
      <c r="G1812" t="s">
        <v>8221</v>
      </c>
      <c r="H1812" t="s">
        <v>8224</v>
      </c>
      <c r="I1812" t="s">
        <v>8246</v>
      </c>
      <c r="J1812">
        <v>1408657826</v>
      </c>
      <c r="K1812" s="10">
        <f t="shared" si="199"/>
        <v>41872.91002314815</v>
      </c>
      <c r="L1812">
        <v>1407621026</v>
      </c>
      <c r="M1812" s="10">
        <f t="shared" si="200"/>
        <v>41860.91002314815</v>
      </c>
      <c r="N1812" t="b">
        <v>0</v>
      </c>
      <c r="O1812">
        <v>2</v>
      </c>
      <c r="P1812" t="b">
        <v>0</v>
      </c>
      <c r="Q1812" t="s">
        <v>8285</v>
      </c>
      <c r="R1812" s="5">
        <f t="shared" si="196"/>
        <v>3.3000000000000002E-2</v>
      </c>
      <c r="S1812" s="6">
        <f t="shared" si="197"/>
        <v>7.5</v>
      </c>
      <c r="T1812" t="str">
        <f t="shared" si="201"/>
        <v>photography</v>
      </c>
      <c r="U1812" t="str">
        <f t="shared" si="202"/>
        <v>photobooks</v>
      </c>
    </row>
    <row r="1813" spans="1:21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f t="shared" si="198"/>
        <v>54000</v>
      </c>
      <c r="F1813">
        <v>40</v>
      </c>
      <c r="G1813" t="s">
        <v>8221</v>
      </c>
      <c r="H1813" t="s">
        <v>8224</v>
      </c>
      <c r="I1813" t="s">
        <v>8246</v>
      </c>
      <c r="J1813">
        <v>1414123200</v>
      </c>
      <c r="K1813" s="10">
        <f t="shared" si="199"/>
        <v>41936.166666666664</v>
      </c>
      <c r="L1813">
        <v>1408962270</v>
      </c>
      <c r="M1813" s="10">
        <f t="shared" si="200"/>
        <v>41876.433680555558</v>
      </c>
      <c r="N1813" t="b">
        <v>0</v>
      </c>
      <c r="O1813">
        <v>26</v>
      </c>
      <c r="P1813" t="b">
        <v>0</v>
      </c>
      <c r="Q1813" t="s">
        <v>8285</v>
      </c>
      <c r="R1813" s="5">
        <f t="shared" si="196"/>
        <v>1E-3</v>
      </c>
      <c r="S1813" s="6">
        <f t="shared" si="197"/>
        <v>1.5384615384615385</v>
      </c>
      <c r="T1813" t="str">
        <f t="shared" si="201"/>
        <v>photography</v>
      </c>
      <c r="U1813" t="str">
        <f t="shared" si="202"/>
        <v>photobooks</v>
      </c>
    </row>
    <row r="1814" spans="1:21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f t="shared" si="198"/>
        <v>7865</v>
      </c>
      <c r="F1814">
        <v>865</v>
      </c>
      <c r="G1814" t="s">
        <v>8221</v>
      </c>
      <c r="H1814" t="s">
        <v>8225</v>
      </c>
      <c r="I1814" t="s">
        <v>8247</v>
      </c>
      <c r="J1814">
        <v>1467531536</v>
      </c>
      <c r="K1814" s="10">
        <f t="shared" si="199"/>
        <v>42554.318703703699</v>
      </c>
      <c r="L1814">
        <v>1464939536</v>
      </c>
      <c r="M1814" s="10">
        <f t="shared" si="200"/>
        <v>42524.318703703699</v>
      </c>
      <c r="N1814" t="b">
        <v>0</v>
      </c>
      <c r="O1814">
        <v>23</v>
      </c>
      <c r="P1814" t="b">
        <v>0</v>
      </c>
      <c r="Q1814" t="s">
        <v>8285</v>
      </c>
      <c r="R1814" s="5">
        <f t="shared" si="196"/>
        <v>0.13300000000000001</v>
      </c>
      <c r="S1814" s="6">
        <f t="shared" si="197"/>
        <v>37.608695652173914</v>
      </c>
      <c r="T1814" t="str">
        <f t="shared" si="201"/>
        <v>photography</v>
      </c>
      <c r="U1814" t="str">
        <f t="shared" si="202"/>
        <v>photobooks</v>
      </c>
    </row>
    <row r="1815" spans="1:21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f t="shared" si="198"/>
        <v>10587.5</v>
      </c>
      <c r="F1815">
        <v>0</v>
      </c>
      <c r="G1815" t="s">
        <v>8221</v>
      </c>
      <c r="H1815" t="s">
        <v>8225</v>
      </c>
      <c r="I1815" t="s">
        <v>8247</v>
      </c>
      <c r="J1815">
        <v>1407532812</v>
      </c>
      <c r="K1815" s="10">
        <f t="shared" si="199"/>
        <v>41859.889027777775</v>
      </c>
      <c r="L1815">
        <v>1404940812</v>
      </c>
      <c r="M1815" s="10">
        <f t="shared" si="200"/>
        <v>41829.889027777775</v>
      </c>
      <c r="N1815" t="b">
        <v>0</v>
      </c>
      <c r="O1815">
        <v>0</v>
      </c>
      <c r="P1815" t="b">
        <v>0</v>
      </c>
      <c r="Q1815" t="s">
        <v>8285</v>
      </c>
      <c r="R1815" s="5">
        <f t="shared" si="196"/>
        <v>0</v>
      </c>
      <c r="S1815" s="6" t="e">
        <f t="shared" si="197"/>
        <v>#DIV/0!</v>
      </c>
      <c r="T1815" t="str">
        <f t="shared" si="201"/>
        <v>photography</v>
      </c>
      <c r="U1815" t="str">
        <f t="shared" si="202"/>
        <v>photobooks</v>
      </c>
    </row>
    <row r="1816" spans="1:21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f t="shared" si="198"/>
        <v>14520</v>
      </c>
      <c r="F1816">
        <v>5902</v>
      </c>
      <c r="G1816" t="s">
        <v>8221</v>
      </c>
      <c r="H1816" t="s">
        <v>8225</v>
      </c>
      <c r="I1816" t="s">
        <v>8247</v>
      </c>
      <c r="J1816">
        <v>1425108736</v>
      </c>
      <c r="K1816" s="10">
        <f t="shared" si="199"/>
        <v>42063.314074074078</v>
      </c>
      <c r="L1816">
        <v>1422516736</v>
      </c>
      <c r="M1816" s="10">
        <f t="shared" si="200"/>
        <v>42033.314074074078</v>
      </c>
      <c r="N1816" t="b">
        <v>0</v>
      </c>
      <c r="O1816">
        <v>140</v>
      </c>
      <c r="P1816" t="b">
        <v>0</v>
      </c>
      <c r="Q1816" t="s">
        <v>8285</v>
      </c>
      <c r="R1816" s="5">
        <f t="shared" si="196"/>
        <v>0.49199999999999999</v>
      </c>
      <c r="S1816" s="6">
        <f t="shared" si="197"/>
        <v>42.157142857142858</v>
      </c>
      <c r="T1816" t="str">
        <f t="shared" si="201"/>
        <v>photography</v>
      </c>
      <c r="U1816" t="str">
        <f t="shared" si="202"/>
        <v>photobooks</v>
      </c>
    </row>
    <row r="1817" spans="1:21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f t="shared" si="198"/>
        <v>3000</v>
      </c>
      <c r="F1817">
        <v>0</v>
      </c>
      <c r="G1817" t="s">
        <v>8221</v>
      </c>
      <c r="H1817" t="s">
        <v>8224</v>
      </c>
      <c r="I1817" t="s">
        <v>8246</v>
      </c>
      <c r="J1817">
        <v>1435787137</v>
      </c>
      <c r="K1817" s="10">
        <f t="shared" si="199"/>
        <v>42186.906678240746</v>
      </c>
      <c r="L1817">
        <v>1434577537</v>
      </c>
      <c r="M1817" s="10">
        <f t="shared" si="200"/>
        <v>42172.906678240746</v>
      </c>
      <c r="N1817" t="b">
        <v>0</v>
      </c>
      <c r="O1817">
        <v>0</v>
      </c>
      <c r="P1817" t="b">
        <v>0</v>
      </c>
      <c r="Q1817" t="s">
        <v>8285</v>
      </c>
      <c r="R1817" s="5">
        <f t="shared" si="196"/>
        <v>0</v>
      </c>
      <c r="S1817" s="6" t="e">
        <f t="shared" si="197"/>
        <v>#DIV/0!</v>
      </c>
      <c r="T1817" t="str">
        <f t="shared" si="201"/>
        <v>photography</v>
      </c>
      <c r="U1817" t="str">
        <f t="shared" si="202"/>
        <v>photobooks</v>
      </c>
    </row>
    <row r="1818" spans="1:21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f t="shared" si="198"/>
        <v>25500</v>
      </c>
      <c r="F1818">
        <v>509</v>
      </c>
      <c r="G1818" t="s">
        <v>8221</v>
      </c>
      <c r="H1818" t="s">
        <v>8240</v>
      </c>
      <c r="I1818" t="s">
        <v>8257</v>
      </c>
      <c r="J1818">
        <v>1469473200</v>
      </c>
      <c r="K1818" s="10">
        <f t="shared" si="199"/>
        <v>42576.791666666672</v>
      </c>
      <c r="L1818">
        <v>1467061303</v>
      </c>
      <c r="M1818" s="10">
        <f t="shared" si="200"/>
        <v>42548.876192129625</v>
      </c>
      <c r="N1818" t="b">
        <v>0</v>
      </c>
      <c r="O1818">
        <v>6</v>
      </c>
      <c r="P1818" t="b">
        <v>0</v>
      </c>
      <c r="Q1818" t="s">
        <v>8285</v>
      </c>
      <c r="R1818" s="5">
        <f t="shared" si="196"/>
        <v>0.02</v>
      </c>
      <c r="S1818" s="6">
        <f t="shared" si="197"/>
        <v>84.833333333333329</v>
      </c>
      <c r="T1818" t="str">
        <f t="shared" si="201"/>
        <v>photography</v>
      </c>
      <c r="U1818" t="str">
        <f t="shared" si="202"/>
        <v>photobooks</v>
      </c>
    </row>
    <row r="1819" spans="1:21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f t="shared" si="198"/>
        <v>18000</v>
      </c>
      <c r="F1819">
        <v>9419</v>
      </c>
      <c r="G1819" t="s">
        <v>8221</v>
      </c>
      <c r="H1819" t="s">
        <v>8224</v>
      </c>
      <c r="I1819" t="s">
        <v>8246</v>
      </c>
      <c r="J1819">
        <v>1485759540</v>
      </c>
      <c r="K1819" s="10">
        <f t="shared" si="199"/>
        <v>42765.290972222225</v>
      </c>
      <c r="L1819">
        <v>1480607607</v>
      </c>
      <c r="M1819" s="10">
        <f t="shared" si="200"/>
        <v>42705.662118055552</v>
      </c>
      <c r="N1819" t="b">
        <v>0</v>
      </c>
      <c r="O1819">
        <v>100</v>
      </c>
      <c r="P1819" t="b">
        <v>0</v>
      </c>
      <c r="Q1819" t="s">
        <v>8285</v>
      </c>
      <c r="R1819" s="5">
        <f t="shared" si="196"/>
        <v>0.52300000000000002</v>
      </c>
      <c r="S1819" s="6">
        <f t="shared" si="197"/>
        <v>94.19</v>
      </c>
      <c r="T1819" t="str">
        <f t="shared" si="201"/>
        <v>photography</v>
      </c>
      <c r="U1819" t="str">
        <f t="shared" si="202"/>
        <v>photobooks</v>
      </c>
    </row>
    <row r="1820" spans="1:21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f t="shared" si="198"/>
        <v>15000</v>
      </c>
      <c r="F1820">
        <v>0</v>
      </c>
      <c r="G1820" t="s">
        <v>8221</v>
      </c>
      <c r="H1820" t="s">
        <v>8224</v>
      </c>
      <c r="I1820" t="s">
        <v>8246</v>
      </c>
      <c r="J1820">
        <v>1428035850</v>
      </c>
      <c r="K1820" s="10">
        <f t="shared" si="199"/>
        <v>42097.192708333328</v>
      </c>
      <c r="L1820">
        <v>1425447450</v>
      </c>
      <c r="M1820" s="10">
        <f t="shared" si="200"/>
        <v>42067.234375</v>
      </c>
      <c r="N1820" t="b">
        <v>0</v>
      </c>
      <c r="O1820">
        <v>0</v>
      </c>
      <c r="P1820" t="b">
        <v>0</v>
      </c>
      <c r="Q1820" t="s">
        <v>8285</v>
      </c>
      <c r="R1820" s="5">
        <f t="shared" si="196"/>
        <v>0</v>
      </c>
      <c r="S1820" s="6" t="e">
        <f t="shared" si="197"/>
        <v>#DIV/0!</v>
      </c>
      <c r="T1820" t="str">
        <f t="shared" si="201"/>
        <v>photography</v>
      </c>
      <c r="U1820" t="str">
        <f t="shared" si="202"/>
        <v>photobooks</v>
      </c>
    </row>
    <row r="1821" spans="1:21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f t="shared" si="198"/>
        <v>1200</v>
      </c>
      <c r="F1821">
        <v>25</v>
      </c>
      <c r="G1821" t="s">
        <v>8221</v>
      </c>
      <c r="H1821" t="s">
        <v>8224</v>
      </c>
      <c r="I1821" t="s">
        <v>8246</v>
      </c>
      <c r="J1821">
        <v>1406743396</v>
      </c>
      <c r="K1821" s="10">
        <f t="shared" si="199"/>
        <v>41850.752268518518</v>
      </c>
      <c r="L1821">
        <v>1404151396</v>
      </c>
      <c r="M1821" s="10">
        <f t="shared" si="200"/>
        <v>41820.752268518518</v>
      </c>
      <c r="N1821" t="b">
        <v>0</v>
      </c>
      <c r="O1821">
        <v>4</v>
      </c>
      <c r="P1821" t="b">
        <v>0</v>
      </c>
      <c r="Q1821" t="s">
        <v>8285</v>
      </c>
      <c r="R1821" s="5">
        <f t="shared" si="196"/>
        <v>2.1000000000000001E-2</v>
      </c>
      <c r="S1821" s="6">
        <f t="shared" si="197"/>
        <v>6.25</v>
      </c>
      <c r="T1821" t="str">
        <f t="shared" si="201"/>
        <v>photography</v>
      </c>
      <c r="U1821" t="str">
        <f t="shared" si="202"/>
        <v>photobooks</v>
      </c>
    </row>
    <row r="1822" spans="1:21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f t="shared" si="198"/>
        <v>26000</v>
      </c>
      <c r="F1822">
        <v>1707</v>
      </c>
      <c r="G1822" t="s">
        <v>8221</v>
      </c>
      <c r="H1822" t="s">
        <v>8224</v>
      </c>
      <c r="I1822" t="s">
        <v>8246</v>
      </c>
      <c r="J1822">
        <v>1427850090</v>
      </c>
      <c r="K1822" s="10">
        <f t="shared" si="199"/>
        <v>42095.042708333334</v>
      </c>
      <c r="L1822">
        <v>1425261690</v>
      </c>
      <c r="M1822" s="10">
        <f t="shared" si="200"/>
        <v>42065.084375000006</v>
      </c>
      <c r="N1822" t="b">
        <v>0</v>
      </c>
      <c r="O1822">
        <v>8</v>
      </c>
      <c r="P1822" t="b">
        <v>0</v>
      </c>
      <c r="Q1822" t="s">
        <v>8285</v>
      </c>
      <c r="R1822" s="5">
        <f t="shared" si="196"/>
        <v>6.6000000000000003E-2</v>
      </c>
      <c r="S1822" s="6">
        <f t="shared" si="197"/>
        <v>213.375</v>
      </c>
      <c r="T1822" t="str">
        <f t="shared" si="201"/>
        <v>photography</v>
      </c>
      <c r="U1822" t="str">
        <f t="shared" si="202"/>
        <v>photobooks</v>
      </c>
    </row>
    <row r="1823" spans="1:21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f t="shared" si="198"/>
        <v>2500</v>
      </c>
      <c r="F1823">
        <v>3372.25</v>
      </c>
      <c r="G1823" t="s">
        <v>8219</v>
      </c>
      <c r="H1823" t="s">
        <v>8224</v>
      </c>
      <c r="I1823" t="s">
        <v>8246</v>
      </c>
      <c r="J1823">
        <v>1330760367</v>
      </c>
      <c r="K1823" s="10">
        <f t="shared" si="199"/>
        <v>40971.319062499999</v>
      </c>
      <c r="L1823">
        <v>1326872367</v>
      </c>
      <c r="M1823" s="10">
        <f t="shared" si="200"/>
        <v>40926.319062499999</v>
      </c>
      <c r="N1823" t="b">
        <v>0</v>
      </c>
      <c r="O1823">
        <v>57</v>
      </c>
      <c r="P1823" t="b">
        <v>1</v>
      </c>
      <c r="Q1823" t="s">
        <v>8276</v>
      </c>
      <c r="R1823" s="5">
        <f t="shared" si="196"/>
        <v>1.349</v>
      </c>
      <c r="S1823" s="14">
        <f t="shared" si="197"/>
        <v>59.162280701754383</v>
      </c>
      <c r="T1823" t="str">
        <f t="shared" si="201"/>
        <v>music</v>
      </c>
      <c r="U1823" t="str">
        <f t="shared" si="202"/>
        <v>rock</v>
      </c>
    </row>
    <row r="1824" spans="1:21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f t="shared" si="198"/>
        <v>225</v>
      </c>
      <c r="F1824">
        <v>300</v>
      </c>
      <c r="G1824" t="s">
        <v>8219</v>
      </c>
      <c r="H1824" t="s">
        <v>8229</v>
      </c>
      <c r="I1824" t="s">
        <v>8251</v>
      </c>
      <c r="J1824">
        <v>1391194860</v>
      </c>
      <c r="K1824" s="10">
        <f t="shared" si="199"/>
        <v>41670.792361111111</v>
      </c>
      <c r="L1824">
        <v>1388084862</v>
      </c>
      <c r="M1824" s="10">
        <f t="shared" si="200"/>
        <v>41634.797013888885</v>
      </c>
      <c r="N1824" t="b">
        <v>0</v>
      </c>
      <c r="O1824">
        <v>11</v>
      </c>
      <c r="P1824" t="b">
        <v>1</v>
      </c>
      <c r="Q1824" t="s">
        <v>8276</v>
      </c>
      <c r="R1824" s="5">
        <f t="shared" si="196"/>
        <v>1</v>
      </c>
      <c r="S1824" s="14">
        <f t="shared" si="197"/>
        <v>27.272727272727273</v>
      </c>
      <c r="T1824" t="str">
        <f t="shared" si="201"/>
        <v>music</v>
      </c>
      <c r="U1824" t="str">
        <f t="shared" si="202"/>
        <v>rock</v>
      </c>
    </row>
    <row r="1825" spans="1:21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f t="shared" si="198"/>
        <v>700</v>
      </c>
      <c r="F1825">
        <v>811</v>
      </c>
      <c r="G1825" t="s">
        <v>8219</v>
      </c>
      <c r="H1825" t="s">
        <v>8224</v>
      </c>
      <c r="I1825" t="s">
        <v>8246</v>
      </c>
      <c r="J1825">
        <v>1351095976</v>
      </c>
      <c r="K1825" s="10">
        <f t="shared" si="199"/>
        <v>41206.684907407405</v>
      </c>
      <c r="L1825">
        <v>1348503976</v>
      </c>
      <c r="M1825" s="10">
        <f t="shared" si="200"/>
        <v>41176.684907407405</v>
      </c>
      <c r="N1825" t="b">
        <v>0</v>
      </c>
      <c r="O1825">
        <v>33</v>
      </c>
      <c r="P1825" t="b">
        <v>1</v>
      </c>
      <c r="Q1825" t="s">
        <v>8276</v>
      </c>
      <c r="R1825" s="5">
        <f t="shared" si="196"/>
        <v>1.159</v>
      </c>
      <c r="S1825" s="14">
        <f t="shared" si="197"/>
        <v>24.575757575757574</v>
      </c>
      <c r="T1825" t="str">
        <f t="shared" si="201"/>
        <v>music</v>
      </c>
      <c r="U1825" t="str">
        <f t="shared" si="202"/>
        <v>rock</v>
      </c>
    </row>
    <row r="1826" spans="1:21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f t="shared" si="198"/>
        <v>3000</v>
      </c>
      <c r="F1826">
        <v>3002</v>
      </c>
      <c r="G1826" t="s">
        <v>8219</v>
      </c>
      <c r="H1826" t="s">
        <v>8224</v>
      </c>
      <c r="I1826" t="s">
        <v>8246</v>
      </c>
      <c r="J1826">
        <v>1389146880</v>
      </c>
      <c r="K1826" s="10">
        <f t="shared" si="199"/>
        <v>41647.088888888888</v>
      </c>
      <c r="L1826">
        <v>1387403967</v>
      </c>
      <c r="M1826" s="10">
        <f t="shared" si="200"/>
        <v>41626.916284722225</v>
      </c>
      <c r="N1826" t="b">
        <v>0</v>
      </c>
      <c r="O1826">
        <v>40</v>
      </c>
      <c r="P1826" t="b">
        <v>1</v>
      </c>
      <c r="Q1826" t="s">
        <v>8276</v>
      </c>
      <c r="R1826" s="5">
        <f t="shared" si="196"/>
        <v>1.0009999999999999</v>
      </c>
      <c r="S1826" s="14">
        <f t="shared" si="197"/>
        <v>75.05</v>
      </c>
      <c r="T1826" t="str">
        <f t="shared" si="201"/>
        <v>music</v>
      </c>
      <c r="U1826" t="str">
        <f t="shared" si="202"/>
        <v>rock</v>
      </c>
    </row>
    <row r="1827" spans="1:21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f t="shared" si="198"/>
        <v>2000</v>
      </c>
      <c r="F1827">
        <v>2101</v>
      </c>
      <c r="G1827" t="s">
        <v>8219</v>
      </c>
      <c r="H1827" t="s">
        <v>8224</v>
      </c>
      <c r="I1827" t="s">
        <v>8246</v>
      </c>
      <c r="J1827">
        <v>1373572903</v>
      </c>
      <c r="K1827" s="10">
        <f t="shared" si="199"/>
        <v>41466.83452546296</v>
      </c>
      <c r="L1827">
        <v>1371585703</v>
      </c>
      <c r="M1827" s="10">
        <f t="shared" si="200"/>
        <v>41443.83452546296</v>
      </c>
      <c r="N1827" t="b">
        <v>0</v>
      </c>
      <c r="O1827">
        <v>50</v>
      </c>
      <c r="P1827" t="b">
        <v>1</v>
      </c>
      <c r="Q1827" t="s">
        <v>8276</v>
      </c>
      <c r="R1827" s="5">
        <f t="shared" si="196"/>
        <v>1.0509999999999999</v>
      </c>
      <c r="S1827" s="14">
        <f t="shared" si="197"/>
        <v>42.02</v>
      </c>
      <c r="T1827" t="str">
        <f t="shared" si="201"/>
        <v>music</v>
      </c>
      <c r="U1827" t="str">
        <f t="shared" si="202"/>
        <v>rock</v>
      </c>
    </row>
    <row r="1828" spans="1:21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f t="shared" si="198"/>
        <v>2000</v>
      </c>
      <c r="F1828">
        <v>2020</v>
      </c>
      <c r="G1828" t="s">
        <v>8219</v>
      </c>
      <c r="H1828" t="s">
        <v>8224</v>
      </c>
      <c r="I1828" t="s">
        <v>8246</v>
      </c>
      <c r="J1828">
        <v>1392675017</v>
      </c>
      <c r="K1828" s="10">
        <f t="shared" si="199"/>
        <v>41687.923807870371</v>
      </c>
      <c r="L1828">
        <v>1390083017</v>
      </c>
      <c r="M1828" s="10">
        <f t="shared" si="200"/>
        <v>41657.923807870371</v>
      </c>
      <c r="N1828" t="b">
        <v>0</v>
      </c>
      <c r="O1828">
        <v>38</v>
      </c>
      <c r="P1828" t="b">
        <v>1</v>
      </c>
      <c r="Q1828" t="s">
        <v>8276</v>
      </c>
      <c r="R1828" s="5">
        <f t="shared" si="196"/>
        <v>1.01</v>
      </c>
      <c r="S1828" s="14">
        <f t="shared" si="197"/>
        <v>53.157894736842103</v>
      </c>
      <c r="T1828" t="str">
        <f t="shared" si="201"/>
        <v>music</v>
      </c>
      <c r="U1828" t="str">
        <f t="shared" si="202"/>
        <v>rock</v>
      </c>
    </row>
    <row r="1829" spans="1:21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f t="shared" si="198"/>
        <v>8000</v>
      </c>
      <c r="F1829">
        <v>8053</v>
      </c>
      <c r="G1829" t="s">
        <v>8219</v>
      </c>
      <c r="H1829" t="s">
        <v>8224</v>
      </c>
      <c r="I1829" t="s">
        <v>8246</v>
      </c>
      <c r="J1829">
        <v>1299138561</v>
      </c>
      <c r="K1829" s="10">
        <f t="shared" si="199"/>
        <v>40605.325937499998</v>
      </c>
      <c r="L1829">
        <v>1294818561</v>
      </c>
      <c r="M1829" s="10">
        <f t="shared" si="200"/>
        <v>40555.325937499998</v>
      </c>
      <c r="N1829" t="b">
        <v>0</v>
      </c>
      <c r="O1829">
        <v>96</v>
      </c>
      <c r="P1829" t="b">
        <v>1</v>
      </c>
      <c r="Q1829" t="s">
        <v>8276</v>
      </c>
      <c r="R1829" s="5">
        <f t="shared" si="196"/>
        <v>1.0069999999999999</v>
      </c>
      <c r="S1829" s="14">
        <f t="shared" si="197"/>
        <v>83.885416666666671</v>
      </c>
      <c r="T1829" t="str">
        <f t="shared" si="201"/>
        <v>music</v>
      </c>
      <c r="U1829" t="str">
        <f t="shared" si="202"/>
        <v>rock</v>
      </c>
    </row>
    <row r="1830" spans="1:21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f t="shared" si="198"/>
        <v>20000</v>
      </c>
      <c r="F1830">
        <v>20032</v>
      </c>
      <c r="G1830" t="s">
        <v>8219</v>
      </c>
      <c r="H1830" t="s">
        <v>8224</v>
      </c>
      <c r="I1830" t="s">
        <v>8246</v>
      </c>
      <c r="J1830">
        <v>1399672800</v>
      </c>
      <c r="K1830" s="10">
        <f t="shared" si="199"/>
        <v>41768.916666666664</v>
      </c>
      <c r="L1830">
        <v>1396906530</v>
      </c>
      <c r="M1830" s="10">
        <f t="shared" si="200"/>
        <v>41736.899652777778</v>
      </c>
      <c r="N1830" t="b">
        <v>0</v>
      </c>
      <c r="O1830">
        <v>48</v>
      </c>
      <c r="P1830" t="b">
        <v>1</v>
      </c>
      <c r="Q1830" t="s">
        <v>8276</v>
      </c>
      <c r="R1830" s="5">
        <f t="shared" si="196"/>
        <v>1.002</v>
      </c>
      <c r="S1830" s="14">
        <f t="shared" si="197"/>
        <v>417.33333333333331</v>
      </c>
      <c r="T1830" t="str">
        <f t="shared" si="201"/>
        <v>music</v>
      </c>
      <c r="U1830" t="str">
        <f t="shared" si="202"/>
        <v>rock</v>
      </c>
    </row>
    <row r="1831" spans="1:21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f t="shared" si="198"/>
        <v>1500</v>
      </c>
      <c r="F1831">
        <v>2500.25</v>
      </c>
      <c r="G1831" t="s">
        <v>8219</v>
      </c>
      <c r="H1831" t="s">
        <v>8224</v>
      </c>
      <c r="I1831" t="s">
        <v>8246</v>
      </c>
      <c r="J1831">
        <v>1295647200</v>
      </c>
      <c r="K1831" s="10">
        <f t="shared" si="199"/>
        <v>40564.916666666664</v>
      </c>
      <c r="L1831">
        <v>1291428371</v>
      </c>
      <c r="M1831" s="10">
        <f t="shared" si="200"/>
        <v>40516.087627314817</v>
      </c>
      <c r="N1831" t="b">
        <v>0</v>
      </c>
      <c r="O1831">
        <v>33</v>
      </c>
      <c r="P1831" t="b">
        <v>1</v>
      </c>
      <c r="Q1831" t="s">
        <v>8276</v>
      </c>
      <c r="R1831" s="5">
        <f t="shared" si="196"/>
        <v>1.667</v>
      </c>
      <c r="S1831" s="14">
        <f t="shared" si="197"/>
        <v>75.765151515151516</v>
      </c>
      <c r="T1831" t="str">
        <f t="shared" si="201"/>
        <v>music</v>
      </c>
      <c r="U1831" t="str">
        <f t="shared" si="202"/>
        <v>rock</v>
      </c>
    </row>
    <row r="1832" spans="1:21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f t="shared" si="198"/>
        <v>15000</v>
      </c>
      <c r="F1832">
        <v>15230</v>
      </c>
      <c r="G1832" t="s">
        <v>8219</v>
      </c>
      <c r="H1832" t="s">
        <v>8224</v>
      </c>
      <c r="I1832" t="s">
        <v>8246</v>
      </c>
      <c r="J1832">
        <v>1393259107</v>
      </c>
      <c r="K1832" s="10">
        <f t="shared" si="199"/>
        <v>41694.684108796297</v>
      </c>
      <c r="L1832">
        <v>1390667107</v>
      </c>
      <c r="M1832" s="10">
        <f t="shared" si="200"/>
        <v>41664.684108796297</v>
      </c>
      <c r="N1832" t="b">
        <v>0</v>
      </c>
      <c r="O1832">
        <v>226</v>
      </c>
      <c r="P1832" t="b">
        <v>1</v>
      </c>
      <c r="Q1832" t="s">
        <v>8276</v>
      </c>
      <c r="R1832" s="5">
        <f t="shared" si="196"/>
        <v>1.0149999999999999</v>
      </c>
      <c r="S1832" s="14">
        <f t="shared" si="197"/>
        <v>67.389380530973455</v>
      </c>
      <c r="T1832" t="str">
        <f t="shared" si="201"/>
        <v>music</v>
      </c>
      <c r="U1832" t="str">
        <f t="shared" si="202"/>
        <v>rock</v>
      </c>
    </row>
    <row r="1833" spans="1:21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f t="shared" si="198"/>
        <v>1000</v>
      </c>
      <c r="F1833">
        <v>1030</v>
      </c>
      <c r="G1833" t="s">
        <v>8219</v>
      </c>
      <c r="H1833" t="s">
        <v>8224</v>
      </c>
      <c r="I1833" t="s">
        <v>8246</v>
      </c>
      <c r="J1833">
        <v>1336866863</v>
      </c>
      <c r="K1833" s="10">
        <f t="shared" si="199"/>
        <v>41041.996099537035</v>
      </c>
      <c r="L1833">
        <v>1335570863</v>
      </c>
      <c r="M1833" s="10">
        <f t="shared" si="200"/>
        <v>41026.996099537035</v>
      </c>
      <c r="N1833" t="b">
        <v>0</v>
      </c>
      <c r="O1833">
        <v>14</v>
      </c>
      <c r="P1833" t="b">
        <v>1</v>
      </c>
      <c r="Q1833" t="s">
        <v>8276</v>
      </c>
      <c r="R1833" s="5">
        <f t="shared" si="196"/>
        <v>1.03</v>
      </c>
      <c r="S1833" s="14">
        <f t="shared" si="197"/>
        <v>73.571428571428569</v>
      </c>
      <c r="T1833" t="str">
        <f t="shared" si="201"/>
        <v>music</v>
      </c>
      <c r="U1833" t="str">
        <f t="shared" si="202"/>
        <v>rock</v>
      </c>
    </row>
    <row r="1834" spans="1:21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f t="shared" si="198"/>
        <v>350</v>
      </c>
      <c r="F1834">
        <v>500</v>
      </c>
      <c r="G1834" t="s">
        <v>8219</v>
      </c>
      <c r="H1834" t="s">
        <v>8224</v>
      </c>
      <c r="I1834" t="s">
        <v>8246</v>
      </c>
      <c r="J1834">
        <v>1299243427</v>
      </c>
      <c r="K1834" s="10">
        <f t="shared" si="199"/>
        <v>40606.539664351854</v>
      </c>
      <c r="L1834">
        <v>1296651427</v>
      </c>
      <c r="M1834" s="10">
        <f t="shared" si="200"/>
        <v>40576.539664351854</v>
      </c>
      <c r="N1834" t="b">
        <v>0</v>
      </c>
      <c r="O1834">
        <v>20</v>
      </c>
      <c r="P1834" t="b">
        <v>1</v>
      </c>
      <c r="Q1834" t="s">
        <v>8276</v>
      </c>
      <c r="R1834" s="5">
        <f t="shared" si="196"/>
        <v>1.429</v>
      </c>
      <c r="S1834" s="14">
        <f t="shared" si="197"/>
        <v>25</v>
      </c>
      <c r="T1834" t="str">
        <f t="shared" si="201"/>
        <v>music</v>
      </c>
      <c r="U1834" t="str">
        <f t="shared" si="202"/>
        <v>rock</v>
      </c>
    </row>
    <row r="1835" spans="1:21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f t="shared" si="198"/>
        <v>400</v>
      </c>
      <c r="F1835">
        <v>1050</v>
      </c>
      <c r="G1835" t="s">
        <v>8219</v>
      </c>
      <c r="H1835" t="s">
        <v>8224</v>
      </c>
      <c r="I1835" t="s">
        <v>8246</v>
      </c>
      <c r="J1835">
        <v>1362211140</v>
      </c>
      <c r="K1835" s="10">
        <f t="shared" si="199"/>
        <v>41335.332638888889</v>
      </c>
      <c r="L1835">
        <v>1359421403</v>
      </c>
      <c r="M1835" s="10">
        <f t="shared" si="200"/>
        <v>41303.044016203705</v>
      </c>
      <c r="N1835" t="b">
        <v>0</v>
      </c>
      <c r="O1835">
        <v>25</v>
      </c>
      <c r="P1835" t="b">
        <v>1</v>
      </c>
      <c r="Q1835" t="s">
        <v>8276</v>
      </c>
      <c r="R1835" s="5">
        <f t="shared" si="196"/>
        <v>2.625</v>
      </c>
      <c r="S1835" s="14">
        <f t="shared" si="197"/>
        <v>42</v>
      </c>
      <c r="T1835" t="str">
        <f t="shared" si="201"/>
        <v>music</v>
      </c>
      <c r="U1835" t="str">
        <f t="shared" si="202"/>
        <v>rock</v>
      </c>
    </row>
    <row r="1836" spans="1:21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f t="shared" si="198"/>
        <v>10000</v>
      </c>
      <c r="F1836">
        <v>11805</v>
      </c>
      <c r="G1836" t="s">
        <v>8219</v>
      </c>
      <c r="H1836" t="s">
        <v>8224</v>
      </c>
      <c r="I1836" t="s">
        <v>8246</v>
      </c>
      <c r="J1836">
        <v>1422140895</v>
      </c>
      <c r="K1836" s="10">
        <f t="shared" si="199"/>
        <v>42028.964062500003</v>
      </c>
      <c r="L1836">
        <v>1418684895</v>
      </c>
      <c r="M1836" s="10">
        <f t="shared" si="200"/>
        <v>41988.964062500003</v>
      </c>
      <c r="N1836" t="b">
        <v>0</v>
      </c>
      <c r="O1836">
        <v>90</v>
      </c>
      <c r="P1836" t="b">
        <v>1</v>
      </c>
      <c r="Q1836" t="s">
        <v>8276</v>
      </c>
      <c r="R1836" s="5">
        <f t="shared" si="196"/>
        <v>1.181</v>
      </c>
      <c r="S1836" s="14">
        <f t="shared" si="197"/>
        <v>131.16666666666666</v>
      </c>
      <c r="T1836" t="str">
        <f t="shared" si="201"/>
        <v>music</v>
      </c>
      <c r="U1836" t="str">
        <f t="shared" si="202"/>
        <v>rock</v>
      </c>
    </row>
    <row r="1837" spans="1:21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f t="shared" si="198"/>
        <v>605</v>
      </c>
      <c r="F1837">
        <v>520</v>
      </c>
      <c r="G1837" t="s">
        <v>8219</v>
      </c>
      <c r="H1837" t="s">
        <v>8225</v>
      </c>
      <c r="I1837" t="s">
        <v>8247</v>
      </c>
      <c r="J1837">
        <v>1459439471</v>
      </c>
      <c r="K1837" s="10">
        <f t="shared" si="199"/>
        <v>42460.660543981481</v>
      </c>
      <c r="L1837">
        <v>1456851071</v>
      </c>
      <c r="M1837" s="10">
        <f t="shared" si="200"/>
        <v>42430.702210648145</v>
      </c>
      <c r="N1837" t="b">
        <v>0</v>
      </c>
      <c r="O1837">
        <v>11</v>
      </c>
      <c r="P1837" t="b">
        <v>1</v>
      </c>
      <c r="Q1837" t="s">
        <v>8276</v>
      </c>
      <c r="R1837" s="5">
        <f t="shared" si="196"/>
        <v>1.04</v>
      </c>
      <c r="S1837" s="14">
        <f t="shared" si="197"/>
        <v>47.272727272727273</v>
      </c>
      <c r="T1837" t="str">
        <f t="shared" si="201"/>
        <v>music</v>
      </c>
      <c r="U1837" t="str">
        <f t="shared" si="202"/>
        <v>rock</v>
      </c>
    </row>
    <row r="1838" spans="1:21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f t="shared" si="198"/>
        <v>5000</v>
      </c>
      <c r="F1838">
        <v>10017</v>
      </c>
      <c r="G1838" t="s">
        <v>8219</v>
      </c>
      <c r="H1838" t="s">
        <v>8224</v>
      </c>
      <c r="I1838" t="s">
        <v>8246</v>
      </c>
      <c r="J1838">
        <v>1361129129</v>
      </c>
      <c r="K1838" s="10">
        <f t="shared" si="199"/>
        <v>41322.809363425928</v>
      </c>
      <c r="L1838">
        <v>1359660329</v>
      </c>
      <c r="M1838" s="10">
        <f t="shared" si="200"/>
        <v>41305.809363425928</v>
      </c>
      <c r="N1838" t="b">
        <v>0</v>
      </c>
      <c r="O1838">
        <v>55</v>
      </c>
      <c r="P1838" t="b">
        <v>1</v>
      </c>
      <c r="Q1838" t="s">
        <v>8276</v>
      </c>
      <c r="R1838" s="5">
        <f t="shared" si="196"/>
        <v>2.0030000000000001</v>
      </c>
      <c r="S1838" s="14">
        <f t="shared" si="197"/>
        <v>182.12727272727273</v>
      </c>
      <c r="T1838" t="str">
        <f t="shared" si="201"/>
        <v>music</v>
      </c>
      <c r="U1838" t="str">
        <f t="shared" si="202"/>
        <v>rock</v>
      </c>
    </row>
    <row r="1839" spans="1:21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f t="shared" si="198"/>
        <v>600</v>
      </c>
      <c r="F1839">
        <v>1841</v>
      </c>
      <c r="G1839" t="s">
        <v>8219</v>
      </c>
      <c r="H1839" t="s">
        <v>8224</v>
      </c>
      <c r="I1839" t="s">
        <v>8246</v>
      </c>
      <c r="J1839">
        <v>1332029335</v>
      </c>
      <c r="K1839" s="10">
        <f t="shared" si="199"/>
        <v>40986.006192129629</v>
      </c>
      <c r="L1839">
        <v>1326848935</v>
      </c>
      <c r="M1839" s="10">
        <f t="shared" si="200"/>
        <v>40926.047858796301</v>
      </c>
      <c r="N1839" t="b">
        <v>0</v>
      </c>
      <c r="O1839">
        <v>30</v>
      </c>
      <c r="P1839" t="b">
        <v>1</v>
      </c>
      <c r="Q1839" t="s">
        <v>8276</v>
      </c>
      <c r="R1839" s="5">
        <f t="shared" si="196"/>
        <v>3.0680000000000001</v>
      </c>
      <c r="S1839" s="14">
        <f t="shared" si="197"/>
        <v>61.366666666666667</v>
      </c>
      <c r="T1839" t="str">
        <f t="shared" si="201"/>
        <v>music</v>
      </c>
      <c r="U1839" t="str">
        <f t="shared" si="202"/>
        <v>rock</v>
      </c>
    </row>
    <row r="1840" spans="1:21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f t="shared" si="198"/>
        <v>1000</v>
      </c>
      <c r="F1840">
        <v>1001.49</v>
      </c>
      <c r="G1840" t="s">
        <v>8219</v>
      </c>
      <c r="H1840" t="s">
        <v>8224</v>
      </c>
      <c r="I1840" t="s">
        <v>8246</v>
      </c>
      <c r="J1840">
        <v>1317438000</v>
      </c>
      <c r="K1840" s="10">
        <f t="shared" si="199"/>
        <v>40817.125</v>
      </c>
      <c r="L1840">
        <v>1314989557</v>
      </c>
      <c r="M1840" s="10">
        <f t="shared" si="200"/>
        <v>40788.786539351851</v>
      </c>
      <c r="N1840" t="b">
        <v>0</v>
      </c>
      <c r="O1840">
        <v>28</v>
      </c>
      <c r="P1840" t="b">
        <v>1</v>
      </c>
      <c r="Q1840" t="s">
        <v>8276</v>
      </c>
      <c r="R1840" s="5">
        <f t="shared" si="196"/>
        <v>1.0009999999999999</v>
      </c>
      <c r="S1840" s="14">
        <f t="shared" si="197"/>
        <v>35.767499999999998</v>
      </c>
      <c r="T1840" t="str">
        <f t="shared" si="201"/>
        <v>music</v>
      </c>
      <c r="U1840" t="str">
        <f t="shared" si="202"/>
        <v>rock</v>
      </c>
    </row>
    <row r="1841" spans="1:21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f t="shared" si="198"/>
        <v>1000</v>
      </c>
      <c r="F1841">
        <v>2053</v>
      </c>
      <c r="G1841" t="s">
        <v>8219</v>
      </c>
      <c r="H1841" t="s">
        <v>8224</v>
      </c>
      <c r="I1841" t="s">
        <v>8246</v>
      </c>
      <c r="J1841">
        <v>1475342382</v>
      </c>
      <c r="K1841" s="10">
        <f t="shared" si="199"/>
        <v>42644.722013888888</v>
      </c>
      <c r="L1841">
        <v>1472750382</v>
      </c>
      <c r="M1841" s="10">
        <f t="shared" si="200"/>
        <v>42614.722013888888</v>
      </c>
      <c r="N1841" t="b">
        <v>0</v>
      </c>
      <c r="O1841">
        <v>45</v>
      </c>
      <c r="P1841" t="b">
        <v>1</v>
      </c>
      <c r="Q1841" t="s">
        <v>8276</v>
      </c>
      <c r="R1841" s="5">
        <f t="shared" si="196"/>
        <v>2.0529999999999999</v>
      </c>
      <c r="S1841" s="14">
        <f t="shared" si="197"/>
        <v>45.62222222222222</v>
      </c>
      <c r="T1841" t="str">
        <f t="shared" si="201"/>
        <v>music</v>
      </c>
      <c r="U1841" t="str">
        <f t="shared" si="202"/>
        <v>rock</v>
      </c>
    </row>
    <row r="1842" spans="1:21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f t="shared" si="198"/>
        <v>900</v>
      </c>
      <c r="F1842">
        <v>980</v>
      </c>
      <c r="G1842" t="s">
        <v>8219</v>
      </c>
      <c r="H1842" t="s">
        <v>8224</v>
      </c>
      <c r="I1842" t="s">
        <v>8246</v>
      </c>
      <c r="J1842">
        <v>1367902740</v>
      </c>
      <c r="K1842" s="10">
        <f t="shared" si="199"/>
        <v>41401.207638888889</v>
      </c>
      <c r="L1842">
        <v>1366251510</v>
      </c>
      <c r="M1842" s="10">
        <f t="shared" si="200"/>
        <v>41382.096180555556</v>
      </c>
      <c r="N1842" t="b">
        <v>0</v>
      </c>
      <c r="O1842">
        <v>13</v>
      </c>
      <c r="P1842" t="b">
        <v>1</v>
      </c>
      <c r="Q1842" t="s">
        <v>8276</v>
      </c>
      <c r="R1842" s="5">
        <f t="shared" si="196"/>
        <v>1.089</v>
      </c>
      <c r="S1842" s="14">
        <f t="shared" si="197"/>
        <v>75.384615384615387</v>
      </c>
      <c r="T1842" t="str">
        <f t="shared" si="201"/>
        <v>music</v>
      </c>
      <c r="U1842" t="str">
        <f t="shared" si="202"/>
        <v>rock</v>
      </c>
    </row>
    <row r="1843" spans="1:21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f t="shared" si="198"/>
        <v>2000</v>
      </c>
      <c r="F1843">
        <v>2035</v>
      </c>
      <c r="G1843" t="s">
        <v>8219</v>
      </c>
      <c r="H1843" t="s">
        <v>8224</v>
      </c>
      <c r="I1843" t="s">
        <v>8246</v>
      </c>
      <c r="J1843">
        <v>1400561940</v>
      </c>
      <c r="K1843" s="10">
        <f t="shared" si="199"/>
        <v>41779.207638888889</v>
      </c>
      <c r="L1843">
        <v>1397679445</v>
      </c>
      <c r="M1843" s="10">
        <f t="shared" si="200"/>
        <v>41745.84542824074</v>
      </c>
      <c r="N1843" t="b">
        <v>0</v>
      </c>
      <c r="O1843">
        <v>40</v>
      </c>
      <c r="P1843" t="b">
        <v>1</v>
      </c>
      <c r="Q1843" t="s">
        <v>8276</v>
      </c>
      <c r="R1843" s="5">
        <f t="shared" si="196"/>
        <v>1.018</v>
      </c>
      <c r="S1843" s="14">
        <f t="shared" si="197"/>
        <v>50.875</v>
      </c>
      <c r="T1843" t="str">
        <f t="shared" si="201"/>
        <v>music</v>
      </c>
      <c r="U1843" t="str">
        <f t="shared" si="202"/>
        <v>rock</v>
      </c>
    </row>
    <row r="1844" spans="1:21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f t="shared" si="198"/>
        <v>2000</v>
      </c>
      <c r="F1844">
        <v>2505</v>
      </c>
      <c r="G1844" t="s">
        <v>8219</v>
      </c>
      <c r="H1844" t="s">
        <v>8224</v>
      </c>
      <c r="I1844" t="s">
        <v>8246</v>
      </c>
      <c r="J1844">
        <v>1425275940</v>
      </c>
      <c r="K1844" s="10">
        <f t="shared" si="199"/>
        <v>42065.249305555553</v>
      </c>
      <c r="L1844">
        <v>1422371381</v>
      </c>
      <c r="M1844" s="10">
        <f t="shared" si="200"/>
        <v>42031.631724537037</v>
      </c>
      <c r="N1844" t="b">
        <v>0</v>
      </c>
      <c r="O1844">
        <v>21</v>
      </c>
      <c r="P1844" t="b">
        <v>1</v>
      </c>
      <c r="Q1844" t="s">
        <v>8276</v>
      </c>
      <c r="R1844" s="5">
        <f t="shared" si="196"/>
        <v>1.2529999999999999</v>
      </c>
      <c r="S1844" s="14">
        <f t="shared" si="197"/>
        <v>119.28571428571429</v>
      </c>
      <c r="T1844" t="str">
        <f t="shared" si="201"/>
        <v>music</v>
      </c>
      <c r="U1844" t="str">
        <f t="shared" si="202"/>
        <v>rock</v>
      </c>
    </row>
    <row r="1845" spans="1:21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f t="shared" si="198"/>
        <v>10000</v>
      </c>
      <c r="F1845">
        <v>12400.61</v>
      </c>
      <c r="G1845" t="s">
        <v>8219</v>
      </c>
      <c r="H1845" t="s">
        <v>8224</v>
      </c>
      <c r="I1845" t="s">
        <v>8246</v>
      </c>
      <c r="J1845">
        <v>1298245954</v>
      </c>
      <c r="K1845" s="10">
        <f t="shared" si="199"/>
        <v>40594.994837962964</v>
      </c>
      <c r="L1845">
        <v>1295653954</v>
      </c>
      <c r="M1845" s="10">
        <f t="shared" si="200"/>
        <v>40564.994837962964</v>
      </c>
      <c r="N1845" t="b">
        <v>0</v>
      </c>
      <c r="O1845">
        <v>134</v>
      </c>
      <c r="P1845" t="b">
        <v>1</v>
      </c>
      <c r="Q1845" t="s">
        <v>8276</v>
      </c>
      <c r="R1845" s="5">
        <f t="shared" si="196"/>
        <v>1.24</v>
      </c>
      <c r="S1845" s="14">
        <f t="shared" si="197"/>
        <v>92.541865671641801</v>
      </c>
      <c r="T1845" t="str">
        <f t="shared" si="201"/>
        <v>music</v>
      </c>
      <c r="U1845" t="str">
        <f t="shared" si="202"/>
        <v>rock</v>
      </c>
    </row>
    <row r="1846" spans="1:21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f t="shared" si="198"/>
        <v>1500</v>
      </c>
      <c r="F1846">
        <v>1521</v>
      </c>
      <c r="G1846" t="s">
        <v>8219</v>
      </c>
      <c r="H1846" t="s">
        <v>8224</v>
      </c>
      <c r="I1846" t="s">
        <v>8246</v>
      </c>
      <c r="J1846">
        <v>1307761200</v>
      </c>
      <c r="K1846" s="10">
        <f t="shared" si="199"/>
        <v>40705.125</v>
      </c>
      <c r="L1846">
        <v>1304464914</v>
      </c>
      <c r="M1846" s="10">
        <f t="shared" si="200"/>
        <v>40666.973541666666</v>
      </c>
      <c r="N1846" t="b">
        <v>0</v>
      </c>
      <c r="O1846">
        <v>20</v>
      </c>
      <c r="P1846" t="b">
        <v>1</v>
      </c>
      <c r="Q1846" t="s">
        <v>8276</v>
      </c>
      <c r="R1846" s="5">
        <f t="shared" si="196"/>
        <v>1.014</v>
      </c>
      <c r="S1846" s="14">
        <f t="shared" si="197"/>
        <v>76.05</v>
      </c>
      <c r="T1846" t="str">
        <f t="shared" si="201"/>
        <v>music</v>
      </c>
      <c r="U1846" t="str">
        <f t="shared" si="202"/>
        <v>rock</v>
      </c>
    </row>
    <row r="1847" spans="1:21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f t="shared" si="198"/>
        <v>1000</v>
      </c>
      <c r="F1847">
        <v>1000</v>
      </c>
      <c r="G1847" t="s">
        <v>8219</v>
      </c>
      <c r="H1847" t="s">
        <v>8224</v>
      </c>
      <c r="I1847" t="s">
        <v>8246</v>
      </c>
      <c r="J1847">
        <v>1466139300</v>
      </c>
      <c r="K1847" s="10">
        <f t="shared" si="199"/>
        <v>42538.204861111109</v>
      </c>
      <c r="L1847">
        <v>1464854398</v>
      </c>
      <c r="M1847" s="10">
        <f t="shared" si="200"/>
        <v>42523.333310185189</v>
      </c>
      <c r="N1847" t="b">
        <v>0</v>
      </c>
      <c r="O1847">
        <v>19</v>
      </c>
      <c r="P1847" t="b">
        <v>1</v>
      </c>
      <c r="Q1847" t="s">
        <v>8276</v>
      </c>
      <c r="R1847" s="5">
        <f t="shared" si="196"/>
        <v>1</v>
      </c>
      <c r="S1847" s="14">
        <f t="shared" si="197"/>
        <v>52.631578947368418</v>
      </c>
      <c r="T1847" t="str">
        <f t="shared" si="201"/>
        <v>music</v>
      </c>
      <c r="U1847" t="str">
        <f t="shared" si="202"/>
        <v>rock</v>
      </c>
    </row>
    <row r="1848" spans="1:21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f t="shared" si="198"/>
        <v>15000</v>
      </c>
      <c r="F1848">
        <v>20689</v>
      </c>
      <c r="G1848" t="s">
        <v>8219</v>
      </c>
      <c r="H1848" t="s">
        <v>8224</v>
      </c>
      <c r="I1848" t="s">
        <v>8246</v>
      </c>
      <c r="J1848">
        <v>1355585777</v>
      </c>
      <c r="K1848" s="10">
        <f t="shared" si="199"/>
        <v>41258.650196759263</v>
      </c>
      <c r="L1848">
        <v>1352993777</v>
      </c>
      <c r="M1848" s="10">
        <f t="shared" si="200"/>
        <v>41228.650196759263</v>
      </c>
      <c r="N1848" t="b">
        <v>0</v>
      </c>
      <c r="O1848">
        <v>209</v>
      </c>
      <c r="P1848" t="b">
        <v>1</v>
      </c>
      <c r="Q1848" t="s">
        <v>8276</v>
      </c>
      <c r="R1848" s="5">
        <f t="shared" si="196"/>
        <v>1.379</v>
      </c>
      <c r="S1848" s="14">
        <f t="shared" si="197"/>
        <v>98.990430622009569</v>
      </c>
      <c r="T1848" t="str">
        <f t="shared" si="201"/>
        <v>music</v>
      </c>
      <c r="U1848" t="str">
        <f t="shared" si="202"/>
        <v>rock</v>
      </c>
    </row>
    <row r="1849" spans="1:21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f t="shared" si="198"/>
        <v>2500</v>
      </c>
      <c r="F1849">
        <v>3022</v>
      </c>
      <c r="G1849" t="s">
        <v>8219</v>
      </c>
      <c r="H1849" t="s">
        <v>8224</v>
      </c>
      <c r="I1849" t="s">
        <v>8246</v>
      </c>
      <c r="J1849">
        <v>1429594832</v>
      </c>
      <c r="K1849" s="10">
        <f t="shared" si="199"/>
        <v>42115.236481481479</v>
      </c>
      <c r="L1849">
        <v>1427780432</v>
      </c>
      <c r="M1849" s="10">
        <f t="shared" si="200"/>
        <v>42094.236481481479</v>
      </c>
      <c r="N1849" t="b">
        <v>0</v>
      </c>
      <c r="O1849">
        <v>38</v>
      </c>
      <c r="P1849" t="b">
        <v>1</v>
      </c>
      <c r="Q1849" t="s">
        <v>8276</v>
      </c>
      <c r="R1849" s="5">
        <f t="shared" si="196"/>
        <v>1.2090000000000001</v>
      </c>
      <c r="S1849" s="14">
        <f t="shared" si="197"/>
        <v>79.526315789473685</v>
      </c>
      <c r="T1849" t="str">
        <f t="shared" si="201"/>
        <v>music</v>
      </c>
      <c r="U1849" t="str">
        <f t="shared" si="202"/>
        <v>rock</v>
      </c>
    </row>
    <row r="1850" spans="1:21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f t="shared" si="198"/>
        <v>3000</v>
      </c>
      <c r="F1850">
        <v>3221</v>
      </c>
      <c r="G1850" t="s">
        <v>8219</v>
      </c>
      <c r="H1850" t="s">
        <v>8224</v>
      </c>
      <c r="I1850" t="s">
        <v>8246</v>
      </c>
      <c r="J1850">
        <v>1312095540</v>
      </c>
      <c r="K1850" s="10">
        <f t="shared" si="199"/>
        <v>40755.290972222225</v>
      </c>
      <c r="L1850">
        <v>1306608888</v>
      </c>
      <c r="M1850" s="10">
        <f t="shared" si="200"/>
        <v>40691.788055555553</v>
      </c>
      <c r="N1850" t="b">
        <v>0</v>
      </c>
      <c r="O1850">
        <v>24</v>
      </c>
      <c r="P1850" t="b">
        <v>1</v>
      </c>
      <c r="Q1850" t="s">
        <v>8276</v>
      </c>
      <c r="R1850" s="5">
        <f t="shared" si="196"/>
        <v>1.0740000000000001</v>
      </c>
      <c r="S1850" s="14">
        <f t="shared" si="197"/>
        <v>134.20833333333334</v>
      </c>
      <c r="T1850" t="str">
        <f t="shared" si="201"/>
        <v>music</v>
      </c>
      <c r="U1850" t="str">
        <f t="shared" si="202"/>
        <v>rock</v>
      </c>
    </row>
    <row r="1851" spans="1:21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f t="shared" si="198"/>
        <v>300</v>
      </c>
      <c r="F1851">
        <v>301</v>
      </c>
      <c r="G1851" t="s">
        <v>8219</v>
      </c>
      <c r="H1851" t="s">
        <v>8224</v>
      </c>
      <c r="I1851" t="s">
        <v>8246</v>
      </c>
      <c r="J1851">
        <v>1350505059</v>
      </c>
      <c r="K1851" s="10">
        <f t="shared" si="199"/>
        <v>41199.845590277779</v>
      </c>
      <c r="L1851">
        <v>1347913059</v>
      </c>
      <c r="M1851" s="10">
        <f t="shared" si="200"/>
        <v>41169.845590277779</v>
      </c>
      <c r="N1851" t="b">
        <v>0</v>
      </c>
      <c r="O1851">
        <v>8</v>
      </c>
      <c r="P1851" t="b">
        <v>1</v>
      </c>
      <c r="Q1851" t="s">
        <v>8276</v>
      </c>
      <c r="R1851" s="5">
        <f t="shared" si="196"/>
        <v>1.0029999999999999</v>
      </c>
      <c r="S1851" s="14">
        <f t="shared" si="197"/>
        <v>37.625</v>
      </c>
      <c r="T1851" t="str">
        <f t="shared" si="201"/>
        <v>music</v>
      </c>
      <c r="U1851" t="str">
        <f t="shared" si="202"/>
        <v>rock</v>
      </c>
    </row>
    <row r="1852" spans="1:21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f t="shared" si="198"/>
        <v>9000</v>
      </c>
      <c r="F1852">
        <v>9137</v>
      </c>
      <c r="G1852" t="s">
        <v>8219</v>
      </c>
      <c r="H1852" t="s">
        <v>8224</v>
      </c>
      <c r="I1852" t="s">
        <v>8246</v>
      </c>
      <c r="J1852">
        <v>1405033300</v>
      </c>
      <c r="K1852" s="10">
        <f t="shared" si="199"/>
        <v>41830.959490740745</v>
      </c>
      <c r="L1852">
        <v>1402441300</v>
      </c>
      <c r="M1852" s="10">
        <f t="shared" si="200"/>
        <v>41800.959490740745</v>
      </c>
      <c r="N1852" t="b">
        <v>0</v>
      </c>
      <c r="O1852">
        <v>179</v>
      </c>
      <c r="P1852" t="b">
        <v>1</v>
      </c>
      <c r="Q1852" t="s">
        <v>8276</v>
      </c>
      <c r="R1852" s="5">
        <f t="shared" si="196"/>
        <v>1.0149999999999999</v>
      </c>
      <c r="S1852" s="14">
        <f t="shared" si="197"/>
        <v>51.044692737430168</v>
      </c>
      <c r="T1852" t="str">
        <f t="shared" si="201"/>
        <v>music</v>
      </c>
      <c r="U1852" t="str">
        <f t="shared" si="202"/>
        <v>rock</v>
      </c>
    </row>
    <row r="1853" spans="1:21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f t="shared" si="198"/>
        <v>1300</v>
      </c>
      <c r="F1853">
        <v>1301</v>
      </c>
      <c r="G1853" t="s">
        <v>8219</v>
      </c>
      <c r="H1853" t="s">
        <v>8224</v>
      </c>
      <c r="I1853" t="s">
        <v>8246</v>
      </c>
      <c r="J1853">
        <v>1406509200</v>
      </c>
      <c r="K1853" s="10">
        <f t="shared" si="199"/>
        <v>41848.041666666664</v>
      </c>
      <c r="L1853">
        <v>1404769538</v>
      </c>
      <c r="M1853" s="10">
        <f t="shared" si="200"/>
        <v>41827.906689814816</v>
      </c>
      <c r="N1853" t="b">
        <v>0</v>
      </c>
      <c r="O1853">
        <v>26</v>
      </c>
      <c r="P1853" t="b">
        <v>1</v>
      </c>
      <c r="Q1853" t="s">
        <v>8276</v>
      </c>
      <c r="R1853" s="5">
        <f t="shared" si="196"/>
        <v>1.0009999999999999</v>
      </c>
      <c r="S1853" s="14">
        <f t="shared" si="197"/>
        <v>50.03846153846154</v>
      </c>
      <c r="T1853" t="str">
        <f t="shared" si="201"/>
        <v>music</v>
      </c>
      <c r="U1853" t="str">
        <f t="shared" si="202"/>
        <v>rock</v>
      </c>
    </row>
    <row r="1854" spans="1:21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f t="shared" si="198"/>
        <v>15000</v>
      </c>
      <c r="F1854">
        <v>17545</v>
      </c>
      <c r="G1854" t="s">
        <v>8219</v>
      </c>
      <c r="H1854" t="s">
        <v>8224</v>
      </c>
      <c r="I1854" t="s">
        <v>8246</v>
      </c>
      <c r="J1854">
        <v>1429920000</v>
      </c>
      <c r="K1854" s="10">
        <f t="shared" si="199"/>
        <v>42119</v>
      </c>
      <c r="L1854">
        <v>1426703452</v>
      </c>
      <c r="M1854" s="10">
        <f t="shared" si="200"/>
        <v>42081.77143518519</v>
      </c>
      <c r="N1854" t="b">
        <v>0</v>
      </c>
      <c r="O1854">
        <v>131</v>
      </c>
      <c r="P1854" t="b">
        <v>1</v>
      </c>
      <c r="Q1854" t="s">
        <v>8276</v>
      </c>
      <c r="R1854" s="5">
        <f t="shared" si="196"/>
        <v>1.17</v>
      </c>
      <c r="S1854" s="14">
        <f t="shared" si="197"/>
        <v>133.93129770992365</v>
      </c>
      <c r="T1854" t="str">
        <f t="shared" si="201"/>
        <v>music</v>
      </c>
      <c r="U1854" t="str">
        <f t="shared" si="202"/>
        <v>rock</v>
      </c>
    </row>
    <row r="1855" spans="1:21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f t="shared" si="198"/>
        <v>800</v>
      </c>
      <c r="F1855">
        <v>815</v>
      </c>
      <c r="G1855" t="s">
        <v>8219</v>
      </c>
      <c r="H1855" t="s">
        <v>8224</v>
      </c>
      <c r="I1855" t="s">
        <v>8246</v>
      </c>
      <c r="J1855">
        <v>1352860017</v>
      </c>
      <c r="K1855" s="10">
        <f t="shared" si="199"/>
        <v>41227.102048611108</v>
      </c>
      <c r="L1855">
        <v>1348536417</v>
      </c>
      <c r="M1855" s="10">
        <f t="shared" si="200"/>
        <v>41177.060381944444</v>
      </c>
      <c r="N1855" t="b">
        <v>0</v>
      </c>
      <c r="O1855">
        <v>14</v>
      </c>
      <c r="P1855" t="b">
        <v>1</v>
      </c>
      <c r="Q1855" t="s">
        <v>8276</v>
      </c>
      <c r="R1855" s="5">
        <f t="shared" si="196"/>
        <v>1.0189999999999999</v>
      </c>
      <c r="S1855" s="14">
        <f t="shared" si="197"/>
        <v>58.214285714285715</v>
      </c>
      <c r="T1855" t="str">
        <f t="shared" si="201"/>
        <v>music</v>
      </c>
      <c r="U1855" t="str">
        <f t="shared" si="202"/>
        <v>rock</v>
      </c>
    </row>
    <row r="1856" spans="1:21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f t="shared" si="198"/>
        <v>15000</v>
      </c>
      <c r="F1856">
        <v>15318.55</v>
      </c>
      <c r="G1856" t="s">
        <v>8219</v>
      </c>
      <c r="H1856" t="s">
        <v>8224</v>
      </c>
      <c r="I1856" t="s">
        <v>8246</v>
      </c>
      <c r="J1856">
        <v>1369355437</v>
      </c>
      <c r="K1856" s="10">
        <f t="shared" si="199"/>
        <v>41418.021261574075</v>
      </c>
      <c r="L1856">
        <v>1366763437</v>
      </c>
      <c r="M1856" s="10">
        <f t="shared" si="200"/>
        <v>41388.021261574075</v>
      </c>
      <c r="N1856" t="b">
        <v>0</v>
      </c>
      <c r="O1856">
        <v>174</v>
      </c>
      <c r="P1856" t="b">
        <v>1</v>
      </c>
      <c r="Q1856" t="s">
        <v>8276</v>
      </c>
      <c r="R1856" s="5">
        <f t="shared" si="196"/>
        <v>1.0209999999999999</v>
      </c>
      <c r="S1856" s="14">
        <f t="shared" si="197"/>
        <v>88.037643678160919</v>
      </c>
      <c r="T1856" t="str">
        <f t="shared" si="201"/>
        <v>music</v>
      </c>
      <c r="U1856" t="str">
        <f t="shared" si="202"/>
        <v>rock</v>
      </c>
    </row>
    <row r="1857" spans="1:21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f t="shared" si="198"/>
        <v>6562.5</v>
      </c>
      <c r="F1857">
        <v>13480.16</v>
      </c>
      <c r="G1857" t="s">
        <v>8219</v>
      </c>
      <c r="H1857" t="s">
        <v>8229</v>
      </c>
      <c r="I1857" t="s">
        <v>8251</v>
      </c>
      <c r="J1857">
        <v>1389012940</v>
      </c>
      <c r="K1857" s="10">
        <f t="shared" si="199"/>
        <v>41645.538657407407</v>
      </c>
      <c r="L1857">
        <v>1385124940</v>
      </c>
      <c r="M1857" s="10">
        <f t="shared" si="200"/>
        <v>41600.538657407407</v>
      </c>
      <c r="N1857" t="b">
        <v>0</v>
      </c>
      <c r="O1857">
        <v>191</v>
      </c>
      <c r="P1857" t="b">
        <v>1</v>
      </c>
      <c r="Q1857" t="s">
        <v>8276</v>
      </c>
      <c r="R1857" s="5">
        <f t="shared" si="196"/>
        <v>1.5409999999999999</v>
      </c>
      <c r="S1857" s="14">
        <f t="shared" si="197"/>
        <v>70.576753926701571</v>
      </c>
      <c r="T1857" t="str">
        <f t="shared" si="201"/>
        <v>music</v>
      </c>
      <c r="U1857" t="str">
        <f t="shared" si="202"/>
        <v>rock</v>
      </c>
    </row>
    <row r="1858" spans="1:21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f t="shared" si="198"/>
        <v>2000</v>
      </c>
      <c r="F1858">
        <v>2025</v>
      </c>
      <c r="G1858" t="s">
        <v>8219</v>
      </c>
      <c r="H1858" t="s">
        <v>8224</v>
      </c>
      <c r="I1858" t="s">
        <v>8246</v>
      </c>
      <c r="J1858">
        <v>1405715472</v>
      </c>
      <c r="K1858" s="10">
        <f t="shared" si="199"/>
        <v>41838.854999999996</v>
      </c>
      <c r="L1858">
        <v>1403901072</v>
      </c>
      <c r="M1858" s="10">
        <f t="shared" si="200"/>
        <v>41817.854999999996</v>
      </c>
      <c r="N1858" t="b">
        <v>0</v>
      </c>
      <c r="O1858">
        <v>38</v>
      </c>
      <c r="P1858" t="b">
        <v>1</v>
      </c>
      <c r="Q1858" t="s">
        <v>8276</v>
      </c>
      <c r="R1858" s="5">
        <f t="shared" ref="R1858:R1921" si="203">ROUND((F1858/D1858),3)</f>
        <v>1.0129999999999999</v>
      </c>
      <c r="S1858" s="14">
        <f t="shared" ref="S1858:S1921" si="204">F1858/O1858</f>
        <v>53.289473684210527</v>
      </c>
      <c r="T1858" t="str">
        <f t="shared" si="201"/>
        <v>music</v>
      </c>
      <c r="U1858" t="str">
        <f t="shared" si="202"/>
        <v>rock</v>
      </c>
    </row>
    <row r="1859" spans="1:21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f t="shared" ref="E1859:E1922" si="205">IF(I1859="USD",D1859,(IF(I1859="AUD",(D1859*0.68),IF(I1859="GBP",(D1859*1.21),(IF(I1859="EUR",(D1859*1.11),(IF(I1859="CAD",(D1859*0.75),(IF(I1859="NZD",(D1859*0.64),IF(I1859="HKD",(D1859*0.13),IF(I1859="DKK",(D1859*0.15),IF(I1859="NOK",(D1859*0.11),IF(I1859="SEK",(D1859*0.1),(IF(I1859="MXN",(D1859*0.051),IF(I1859="chf",(D1859*1.02),IF(I1859="SGD",(D1859*0.72)))))))))))))))))))</f>
        <v>3000</v>
      </c>
      <c r="F1859">
        <v>3000</v>
      </c>
      <c r="G1859" t="s">
        <v>8219</v>
      </c>
      <c r="H1859" t="s">
        <v>8224</v>
      </c>
      <c r="I1859" t="s">
        <v>8246</v>
      </c>
      <c r="J1859">
        <v>1410546413</v>
      </c>
      <c r="K1859" s="10">
        <f t="shared" ref="K1859:K1922" si="206">(((J1859/60)/60)/24)+DATE(1970,1,1)</f>
        <v>41894.76866898148</v>
      </c>
      <c r="L1859">
        <v>1407954413</v>
      </c>
      <c r="M1859" s="10">
        <f t="shared" ref="M1859:M1922" si="207">(((L1859/60)/60)/24)+DATE(1970,1,1)</f>
        <v>41864.76866898148</v>
      </c>
      <c r="N1859" t="b">
        <v>0</v>
      </c>
      <c r="O1859">
        <v>22</v>
      </c>
      <c r="P1859" t="b">
        <v>1</v>
      </c>
      <c r="Q1859" t="s">
        <v>8276</v>
      </c>
      <c r="R1859" s="5">
        <f t="shared" si="203"/>
        <v>1</v>
      </c>
      <c r="S1859" s="14">
        <f t="shared" si="204"/>
        <v>136.36363636363637</v>
      </c>
      <c r="T1859" t="str">
        <f t="shared" ref="T1859:T1922" si="208">LEFT(Q1859,SEARCH("/",Q1859,1)-1)</f>
        <v>music</v>
      </c>
      <c r="U1859" t="str">
        <f t="shared" ref="U1859:U1922" si="209">RIGHT(Q1859,(LEN(Q1859)-(SEARCH("/",Q1859,1))))</f>
        <v>rock</v>
      </c>
    </row>
    <row r="1860" spans="1:21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f t="shared" si="205"/>
        <v>5555.55</v>
      </c>
      <c r="F1860">
        <v>6041.55</v>
      </c>
      <c r="G1860" t="s">
        <v>8219</v>
      </c>
      <c r="H1860" t="s">
        <v>8224</v>
      </c>
      <c r="I1860" t="s">
        <v>8246</v>
      </c>
      <c r="J1860">
        <v>1324014521</v>
      </c>
      <c r="K1860" s="10">
        <f t="shared" si="206"/>
        <v>40893.242141203707</v>
      </c>
      <c r="L1860">
        <v>1318826921</v>
      </c>
      <c r="M1860" s="10">
        <f t="shared" si="207"/>
        <v>40833.200474537036</v>
      </c>
      <c r="N1860" t="b">
        <v>0</v>
      </c>
      <c r="O1860">
        <v>149</v>
      </c>
      <c r="P1860" t="b">
        <v>1</v>
      </c>
      <c r="Q1860" t="s">
        <v>8276</v>
      </c>
      <c r="R1860" s="5">
        <f t="shared" si="203"/>
        <v>1.087</v>
      </c>
      <c r="S1860" s="14">
        <f t="shared" si="204"/>
        <v>40.547315436241611</v>
      </c>
      <c r="T1860" t="str">
        <f t="shared" si="208"/>
        <v>music</v>
      </c>
      <c r="U1860" t="str">
        <f t="shared" si="209"/>
        <v>rock</v>
      </c>
    </row>
    <row r="1861" spans="1:21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f t="shared" si="205"/>
        <v>3000</v>
      </c>
      <c r="F1861">
        <v>3955</v>
      </c>
      <c r="G1861" t="s">
        <v>8219</v>
      </c>
      <c r="H1861" t="s">
        <v>8224</v>
      </c>
      <c r="I1861" t="s">
        <v>8246</v>
      </c>
      <c r="J1861">
        <v>1316716129</v>
      </c>
      <c r="K1861" s="10">
        <f t="shared" si="206"/>
        <v>40808.770011574074</v>
      </c>
      <c r="L1861">
        <v>1314124129</v>
      </c>
      <c r="M1861" s="10">
        <f t="shared" si="207"/>
        <v>40778.770011574074</v>
      </c>
      <c r="N1861" t="b">
        <v>0</v>
      </c>
      <c r="O1861">
        <v>56</v>
      </c>
      <c r="P1861" t="b">
        <v>1</v>
      </c>
      <c r="Q1861" t="s">
        <v>8276</v>
      </c>
      <c r="R1861" s="5">
        <f t="shared" si="203"/>
        <v>1.3180000000000001</v>
      </c>
      <c r="S1861" s="14">
        <f t="shared" si="204"/>
        <v>70.625</v>
      </c>
      <c r="T1861" t="str">
        <f t="shared" si="208"/>
        <v>music</v>
      </c>
      <c r="U1861" t="str">
        <f t="shared" si="209"/>
        <v>rock</v>
      </c>
    </row>
    <row r="1862" spans="1:21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f t="shared" si="205"/>
        <v>750</v>
      </c>
      <c r="F1862">
        <v>1001</v>
      </c>
      <c r="G1862" t="s">
        <v>8219</v>
      </c>
      <c r="H1862" t="s">
        <v>8224</v>
      </c>
      <c r="I1862" t="s">
        <v>8246</v>
      </c>
      <c r="J1862">
        <v>1391706084</v>
      </c>
      <c r="K1862" s="10">
        <f t="shared" si="206"/>
        <v>41676.709305555552</v>
      </c>
      <c r="L1862">
        <v>1389891684</v>
      </c>
      <c r="M1862" s="10">
        <f t="shared" si="207"/>
        <v>41655.709305555552</v>
      </c>
      <c r="N1862" t="b">
        <v>0</v>
      </c>
      <c r="O1862">
        <v>19</v>
      </c>
      <c r="P1862" t="b">
        <v>1</v>
      </c>
      <c r="Q1862" t="s">
        <v>8276</v>
      </c>
      <c r="R1862" s="5">
        <f t="shared" si="203"/>
        <v>1.335</v>
      </c>
      <c r="S1862" s="14">
        <f t="shared" si="204"/>
        <v>52.684210526315788</v>
      </c>
      <c r="T1862" t="str">
        <f t="shared" si="208"/>
        <v>music</v>
      </c>
      <c r="U1862" t="str">
        <f t="shared" si="209"/>
        <v>rock</v>
      </c>
    </row>
    <row r="1863" spans="1:21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f t="shared" si="205"/>
        <v>302500</v>
      </c>
      <c r="F1863">
        <v>0</v>
      </c>
      <c r="G1863" t="s">
        <v>8221</v>
      </c>
      <c r="H1863" t="s">
        <v>8225</v>
      </c>
      <c r="I1863" t="s">
        <v>8247</v>
      </c>
      <c r="J1863">
        <v>1422256341</v>
      </c>
      <c r="K1863" s="10">
        <f t="shared" si="206"/>
        <v>42030.300243055557</v>
      </c>
      <c r="L1863">
        <v>1419664341</v>
      </c>
      <c r="M1863" s="10">
        <f t="shared" si="207"/>
        <v>42000.300243055557</v>
      </c>
      <c r="N1863" t="b">
        <v>0</v>
      </c>
      <c r="O1863">
        <v>0</v>
      </c>
      <c r="P1863" t="b">
        <v>0</v>
      </c>
      <c r="Q1863" t="s">
        <v>8283</v>
      </c>
      <c r="R1863" s="5">
        <f t="shared" si="203"/>
        <v>0</v>
      </c>
      <c r="S1863" s="6" t="e">
        <f t="shared" si="204"/>
        <v>#DIV/0!</v>
      </c>
      <c r="T1863" t="str">
        <f t="shared" si="208"/>
        <v>games</v>
      </c>
      <c r="U1863" t="str">
        <f t="shared" si="209"/>
        <v>mobile games</v>
      </c>
    </row>
    <row r="1864" spans="1:21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f t="shared" si="205"/>
        <v>18000</v>
      </c>
      <c r="F1864">
        <v>1455</v>
      </c>
      <c r="G1864" t="s">
        <v>8221</v>
      </c>
      <c r="H1864" t="s">
        <v>8224</v>
      </c>
      <c r="I1864" t="s">
        <v>8246</v>
      </c>
      <c r="J1864">
        <v>1488958200</v>
      </c>
      <c r="K1864" s="10">
        <f t="shared" si="206"/>
        <v>42802.3125</v>
      </c>
      <c r="L1864">
        <v>1484912974</v>
      </c>
      <c r="M1864" s="10">
        <f t="shared" si="207"/>
        <v>42755.492754629624</v>
      </c>
      <c r="N1864" t="b">
        <v>0</v>
      </c>
      <c r="O1864">
        <v>16</v>
      </c>
      <c r="P1864" t="b">
        <v>0</v>
      </c>
      <c r="Q1864" t="s">
        <v>8283</v>
      </c>
      <c r="R1864" s="5">
        <f t="shared" si="203"/>
        <v>8.1000000000000003E-2</v>
      </c>
      <c r="S1864" s="6">
        <f t="shared" si="204"/>
        <v>90.9375</v>
      </c>
      <c r="T1864" t="str">
        <f t="shared" si="208"/>
        <v>games</v>
      </c>
      <c r="U1864" t="str">
        <f t="shared" si="209"/>
        <v>mobile games</v>
      </c>
    </row>
    <row r="1865" spans="1:21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f t="shared" si="205"/>
        <v>2500</v>
      </c>
      <c r="F1865">
        <v>10</v>
      </c>
      <c r="G1865" t="s">
        <v>8221</v>
      </c>
      <c r="H1865" t="s">
        <v>8224</v>
      </c>
      <c r="I1865" t="s">
        <v>8246</v>
      </c>
      <c r="J1865">
        <v>1402600085</v>
      </c>
      <c r="K1865" s="10">
        <f t="shared" si="206"/>
        <v>41802.797280092593</v>
      </c>
      <c r="L1865">
        <v>1400008085</v>
      </c>
      <c r="M1865" s="10">
        <f t="shared" si="207"/>
        <v>41772.797280092593</v>
      </c>
      <c r="N1865" t="b">
        <v>0</v>
      </c>
      <c r="O1865">
        <v>2</v>
      </c>
      <c r="P1865" t="b">
        <v>0</v>
      </c>
      <c r="Q1865" t="s">
        <v>8283</v>
      </c>
      <c r="R1865" s="5">
        <f t="shared" si="203"/>
        <v>4.0000000000000001E-3</v>
      </c>
      <c r="S1865" s="6">
        <f t="shared" si="204"/>
        <v>5</v>
      </c>
      <c r="T1865" t="str">
        <f t="shared" si="208"/>
        <v>games</v>
      </c>
      <c r="U1865" t="str">
        <f t="shared" si="209"/>
        <v>mobile games</v>
      </c>
    </row>
    <row r="1866" spans="1:21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f t="shared" si="205"/>
        <v>6500</v>
      </c>
      <c r="F1866">
        <v>2788</v>
      </c>
      <c r="G1866" t="s">
        <v>8221</v>
      </c>
      <c r="H1866" t="s">
        <v>8224</v>
      </c>
      <c r="I1866" t="s">
        <v>8246</v>
      </c>
      <c r="J1866">
        <v>1399223500</v>
      </c>
      <c r="K1866" s="10">
        <f t="shared" si="206"/>
        <v>41763.716435185182</v>
      </c>
      <c r="L1866">
        <v>1396631500</v>
      </c>
      <c r="M1866" s="10">
        <f t="shared" si="207"/>
        <v>41733.716435185182</v>
      </c>
      <c r="N1866" t="b">
        <v>0</v>
      </c>
      <c r="O1866">
        <v>48</v>
      </c>
      <c r="P1866" t="b">
        <v>0</v>
      </c>
      <c r="Q1866" t="s">
        <v>8283</v>
      </c>
      <c r="R1866" s="5">
        <f t="shared" si="203"/>
        <v>0.42899999999999999</v>
      </c>
      <c r="S1866" s="6">
        <f t="shared" si="204"/>
        <v>58.083333333333336</v>
      </c>
      <c r="T1866" t="str">
        <f t="shared" si="208"/>
        <v>games</v>
      </c>
      <c r="U1866" t="str">
        <f t="shared" si="209"/>
        <v>mobile games</v>
      </c>
    </row>
    <row r="1867" spans="1:21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f t="shared" si="205"/>
        <v>133100</v>
      </c>
      <c r="F1867">
        <v>4</v>
      </c>
      <c r="G1867" t="s">
        <v>8221</v>
      </c>
      <c r="H1867" t="s">
        <v>8225</v>
      </c>
      <c r="I1867" t="s">
        <v>8247</v>
      </c>
      <c r="J1867">
        <v>1478425747</v>
      </c>
      <c r="K1867" s="10">
        <f t="shared" si="206"/>
        <v>42680.409108796302</v>
      </c>
      <c r="L1867">
        <v>1475398147</v>
      </c>
      <c r="M1867" s="10">
        <f t="shared" si="207"/>
        <v>42645.367442129631</v>
      </c>
      <c r="N1867" t="b">
        <v>0</v>
      </c>
      <c r="O1867">
        <v>2</v>
      </c>
      <c r="P1867" t="b">
        <v>0</v>
      </c>
      <c r="Q1867" t="s">
        <v>8283</v>
      </c>
      <c r="R1867" s="5">
        <f t="shared" si="203"/>
        <v>0</v>
      </c>
      <c r="S1867" s="6">
        <f t="shared" si="204"/>
        <v>2</v>
      </c>
      <c r="T1867" t="str">
        <f t="shared" si="208"/>
        <v>games</v>
      </c>
      <c r="U1867" t="str">
        <f t="shared" si="209"/>
        <v>mobile games</v>
      </c>
    </row>
    <row r="1868" spans="1:21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f t="shared" si="205"/>
        <v>25000</v>
      </c>
      <c r="F1868">
        <v>125</v>
      </c>
      <c r="G1868" t="s">
        <v>8221</v>
      </c>
      <c r="H1868" t="s">
        <v>8224</v>
      </c>
      <c r="I1868" t="s">
        <v>8246</v>
      </c>
      <c r="J1868">
        <v>1488340800</v>
      </c>
      <c r="K1868" s="10">
        <f t="shared" si="206"/>
        <v>42795.166666666672</v>
      </c>
      <c r="L1868">
        <v>1483768497</v>
      </c>
      <c r="M1868" s="10">
        <f t="shared" si="207"/>
        <v>42742.246493055558</v>
      </c>
      <c r="N1868" t="b">
        <v>0</v>
      </c>
      <c r="O1868">
        <v>2</v>
      </c>
      <c r="P1868" t="b">
        <v>0</v>
      </c>
      <c r="Q1868" t="s">
        <v>8283</v>
      </c>
      <c r="R1868" s="5">
        <f t="shared" si="203"/>
        <v>5.0000000000000001E-3</v>
      </c>
      <c r="S1868" s="6">
        <f t="shared" si="204"/>
        <v>62.5</v>
      </c>
      <c r="T1868" t="str">
        <f t="shared" si="208"/>
        <v>games</v>
      </c>
      <c r="U1868" t="str">
        <f t="shared" si="209"/>
        <v>mobile games</v>
      </c>
    </row>
    <row r="1869" spans="1:21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f t="shared" si="205"/>
        <v>20000</v>
      </c>
      <c r="F1869">
        <v>10</v>
      </c>
      <c r="G1869" t="s">
        <v>8221</v>
      </c>
      <c r="H1869" t="s">
        <v>8224</v>
      </c>
      <c r="I1869" t="s">
        <v>8246</v>
      </c>
      <c r="J1869">
        <v>1478383912</v>
      </c>
      <c r="K1869" s="10">
        <f t="shared" si="206"/>
        <v>42679.924907407403</v>
      </c>
      <c r="L1869">
        <v>1475791912</v>
      </c>
      <c r="M1869" s="10">
        <f t="shared" si="207"/>
        <v>42649.924907407403</v>
      </c>
      <c r="N1869" t="b">
        <v>0</v>
      </c>
      <c r="O1869">
        <v>1</v>
      </c>
      <c r="P1869" t="b">
        <v>0</v>
      </c>
      <c r="Q1869" t="s">
        <v>8283</v>
      </c>
      <c r="R1869" s="5">
        <f t="shared" si="203"/>
        <v>1E-3</v>
      </c>
      <c r="S1869" s="6">
        <f t="shared" si="204"/>
        <v>10</v>
      </c>
      <c r="T1869" t="str">
        <f t="shared" si="208"/>
        <v>games</v>
      </c>
      <c r="U1869" t="str">
        <f t="shared" si="209"/>
        <v>mobile games</v>
      </c>
    </row>
    <row r="1870" spans="1:21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f t="shared" si="205"/>
        <v>25000</v>
      </c>
      <c r="F1870">
        <v>1217</v>
      </c>
      <c r="G1870" t="s">
        <v>8221</v>
      </c>
      <c r="H1870" t="s">
        <v>8224</v>
      </c>
      <c r="I1870" t="s">
        <v>8246</v>
      </c>
      <c r="J1870">
        <v>1450166340</v>
      </c>
      <c r="K1870" s="10">
        <f t="shared" si="206"/>
        <v>42353.332638888889</v>
      </c>
      <c r="L1870">
        <v>1448044925</v>
      </c>
      <c r="M1870" s="10">
        <f t="shared" si="207"/>
        <v>42328.779224537036</v>
      </c>
      <c r="N1870" t="b">
        <v>0</v>
      </c>
      <c r="O1870">
        <v>17</v>
      </c>
      <c r="P1870" t="b">
        <v>0</v>
      </c>
      <c r="Q1870" t="s">
        <v>8283</v>
      </c>
      <c r="R1870" s="5">
        <f t="shared" si="203"/>
        <v>4.9000000000000002E-2</v>
      </c>
      <c r="S1870" s="6">
        <f t="shared" si="204"/>
        <v>71.588235294117652</v>
      </c>
      <c r="T1870" t="str">
        <f t="shared" si="208"/>
        <v>games</v>
      </c>
      <c r="U1870" t="str">
        <f t="shared" si="209"/>
        <v>mobile games</v>
      </c>
    </row>
    <row r="1871" spans="1:21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f t="shared" si="205"/>
        <v>10000</v>
      </c>
      <c r="F1871">
        <v>0</v>
      </c>
      <c r="G1871" t="s">
        <v>8221</v>
      </c>
      <c r="H1871" t="s">
        <v>8224</v>
      </c>
      <c r="I1871" t="s">
        <v>8246</v>
      </c>
      <c r="J1871">
        <v>1483488249</v>
      </c>
      <c r="K1871" s="10">
        <f t="shared" si="206"/>
        <v>42739.002881944441</v>
      </c>
      <c r="L1871">
        <v>1480896249</v>
      </c>
      <c r="M1871" s="10">
        <f t="shared" si="207"/>
        <v>42709.002881944441</v>
      </c>
      <c r="N1871" t="b">
        <v>0</v>
      </c>
      <c r="O1871">
        <v>0</v>
      </c>
      <c r="P1871" t="b">
        <v>0</v>
      </c>
      <c r="Q1871" t="s">
        <v>8283</v>
      </c>
      <c r="R1871" s="5">
        <f t="shared" si="203"/>
        <v>0</v>
      </c>
      <c r="S1871" s="6" t="e">
        <f t="shared" si="204"/>
        <v>#DIV/0!</v>
      </c>
      <c r="T1871" t="str">
        <f t="shared" si="208"/>
        <v>games</v>
      </c>
      <c r="U1871" t="str">
        <f t="shared" si="209"/>
        <v>mobile games</v>
      </c>
    </row>
    <row r="1872" spans="1:21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f t="shared" si="205"/>
        <v>3500</v>
      </c>
      <c r="F1872">
        <v>361</v>
      </c>
      <c r="G1872" t="s">
        <v>8221</v>
      </c>
      <c r="H1872" t="s">
        <v>8224</v>
      </c>
      <c r="I1872" t="s">
        <v>8246</v>
      </c>
      <c r="J1872">
        <v>1454213820</v>
      </c>
      <c r="K1872" s="10">
        <f t="shared" si="206"/>
        <v>42400.178472222222</v>
      </c>
      <c r="L1872">
        <v>1451723535</v>
      </c>
      <c r="M1872" s="10">
        <f t="shared" si="207"/>
        <v>42371.355729166666</v>
      </c>
      <c r="N1872" t="b">
        <v>0</v>
      </c>
      <c r="O1872">
        <v>11</v>
      </c>
      <c r="P1872" t="b">
        <v>0</v>
      </c>
      <c r="Q1872" t="s">
        <v>8283</v>
      </c>
      <c r="R1872" s="5">
        <f t="shared" si="203"/>
        <v>0.10299999999999999</v>
      </c>
      <c r="S1872" s="6">
        <f t="shared" si="204"/>
        <v>32.81818181818182</v>
      </c>
      <c r="T1872" t="str">
        <f t="shared" si="208"/>
        <v>games</v>
      </c>
      <c r="U1872" t="str">
        <f t="shared" si="209"/>
        <v>mobile games</v>
      </c>
    </row>
    <row r="1873" spans="1:21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f t="shared" si="205"/>
        <v>6500</v>
      </c>
      <c r="F1873">
        <v>4666</v>
      </c>
      <c r="G1873" t="s">
        <v>8221</v>
      </c>
      <c r="H1873" t="s">
        <v>8224</v>
      </c>
      <c r="I1873" t="s">
        <v>8246</v>
      </c>
      <c r="J1873">
        <v>1416512901</v>
      </c>
      <c r="K1873" s="10">
        <f t="shared" si="206"/>
        <v>41963.825243055559</v>
      </c>
      <c r="L1873">
        <v>1413053301</v>
      </c>
      <c r="M1873" s="10">
        <f t="shared" si="207"/>
        <v>41923.783576388887</v>
      </c>
      <c r="N1873" t="b">
        <v>0</v>
      </c>
      <c r="O1873">
        <v>95</v>
      </c>
      <c r="P1873" t="b">
        <v>0</v>
      </c>
      <c r="Q1873" t="s">
        <v>8283</v>
      </c>
      <c r="R1873" s="5">
        <f t="shared" si="203"/>
        <v>0.71799999999999997</v>
      </c>
      <c r="S1873" s="6">
        <f t="shared" si="204"/>
        <v>49.11578947368421</v>
      </c>
      <c r="T1873" t="str">
        <f t="shared" si="208"/>
        <v>games</v>
      </c>
      <c r="U1873" t="str">
        <f t="shared" si="209"/>
        <v>mobile games</v>
      </c>
    </row>
    <row r="1874" spans="1:21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f t="shared" si="205"/>
        <v>20000</v>
      </c>
      <c r="F1874">
        <v>212</v>
      </c>
      <c r="G1874" t="s">
        <v>8221</v>
      </c>
      <c r="H1874" t="s">
        <v>8224</v>
      </c>
      <c r="I1874" t="s">
        <v>8246</v>
      </c>
      <c r="J1874">
        <v>1435633602</v>
      </c>
      <c r="K1874" s="10">
        <f t="shared" si="206"/>
        <v>42185.129652777774</v>
      </c>
      <c r="L1874">
        <v>1433041602</v>
      </c>
      <c r="M1874" s="10">
        <f t="shared" si="207"/>
        <v>42155.129652777774</v>
      </c>
      <c r="N1874" t="b">
        <v>0</v>
      </c>
      <c r="O1874">
        <v>13</v>
      </c>
      <c r="P1874" t="b">
        <v>0</v>
      </c>
      <c r="Q1874" t="s">
        <v>8283</v>
      </c>
      <c r="R1874" s="5">
        <f t="shared" si="203"/>
        <v>1.0999999999999999E-2</v>
      </c>
      <c r="S1874" s="6">
        <f t="shared" si="204"/>
        <v>16.307692307692307</v>
      </c>
      <c r="T1874" t="str">
        <f t="shared" si="208"/>
        <v>games</v>
      </c>
      <c r="U1874" t="str">
        <f t="shared" si="209"/>
        <v>mobile games</v>
      </c>
    </row>
    <row r="1875" spans="1:21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f t="shared" si="205"/>
        <v>6000</v>
      </c>
      <c r="F1875">
        <v>36</v>
      </c>
      <c r="G1875" t="s">
        <v>8221</v>
      </c>
      <c r="H1875" t="s">
        <v>8229</v>
      </c>
      <c r="I1875" t="s">
        <v>8251</v>
      </c>
      <c r="J1875">
        <v>1436373900</v>
      </c>
      <c r="K1875" s="10">
        <f t="shared" si="206"/>
        <v>42193.697916666672</v>
      </c>
      <c r="L1875">
        <v>1433861210</v>
      </c>
      <c r="M1875" s="10">
        <f t="shared" si="207"/>
        <v>42164.615856481483</v>
      </c>
      <c r="N1875" t="b">
        <v>0</v>
      </c>
      <c r="O1875">
        <v>2</v>
      </c>
      <c r="P1875" t="b">
        <v>0</v>
      </c>
      <c r="Q1875" t="s">
        <v>8283</v>
      </c>
      <c r="R1875" s="5">
        <f t="shared" si="203"/>
        <v>5.0000000000000001E-3</v>
      </c>
      <c r="S1875" s="6">
        <f t="shared" si="204"/>
        <v>18</v>
      </c>
      <c r="T1875" t="str">
        <f t="shared" si="208"/>
        <v>games</v>
      </c>
      <c r="U1875" t="str">
        <f t="shared" si="209"/>
        <v>mobile games</v>
      </c>
    </row>
    <row r="1876" spans="1:21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f t="shared" si="205"/>
        <v>160000</v>
      </c>
      <c r="F1876">
        <v>26</v>
      </c>
      <c r="G1876" t="s">
        <v>8221</v>
      </c>
      <c r="H1876" t="s">
        <v>8224</v>
      </c>
      <c r="I1876" t="s">
        <v>8246</v>
      </c>
      <c r="J1876">
        <v>1467155733</v>
      </c>
      <c r="K1876" s="10">
        <f t="shared" si="206"/>
        <v>42549.969131944439</v>
      </c>
      <c r="L1876">
        <v>1465427733</v>
      </c>
      <c r="M1876" s="10">
        <f t="shared" si="207"/>
        <v>42529.969131944439</v>
      </c>
      <c r="N1876" t="b">
        <v>0</v>
      </c>
      <c r="O1876">
        <v>2</v>
      </c>
      <c r="P1876" t="b">
        <v>0</v>
      </c>
      <c r="Q1876" t="s">
        <v>8283</v>
      </c>
      <c r="R1876" s="5">
        <f t="shared" si="203"/>
        <v>0</v>
      </c>
      <c r="S1876" s="6">
        <f t="shared" si="204"/>
        <v>13</v>
      </c>
      <c r="T1876" t="str">
        <f t="shared" si="208"/>
        <v>games</v>
      </c>
      <c r="U1876" t="str">
        <f t="shared" si="209"/>
        <v>mobile games</v>
      </c>
    </row>
    <row r="1877" spans="1:21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f t="shared" si="205"/>
        <v>10000</v>
      </c>
      <c r="F1877">
        <v>51</v>
      </c>
      <c r="G1877" t="s">
        <v>8221</v>
      </c>
      <c r="H1877" t="s">
        <v>8224</v>
      </c>
      <c r="I1877" t="s">
        <v>8246</v>
      </c>
      <c r="J1877">
        <v>1470519308</v>
      </c>
      <c r="K1877" s="10">
        <f t="shared" si="206"/>
        <v>42588.899398148147</v>
      </c>
      <c r="L1877">
        <v>1465335308</v>
      </c>
      <c r="M1877" s="10">
        <f t="shared" si="207"/>
        <v>42528.899398148147</v>
      </c>
      <c r="N1877" t="b">
        <v>0</v>
      </c>
      <c r="O1877">
        <v>3</v>
      </c>
      <c r="P1877" t="b">
        <v>0</v>
      </c>
      <c r="Q1877" t="s">
        <v>8283</v>
      </c>
      <c r="R1877" s="5">
        <f t="shared" si="203"/>
        <v>5.0000000000000001E-3</v>
      </c>
      <c r="S1877" s="6">
        <f t="shared" si="204"/>
        <v>17</v>
      </c>
      <c r="T1877" t="str">
        <f t="shared" si="208"/>
        <v>games</v>
      </c>
      <c r="U1877" t="str">
        <f t="shared" si="209"/>
        <v>mobile games</v>
      </c>
    </row>
    <row r="1878" spans="1:21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f t="shared" si="205"/>
        <v>190.4</v>
      </c>
      <c r="F1878">
        <v>0</v>
      </c>
      <c r="G1878" t="s">
        <v>8221</v>
      </c>
      <c r="H1878" t="s">
        <v>8226</v>
      </c>
      <c r="I1878" t="s">
        <v>8248</v>
      </c>
      <c r="J1878">
        <v>1402901405</v>
      </c>
      <c r="K1878" s="10">
        <f t="shared" si="206"/>
        <v>41806.284780092588</v>
      </c>
      <c r="L1878">
        <v>1400309405</v>
      </c>
      <c r="M1878" s="10">
        <f t="shared" si="207"/>
        <v>41776.284780092588</v>
      </c>
      <c r="N1878" t="b">
        <v>0</v>
      </c>
      <c r="O1878">
        <v>0</v>
      </c>
      <c r="P1878" t="b">
        <v>0</v>
      </c>
      <c r="Q1878" t="s">
        <v>8283</v>
      </c>
      <c r="R1878" s="5">
        <f t="shared" si="203"/>
        <v>0</v>
      </c>
      <c r="S1878" s="6" t="e">
        <f t="shared" si="204"/>
        <v>#DIV/0!</v>
      </c>
      <c r="T1878" t="str">
        <f t="shared" si="208"/>
        <v>games</v>
      </c>
      <c r="U1878" t="str">
        <f t="shared" si="209"/>
        <v>mobile games</v>
      </c>
    </row>
    <row r="1879" spans="1:21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f t="shared" si="205"/>
        <v>60</v>
      </c>
      <c r="F1879">
        <v>0</v>
      </c>
      <c r="G1879" t="s">
        <v>8221</v>
      </c>
      <c r="H1879" t="s">
        <v>8224</v>
      </c>
      <c r="I1879" t="s">
        <v>8246</v>
      </c>
      <c r="J1879">
        <v>1425170525</v>
      </c>
      <c r="K1879" s="10">
        <f t="shared" si="206"/>
        <v>42064.029224537036</v>
      </c>
      <c r="L1879">
        <v>1422664925</v>
      </c>
      <c r="M1879" s="10">
        <f t="shared" si="207"/>
        <v>42035.029224537036</v>
      </c>
      <c r="N1879" t="b">
        <v>0</v>
      </c>
      <c r="O1879">
        <v>0</v>
      </c>
      <c r="P1879" t="b">
        <v>0</v>
      </c>
      <c r="Q1879" t="s">
        <v>8283</v>
      </c>
      <c r="R1879" s="5">
        <f t="shared" si="203"/>
        <v>0</v>
      </c>
      <c r="S1879" s="6" t="e">
        <f t="shared" si="204"/>
        <v>#DIV/0!</v>
      </c>
      <c r="T1879" t="str">
        <f t="shared" si="208"/>
        <v>games</v>
      </c>
      <c r="U1879" t="str">
        <f t="shared" si="209"/>
        <v>mobile games</v>
      </c>
    </row>
    <row r="1880" spans="1:21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f t="shared" si="205"/>
        <v>5440</v>
      </c>
      <c r="F1880">
        <v>0</v>
      </c>
      <c r="G1880" t="s">
        <v>8221</v>
      </c>
      <c r="H1880" t="s">
        <v>8226</v>
      </c>
      <c r="I1880" t="s">
        <v>8248</v>
      </c>
      <c r="J1880">
        <v>1402618355</v>
      </c>
      <c r="K1880" s="10">
        <f t="shared" si="206"/>
        <v>41803.008738425924</v>
      </c>
      <c r="L1880">
        <v>1400026355</v>
      </c>
      <c r="M1880" s="10">
        <f t="shared" si="207"/>
        <v>41773.008738425924</v>
      </c>
      <c r="N1880" t="b">
        <v>0</v>
      </c>
      <c r="O1880">
        <v>0</v>
      </c>
      <c r="P1880" t="b">
        <v>0</v>
      </c>
      <c r="Q1880" t="s">
        <v>8283</v>
      </c>
      <c r="R1880" s="5">
        <f t="shared" si="203"/>
        <v>0</v>
      </c>
      <c r="S1880" s="6" t="e">
        <f t="shared" si="204"/>
        <v>#DIV/0!</v>
      </c>
      <c r="T1880" t="str">
        <f t="shared" si="208"/>
        <v>games</v>
      </c>
      <c r="U1880" t="str">
        <f t="shared" si="209"/>
        <v>mobile games</v>
      </c>
    </row>
    <row r="1881" spans="1:21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f t="shared" si="205"/>
        <v>5550.0000000000009</v>
      </c>
      <c r="F1881">
        <v>6</v>
      </c>
      <c r="G1881" t="s">
        <v>8221</v>
      </c>
      <c r="H1881" t="s">
        <v>8227</v>
      </c>
      <c r="I1881" t="s">
        <v>8249</v>
      </c>
      <c r="J1881">
        <v>1457966129</v>
      </c>
      <c r="K1881" s="10">
        <f t="shared" si="206"/>
        <v>42443.607974537037</v>
      </c>
      <c r="L1881">
        <v>1455377729</v>
      </c>
      <c r="M1881" s="10">
        <f t="shared" si="207"/>
        <v>42413.649641203709</v>
      </c>
      <c r="N1881" t="b">
        <v>0</v>
      </c>
      <c r="O1881">
        <v>2</v>
      </c>
      <c r="P1881" t="b">
        <v>0</v>
      </c>
      <c r="Q1881" t="s">
        <v>8283</v>
      </c>
      <c r="R1881" s="5">
        <f t="shared" si="203"/>
        <v>1E-3</v>
      </c>
      <c r="S1881" s="6">
        <f t="shared" si="204"/>
        <v>3</v>
      </c>
      <c r="T1881" t="str">
        <f t="shared" si="208"/>
        <v>games</v>
      </c>
      <c r="U1881" t="str">
        <f t="shared" si="209"/>
        <v>mobile games</v>
      </c>
    </row>
    <row r="1882" spans="1:21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f t="shared" si="205"/>
        <v>6050</v>
      </c>
      <c r="F1882">
        <v>1004</v>
      </c>
      <c r="G1882" t="s">
        <v>8221</v>
      </c>
      <c r="H1882" t="s">
        <v>8225</v>
      </c>
      <c r="I1882" t="s">
        <v>8247</v>
      </c>
      <c r="J1882">
        <v>1459341380</v>
      </c>
      <c r="K1882" s="10">
        <f t="shared" si="206"/>
        <v>42459.525231481486</v>
      </c>
      <c r="L1882">
        <v>1456839380</v>
      </c>
      <c r="M1882" s="10">
        <f t="shared" si="207"/>
        <v>42430.566898148143</v>
      </c>
      <c r="N1882" t="b">
        <v>0</v>
      </c>
      <c r="O1882">
        <v>24</v>
      </c>
      <c r="P1882" t="b">
        <v>0</v>
      </c>
      <c r="Q1882" t="s">
        <v>8283</v>
      </c>
      <c r="R1882" s="5">
        <f t="shared" si="203"/>
        <v>0.20100000000000001</v>
      </c>
      <c r="S1882" s="6">
        <f t="shared" si="204"/>
        <v>41.833333333333336</v>
      </c>
      <c r="T1882" t="str">
        <f t="shared" si="208"/>
        <v>games</v>
      </c>
      <c r="U1882" t="str">
        <f t="shared" si="209"/>
        <v>mobile games</v>
      </c>
    </row>
    <row r="1883" spans="1:21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f t="shared" si="205"/>
        <v>2000</v>
      </c>
      <c r="F1883">
        <v>3453.69</v>
      </c>
      <c r="G1883" t="s">
        <v>8219</v>
      </c>
      <c r="H1883" t="s">
        <v>8224</v>
      </c>
      <c r="I1883" t="s">
        <v>8246</v>
      </c>
      <c r="J1883">
        <v>1425955189</v>
      </c>
      <c r="K1883" s="10">
        <f t="shared" si="206"/>
        <v>42073.110983796301</v>
      </c>
      <c r="L1883">
        <v>1423366789</v>
      </c>
      <c r="M1883" s="10">
        <f t="shared" si="207"/>
        <v>42043.152650462958</v>
      </c>
      <c r="N1883" t="b">
        <v>0</v>
      </c>
      <c r="O1883">
        <v>70</v>
      </c>
      <c r="P1883" t="b">
        <v>1</v>
      </c>
      <c r="Q1883" t="s">
        <v>8279</v>
      </c>
      <c r="R1883" s="5">
        <f t="shared" si="203"/>
        <v>1.7270000000000001</v>
      </c>
      <c r="S1883" s="14">
        <f t="shared" si="204"/>
        <v>49.338428571428572</v>
      </c>
      <c r="T1883" t="str">
        <f t="shared" si="208"/>
        <v>music</v>
      </c>
      <c r="U1883" t="str">
        <f t="shared" si="209"/>
        <v>indie rock</v>
      </c>
    </row>
    <row r="1884" spans="1:21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f t="shared" si="205"/>
        <v>3350</v>
      </c>
      <c r="F1884">
        <v>3380</v>
      </c>
      <c r="G1884" t="s">
        <v>8219</v>
      </c>
      <c r="H1884" t="s">
        <v>8224</v>
      </c>
      <c r="I1884" t="s">
        <v>8246</v>
      </c>
      <c r="J1884">
        <v>1341964080</v>
      </c>
      <c r="K1884" s="10">
        <f t="shared" si="206"/>
        <v>41100.991666666669</v>
      </c>
      <c r="L1884">
        <v>1339109212</v>
      </c>
      <c r="M1884" s="10">
        <f t="shared" si="207"/>
        <v>41067.949212962965</v>
      </c>
      <c r="N1884" t="b">
        <v>0</v>
      </c>
      <c r="O1884">
        <v>81</v>
      </c>
      <c r="P1884" t="b">
        <v>1</v>
      </c>
      <c r="Q1884" t="s">
        <v>8279</v>
      </c>
      <c r="R1884" s="5">
        <f t="shared" si="203"/>
        <v>1.0089999999999999</v>
      </c>
      <c r="S1884" s="14">
        <f t="shared" si="204"/>
        <v>41.728395061728392</v>
      </c>
      <c r="T1884" t="str">
        <f t="shared" si="208"/>
        <v>music</v>
      </c>
      <c r="U1884" t="str">
        <f t="shared" si="209"/>
        <v>indie rock</v>
      </c>
    </row>
    <row r="1885" spans="1:21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f t="shared" si="205"/>
        <v>999</v>
      </c>
      <c r="F1885">
        <v>1047</v>
      </c>
      <c r="G1885" t="s">
        <v>8219</v>
      </c>
      <c r="H1885" t="s">
        <v>8224</v>
      </c>
      <c r="I1885" t="s">
        <v>8246</v>
      </c>
      <c r="J1885">
        <v>1333921508</v>
      </c>
      <c r="K1885" s="10">
        <f t="shared" si="206"/>
        <v>41007.906342592592</v>
      </c>
      <c r="L1885">
        <v>1331333108</v>
      </c>
      <c r="M1885" s="10">
        <f t="shared" si="207"/>
        <v>40977.948009259257</v>
      </c>
      <c r="N1885" t="b">
        <v>0</v>
      </c>
      <c r="O1885">
        <v>32</v>
      </c>
      <c r="P1885" t="b">
        <v>1</v>
      </c>
      <c r="Q1885" t="s">
        <v>8279</v>
      </c>
      <c r="R1885" s="5">
        <f t="shared" si="203"/>
        <v>1.048</v>
      </c>
      <c r="S1885" s="14">
        <f t="shared" si="204"/>
        <v>32.71875</v>
      </c>
      <c r="T1885" t="str">
        <f t="shared" si="208"/>
        <v>music</v>
      </c>
      <c r="U1885" t="str">
        <f t="shared" si="209"/>
        <v>indie rock</v>
      </c>
    </row>
    <row r="1886" spans="1:21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f t="shared" si="205"/>
        <v>1000</v>
      </c>
      <c r="F1886">
        <v>1351</v>
      </c>
      <c r="G1886" t="s">
        <v>8219</v>
      </c>
      <c r="H1886" t="s">
        <v>8224</v>
      </c>
      <c r="I1886" t="s">
        <v>8246</v>
      </c>
      <c r="J1886">
        <v>1354017600</v>
      </c>
      <c r="K1886" s="10">
        <f t="shared" si="206"/>
        <v>41240.5</v>
      </c>
      <c r="L1886">
        <v>1350967535</v>
      </c>
      <c r="M1886" s="10">
        <f t="shared" si="207"/>
        <v>41205.198321759257</v>
      </c>
      <c r="N1886" t="b">
        <v>0</v>
      </c>
      <c r="O1886">
        <v>26</v>
      </c>
      <c r="P1886" t="b">
        <v>1</v>
      </c>
      <c r="Q1886" t="s">
        <v>8279</v>
      </c>
      <c r="R1886" s="5">
        <f t="shared" si="203"/>
        <v>1.351</v>
      </c>
      <c r="S1886" s="14">
        <f t="shared" si="204"/>
        <v>51.96153846153846</v>
      </c>
      <c r="T1886" t="str">
        <f t="shared" si="208"/>
        <v>music</v>
      </c>
      <c r="U1886" t="str">
        <f t="shared" si="209"/>
        <v>indie rock</v>
      </c>
    </row>
    <row r="1887" spans="1:21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f t="shared" si="205"/>
        <v>4575</v>
      </c>
      <c r="F1887">
        <v>5322</v>
      </c>
      <c r="G1887" t="s">
        <v>8219</v>
      </c>
      <c r="H1887" t="s">
        <v>8224</v>
      </c>
      <c r="I1887" t="s">
        <v>8246</v>
      </c>
      <c r="J1887">
        <v>1344636000</v>
      </c>
      <c r="K1887" s="10">
        <f t="shared" si="206"/>
        <v>41131.916666666664</v>
      </c>
      <c r="L1887">
        <v>1341800110</v>
      </c>
      <c r="M1887" s="10">
        <f t="shared" si="207"/>
        <v>41099.093865740739</v>
      </c>
      <c r="N1887" t="b">
        <v>0</v>
      </c>
      <c r="O1887">
        <v>105</v>
      </c>
      <c r="P1887" t="b">
        <v>1</v>
      </c>
      <c r="Q1887" t="s">
        <v>8279</v>
      </c>
      <c r="R1887" s="5">
        <f t="shared" si="203"/>
        <v>1.163</v>
      </c>
      <c r="S1887" s="14">
        <f t="shared" si="204"/>
        <v>50.685714285714283</v>
      </c>
      <c r="T1887" t="str">
        <f t="shared" si="208"/>
        <v>music</v>
      </c>
      <c r="U1887" t="str">
        <f t="shared" si="209"/>
        <v>indie rock</v>
      </c>
    </row>
    <row r="1888" spans="1:21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f t="shared" si="205"/>
        <v>1200</v>
      </c>
      <c r="F1888">
        <v>1225</v>
      </c>
      <c r="G1888" t="s">
        <v>8219</v>
      </c>
      <c r="H1888" t="s">
        <v>8224</v>
      </c>
      <c r="I1888" t="s">
        <v>8246</v>
      </c>
      <c r="J1888">
        <v>1415832338</v>
      </c>
      <c r="K1888" s="10">
        <f t="shared" si="206"/>
        <v>41955.94835648148</v>
      </c>
      <c r="L1888">
        <v>1413236738</v>
      </c>
      <c r="M1888" s="10">
        <f t="shared" si="207"/>
        <v>41925.906689814816</v>
      </c>
      <c r="N1888" t="b">
        <v>0</v>
      </c>
      <c r="O1888">
        <v>29</v>
      </c>
      <c r="P1888" t="b">
        <v>1</v>
      </c>
      <c r="Q1888" t="s">
        <v>8279</v>
      </c>
      <c r="R1888" s="5">
        <f t="shared" si="203"/>
        <v>1.0209999999999999</v>
      </c>
      <c r="S1888" s="14">
        <f t="shared" si="204"/>
        <v>42.241379310344826</v>
      </c>
      <c r="T1888" t="str">
        <f t="shared" si="208"/>
        <v>music</v>
      </c>
      <c r="U1888" t="str">
        <f t="shared" si="209"/>
        <v>indie rock</v>
      </c>
    </row>
    <row r="1889" spans="1:21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f t="shared" si="205"/>
        <v>3330.0000000000005</v>
      </c>
      <c r="F1889">
        <v>3335</v>
      </c>
      <c r="G1889" t="s">
        <v>8219</v>
      </c>
      <c r="H1889" t="s">
        <v>8227</v>
      </c>
      <c r="I1889" t="s">
        <v>8249</v>
      </c>
      <c r="J1889">
        <v>1449178200</v>
      </c>
      <c r="K1889" s="10">
        <f t="shared" si="206"/>
        <v>42341.895833333328</v>
      </c>
      <c r="L1889">
        <v>1447614732</v>
      </c>
      <c r="M1889" s="10">
        <f t="shared" si="207"/>
        <v>42323.800138888888</v>
      </c>
      <c r="N1889" t="b">
        <v>0</v>
      </c>
      <c r="O1889">
        <v>8</v>
      </c>
      <c r="P1889" t="b">
        <v>1</v>
      </c>
      <c r="Q1889" t="s">
        <v>8279</v>
      </c>
      <c r="R1889" s="5">
        <f t="shared" si="203"/>
        <v>1.1120000000000001</v>
      </c>
      <c r="S1889" s="14">
        <f t="shared" si="204"/>
        <v>416.875</v>
      </c>
      <c r="T1889" t="str">
        <f t="shared" si="208"/>
        <v>music</v>
      </c>
      <c r="U1889" t="str">
        <f t="shared" si="209"/>
        <v>indie rock</v>
      </c>
    </row>
    <row r="1890" spans="1:21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f t="shared" si="205"/>
        <v>2500</v>
      </c>
      <c r="F1890">
        <v>4152</v>
      </c>
      <c r="G1890" t="s">
        <v>8219</v>
      </c>
      <c r="H1890" t="s">
        <v>8224</v>
      </c>
      <c r="I1890" t="s">
        <v>8246</v>
      </c>
      <c r="J1890">
        <v>1275368340</v>
      </c>
      <c r="K1890" s="10">
        <f t="shared" si="206"/>
        <v>40330.207638888889</v>
      </c>
      <c r="L1890">
        <v>1272692732</v>
      </c>
      <c r="M1890" s="10">
        <f t="shared" si="207"/>
        <v>40299.239953703705</v>
      </c>
      <c r="N1890" t="b">
        <v>0</v>
      </c>
      <c r="O1890">
        <v>89</v>
      </c>
      <c r="P1890" t="b">
        <v>1</v>
      </c>
      <c r="Q1890" t="s">
        <v>8279</v>
      </c>
      <c r="R1890" s="5">
        <f t="shared" si="203"/>
        <v>1.661</v>
      </c>
      <c r="S1890" s="14">
        <f t="shared" si="204"/>
        <v>46.651685393258425</v>
      </c>
      <c r="T1890" t="str">
        <f t="shared" si="208"/>
        <v>music</v>
      </c>
      <c r="U1890" t="str">
        <f t="shared" si="209"/>
        <v>indie rock</v>
      </c>
    </row>
    <row r="1891" spans="1:21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f t="shared" si="205"/>
        <v>2000</v>
      </c>
      <c r="F1891">
        <v>2132</v>
      </c>
      <c r="G1891" t="s">
        <v>8219</v>
      </c>
      <c r="H1891" t="s">
        <v>8224</v>
      </c>
      <c r="I1891" t="s">
        <v>8246</v>
      </c>
      <c r="J1891">
        <v>1363024946</v>
      </c>
      <c r="K1891" s="10">
        <f t="shared" si="206"/>
        <v>41344.751689814817</v>
      </c>
      <c r="L1891">
        <v>1359140546</v>
      </c>
      <c r="M1891" s="10">
        <f t="shared" si="207"/>
        <v>41299.793356481481</v>
      </c>
      <c r="N1891" t="b">
        <v>0</v>
      </c>
      <c r="O1891">
        <v>44</v>
      </c>
      <c r="P1891" t="b">
        <v>1</v>
      </c>
      <c r="Q1891" t="s">
        <v>8279</v>
      </c>
      <c r="R1891" s="5">
        <f t="shared" si="203"/>
        <v>1.0660000000000001</v>
      </c>
      <c r="S1891" s="14">
        <f t="shared" si="204"/>
        <v>48.454545454545453</v>
      </c>
      <c r="T1891" t="str">
        <f t="shared" si="208"/>
        <v>music</v>
      </c>
      <c r="U1891" t="str">
        <f t="shared" si="209"/>
        <v>indie rock</v>
      </c>
    </row>
    <row r="1892" spans="1:21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f t="shared" si="205"/>
        <v>12000</v>
      </c>
      <c r="F1892">
        <v>17350.13</v>
      </c>
      <c r="G1892" t="s">
        <v>8219</v>
      </c>
      <c r="H1892" t="s">
        <v>8224</v>
      </c>
      <c r="I1892" t="s">
        <v>8246</v>
      </c>
      <c r="J1892">
        <v>1355597528</v>
      </c>
      <c r="K1892" s="10">
        <f t="shared" si="206"/>
        <v>41258.786203703705</v>
      </c>
      <c r="L1892">
        <v>1353005528</v>
      </c>
      <c r="M1892" s="10">
        <f t="shared" si="207"/>
        <v>41228.786203703705</v>
      </c>
      <c r="N1892" t="b">
        <v>0</v>
      </c>
      <c r="O1892">
        <v>246</v>
      </c>
      <c r="P1892" t="b">
        <v>1</v>
      </c>
      <c r="Q1892" t="s">
        <v>8279</v>
      </c>
      <c r="R1892" s="5">
        <f t="shared" si="203"/>
        <v>1.446</v>
      </c>
      <c r="S1892" s="14">
        <f t="shared" si="204"/>
        <v>70.5289837398374</v>
      </c>
      <c r="T1892" t="str">
        <f t="shared" si="208"/>
        <v>music</v>
      </c>
      <c r="U1892" t="str">
        <f t="shared" si="209"/>
        <v>indie rock</v>
      </c>
    </row>
    <row r="1893" spans="1:21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f t="shared" si="205"/>
        <v>10000</v>
      </c>
      <c r="F1893">
        <v>10555</v>
      </c>
      <c r="G1893" t="s">
        <v>8219</v>
      </c>
      <c r="H1893" t="s">
        <v>8224</v>
      </c>
      <c r="I1893" t="s">
        <v>8246</v>
      </c>
      <c r="J1893">
        <v>1279778400</v>
      </c>
      <c r="K1893" s="10">
        <f t="shared" si="206"/>
        <v>40381.25</v>
      </c>
      <c r="L1893">
        <v>1275851354</v>
      </c>
      <c r="M1893" s="10">
        <f t="shared" si="207"/>
        <v>40335.798078703701</v>
      </c>
      <c r="N1893" t="b">
        <v>0</v>
      </c>
      <c r="O1893">
        <v>120</v>
      </c>
      <c r="P1893" t="b">
        <v>1</v>
      </c>
      <c r="Q1893" t="s">
        <v>8279</v>
      </c>
      <c r="R1893" s="5">
        <f t="shared" si="203"/>
        <v>1.056</v>
      </c>
      <c r="S1893" s="14">
        <f t="shared" si="204"/>
        <v>87.958333333333329</v>
      </c>
      <c r="T1893" t="str">
        <f t="shared" si="208"/>
        <v>music</v>
      </c>
      <c r="U1893" t="str">
        <f t="shared" si="209"/>
        <v>indie rock</v>
      </c>
    </row>
    <row r="1894" spans="1:21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f t="shared" si="205"/>
        <v>500</v>
      </c>
      <c r="F1894">
        <v>683</v>
      </c>
      <c r="G1894" t="s">
        <v>8219</v>
      </c>
      <c r="H1894" t="s">
        <v>8224</v>
      </c>
      <c r="I1894" t="s">
        <v>8246</v>
      </c>
      <c r="J1894">
        <v>1307459881</v>
      </c>
      <c r="K1894" s="10">
        <f t="shared" si="206"/>
        <v>40701.637511574074</v>
      </c>
      <c r="L1894">
        <v>1304867881</v>
      </c>
      <c r="M1894" s="10">
        <f t="shared" si="207"/>
        <v>40671.637511574074</v>
      </c>
      <c r="N1894" t="b">
        <v>0</v>
      </c>
      <c r="O1894">
        <v>26</v>
      </c>
      <c r="P1894" t="b">
        <v>1</v>
      </c>
      <c r="Q1894" t="s">
        <v>8279</v>
      </c>
      <c r="R1894" s="5">
        <f t="shared" si="203"/>
        <v>1.3660000000000001</v>
      </c>
      <c r="S1894" s="14">
        <f t="shared" si="204"/>
        <v>26.26923076923077</v>
      </c>
      <c r="T1894" t="str">
        <f t="shared" si="208"/>
        <v>music</v>
      </c>
      <c r="U1894" t="str">
        <f t="shared" si="209"/>
        <v>indie rock</v>
      </c>
    </row>
    <row r="1895" spans="1:21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f t="shared" si="205"/>
        <v>2500</v>
      </c>
      <c r="F1895">
        <v>2600</v>
      </c>
      <c r="G1895" t="s">
        <v>8219</v>
      </c>
      <c r="H1895" t="s">
        <v>8224</v>
      </c>
      <c r="I1895" t="s">
        <v>8246</v>
      </c>
      <c r="J1895">
        <v>1302926340</v>
      </c>
      <c r="K1895" s="10">
        <f t="shared" si="206"/>
        <v>40649.165972222225</v>
      </c>
      <c r="L1895">
        <v>1301524585</v>
      </c>
      <c r="M1895" s="10">
        <f t="shared" si="207"/>
        <v>40632.94195601852</v>
      </c>
      <c r="N1895" t="b">
        <v>0</v>
      </c>
      <c r="O1895">
        <v>45</v>
      </c>
      <c r="P1895" t="b">
        <v>1</v>
      </c>
      <c r="Q1895" t="s">
        <v>8279</v>
      </c>
      <c r="R1895" s="5">
        <f t="shared" si="203"/>
        <v>1.04</v>
      </c>
      <c r="S1895" s="14">
        <f t="shared" si="204"/>
        <v>57.777777777777779</v>
      </c>
      <c r="T1895" t="str">
        <f t="shared" si="208"/>
        <v>music</v>
      </c>
      <c r="U1895" t="str">
        <f t="shared" si="209"/>
        <v>indie rock</v>
      </c>
    </row>
    <row r="1896" spans="1:21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f t="shared" si="205"/>
        <v>1000</v>
      </c>
      <c r="F1896">
        <v>1145</v>
      </c>
      <c r="G1896" t="s">
        <v>8219</v>
      </c>
      <c r="H1896" t="s">
        <v>8224</v>
      </c>
      <c r="I1896" t="s">
        <v>8246</v>
      </c>
      <c r="J1896">
        <v>1329082983</v>
      </c>
      <c r="K1896" s="10">
        <f t="shared" si="206"/>
        <v>40951.904895833337</v>
      </c>
      <c r="L1896">
        <v>1326404583</v>
      </c>
      <c r="M1896" s="10">
        <f t="shared" si="207"/>
        <v>40920.904895833337</v>
      </c>
      <c r="N1896" t="b">
        <v>0</v>
      </c>
      <c r="O1896">
        <v>20</v>
      </c>
      <c r="P1896" t="b">
        <v>1</v>
      </c>
      <c r="Q1896" t="s">
        <v>8279</v>
      </c>
      <c r="R1896" s="5">
        <f t="shared" si="203"/>
        <v>1.145</v>
      </c>
      <c r="S1896" s="14">
        <f t="shared" si="204"/>
        <v>57.25</v>
      </c>
      <c r="T1896" t="str">
        <f t="shared" si="208"/>
        <v>music</v>
      </c>
      <c r="U1896" t="str">
        <f t="shared" si="209"/>
        <v>indie rock</v>
      </c>
    </row>
    <row r="1897" spans="1:21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f t="shared" si="205"/>
        <v>9072</v>
      </c>
      <c r="F1897">
        <v>9228</v>
      </c>
      <c r="G1897" t="s">
        <v>8219</v>
      </c>
      <c r="H1897" t="s">
        <v>8224</v>
      </c>
      <c r="I1897" t="s">
        <v>8246</v>
      </c>
      <c r="J1897">
        <v>1445363722</v>
      </c>
      <c r="K1897" s="10">
        <f t="shared" si="206"/>
        <v>42297.746782407412</v>
      </c>
      <c r="L1897">
        <v>1442771722</v>
      </c>
      <c r="M1897" s="10">
        <f t="shared" si="207"/>
        <v>42267.746782407412</v>
      </c>
      <c r="N1897" t="b">
        <v>0</v>
      </c>
      <c r="O1897">
        <v>47</v>
      </c>
      <c r="P1897" t="b">
        <v>1</v>
      </c>
      <c r="Q1897" t="s">
        <v>8279</v>
      </c>
      <c r="R1897" s="5">
        <f t="shared" si="203"/>
        <v>1.0169999999999999</v>
      </c>
      <c r="S1897" s="14">
        <f t="shared" si="204"/>
        <v>196.34042553191489</v>
      </c>
      <c r="T1897" t="str">
        <f t="shared" si="208"/>
        <v>music</v>
      </c>
      <c r="U1897" t="str">
        <f t="shared" si="209"/>
        <v>indie rock</v>
      </c>
    </row>
    <row r="1898" spans="1:21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f t="shared" si="205"/>
        <v>451</v>
      </c>
      <c r="F1898">
        <v>559</v>
      </c>
      <c r="G1898" t="s">
        <v>8219</v>
      </c>
      <c r="H1898" t="s">
        <v>8224</v>
      </c>
      <c r="I1898" t="s">
        <v>8246</v>
      </c>
      <c r="J1898">
        <v>1334250165</v>
      </c>
      <c r="K1898" s="10">
        <f t="shared" si="206"/>
        <v>41011.710243055553</v>
      </c>
      <c r="L1898">
        <v>1331658165</v>
      </c>
      <c r="M1898" s="10">
        <f t="shared" si="207"/>
        <v>40981.710243055553</v>
      </c>
      <c r="N1898" t="b">
        <v>0</v>
      </c>
      <c r="O1898">
        <v>13</v>
      </c>
      <c r="P1898" t="b">
        <v>1</v>
      </c>
      <c r="Q1898" t="s">
        <v>8279</v>
      </c>
      <c r="R1898" s="5">
        <f t="shared" si="203"/>
        <v>1.2390000000000001</v>
      </c>
      <c r="S1898" s="14">
        <f t="shared" si="204"/>
        <v>43</v>
      </c>
      <c r="T1898" t="str">
        <f t="shared" si="208"/>
        <v>music</v>
      </c>
      <c r="U1898" t="str">
        <f t="shared" si="209"/>
        <v>indie rock</v>
      </c>
    </row>
    <row r="1899" spans="1:21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f t="shared" si="205"/>
        <v>6350</v>
      </c>
      <c r="F1899">
        <v>6506</v>
      </c>
      <c r="G1899" t="s">
        <v>8219</v>
      </c>
      <c r="H1899" t="s">
        <v>8224</v>
      </c>
      <c r="I1899" t="s">
        <v>8246</v>
      </c>
      <c r="J1899">
        <v>1393966800</v>
      </c>
      <c r="K1899" s="10">
        <f t="shared" si="206"/>
        <v>41702.875</v>
      </c>
      <c r="L1899">
        <v>1392040806</v>
      </c>
      <c r="M1899" s="10">
        <f t="shared" si="207"/>
        <v>41680.583402777782</v>
      </c>
      <c r="N1899" t="b">
        <v>0</v>
      </c>
      <c r="O1899">
        <v>183</v>
      </c>
      <c r="P1899" t="b">
        <v>1</v>
      </c>
      <c r="Q1899" t="s">
        <v>8279</v>
      </c>
      <c r="R1899" s="5">
        <f t="shared" si="203"/>
        <v>1.0249999999999999</v>
      </c>
      <c r="S1899" s="14">
        <f t="shared" si="204"/>
        <v>35.551912568306008</v>
      </c>
      <c r="T1899" t="str">
        <f t="shared" si="208"/>
        <v>music</v>
      </c>
      <c r="U1899" t="str">
        <f t="shared" si="209"/>
        <v>indie rock</v>
      </c>
    </row>
    <row r="1900" spans="1:21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f t="shared" si="205"/>
        <v>1000</v>
      </c>
      <c r="F1900">
        <v>1445</v>
      </c>
      <c r="G1900" t="s">
        <v>8219</v>
      </c>
      <c r="H1900" t="s">
        <v>8224</v>
      </c>
      <c r="I1900" t="s">
        <v>8246</v>
      </c>
      <c r="J1900">
        <v>1454349600</v>
      </c>
      <c r="K1900" s="10">
        <f t="shared" si="206"/>
        <v>42401.75</v>
      </c>
      <c r="L1900">
        <v>1451277473</v>
      </c>
      <c r="M1900" s="10">
        <f t="shared" si="207"/>
        <v>42366.192974537036</v>
      </c>
      <c r="N1900" t="b">
        <v>0</v>
      </c>
      <c r="O1900">
        <v>21</v>
      </c>
      <c r="P1900" t="b">
        <v>1</v>
      </c>
      <c r="Q1900" t="s">
        <v>8279</v>
      </c>
      <c r="R1900" s="5">
        <f t="shared" si="203"/>
        <v>1.4450000000000001</v>
      </c>
      <c r="S1900" s="14">
        <f t="shared" si="204"/>
        <v>68.80952380952381</v>
      </c>
      <c r="T1900" t="str">
        <f t="shared" si="208"/>
        <v>music</v>
      </c>
      <c r="U1900" t="str">
        <f t="shared" si="209"/>
        <v>indie rock</v>
      </c>
    </row>
    <row r="1901" spans="1:21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f t="shared" si="205"/>
        <v>900</v>
      </c>
      <c r="F1901">
        <v>1200</v>
      </c>
      <c r="G1901" t="s">
        <v>8219</v>
      </c>
      <c r="H1901" t="s">
        <v>8224</v>
      </c>
      <c r="I1901" t="s">
        <v>8246</v>
      </c>
      <c r="J1901">
        <v>1427319366</v>
      </c>
      <c r="K1901" s="10">
        <f t="shared" si="206"/>
        <v>42088.90006944444</v>
      </c>
      <c r="L1901">
        <v>1424730966</v>
      </c>
      <c r="M1901" s="10">
        <f t="shared" si="207"/>
        <v>42058.941736111112</v>
      </c>
      <c r="N1901" t="b">
        <v>0</v>
      </c>
      <c r="O1901">
        <v>42</v>
      </c>
      <c r="P1901" t="b">
        <v>1</v>
      </c>
      <c r="Q1901" t="s">
        <v>8279</v>
      </c>
      <c r="R1901" s="5">
        <f t="shared" si="203"/>
        <v>1.333</v>
      </c>
      <c r="S1901" s="14">
        <f t="shared" si="204"/>
        <v>28.571428571428573</v>
      </c>
      <c r="T1901" t="str">
        <f t="shared" si="208"/>
        <v>music</v>
      </c>
      <c r="U1901" t="str">
        <f t="shared" si="209"/>
        <v>indie rock</v>
      </c>
    </row>
    <row r="1902" spans="1:21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f t="shared" si="205"/>
        <v>2500</v>
      </c>
      <c r="F1902">
        <v>2734.11</v>
      </c>
      <c r="G1902" t="s">
        <v>8219</v>
      </c>
      <c r="H1902" t="s">
        <v>8224</v>
      </c>
      <c r="I1902" t="s">
        <v>8246</v>
      </c>
      <c r="J1902">
        <v>1349517540</v>
      </c>
      <c r="K1902" s="10">
        <f t="shared" si="206"/>
        <v>41188.415972222225</v>
      </c>
      <c r="L1902">
        <v>1347137731</v>
      </c>
      <c r="M1902" s="10">
        <f t="shared" si="207"/>
        <v>41160.871886574074</v>
      </c>
      <c r="N1902" t="b">
        <v>0</v>
      </c>
      <c r="O1902">
        <v>54</v>
      </c>
      <c r="P1902" t="b">
        <v>1</v>
      </c>
      <c r="Q1902" t="s">
        <v>8279</v>
      </c>
      <c r="R1902" s="5">
        <f t="shared" si="203"/>
        <v>1.0940000000000001</v>
      </c>
      <c r="S1902" s="14">
        <f t="shared" si="204"/>
        <v>50.631666666666668</v>
      </c>
      <c r="T1902" t="str">
        <f t="shared" si="208"/>
        <v>music</v>
      </c>
      <c r="U1902" t="str">
        <f t="shared" si="209"/>
        <v>indie rock</v>
      </c>
    </row>
    <row r="1903" spans="1:21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f t="shared" si="205"/>
        <v>119790</v>
      </c>
      <c r="F1903">
        <v>2670</v>
      </c>
      <c r="G1903" t="s">
        <v>8221</v>
      </c>
      <c r="H1903" t="s">
        <v>8225</v>
      </c>
      <c r="I1903" t="s">
        <v>8247</v>
      </c>
      <c r="J1903">
        <v>1432299600</v>
      </c>
      <c r="K1903" s="10">
        <f t="shared" si="206"/>
        <v>42146.541666666672</v>
      </c>
      <c r="L1903">
        <v>1429707729</v>
      </c>
      <c r="M1903" s="10">
        <f t="shared" si="207"/>
        <v>42116.54315972222</v>
      </c>
      <c r="N1903" t="b">
        <v>0</v>
      </c>
      <c r="O1903">
        <v>25</v>
      </c>
      <c r="P1903" t="b">
        <v>0</v>
      </c>
      <c r="Q1903" t="s">
        <v>8294</v>
      </c>
      <c r="R1903" s="5">
        <f t="shared" si="203"/>
        <v>2.7E-2</v>
      </c>
      <c r="S1903" s="6">
        <f t="shared" si="204"/>
        <v>106.8</v>
      </c>
      <c r="T1903" t="str">
        <f t="shared" si="208"/>
        <v>technology</v>
      </c>
      <c r="U1903" t="str">
        <f t="shared" si="209"/>
        <v>gadgets</v>
      </c>
    </row>
    <row r="1904" spans="1:21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f t="shared" si="205"/>
        <v>1110</v>
      </c>
      <c r="F1904">
        <v>12</v>
      </c>
      <c r="G1904" t="s">
        <v>8221</v>
      </c>
      <c r="H1904" t="s">
        <v>8233</v>
      </c>
      <c r="I1904" t="s">
        <v>8249</v>
      </c>
      <c r="J1904">
        <v>1425495447</v>
      </c>
      <c r="K1904" s="10">
        <f t="shared" si="206"/>
        <v>42067.789895833332</v>
      </c>
      <c r="L1904">
        <v>1422903447</v>
      </c>
      <c r="M1904" s="10">
        <f t="shared" si="207"/>
        <v>42037.789895833332</v>
      </c>
      <c r="N1904" t="b">
        <v>0</v>
      </c>
      <c r="O1904">
        <v>3</v>
      </c>
      <c r="P1904" t="b">
        <v>0</v>
      </c>
      <c r="Q1904" t="s">
        <v>8294</v>
      </c>
      <c r="R1904" s="5">
        <f t="shared" si="203"/>
        <v>1.2E-2</v>
      </c>
      <c r="S1904" s="6">
        <f t="shared" si="204"/>
        <v>4</v>
      </c>
      <c r="T1904" t="str">
        <f t="shared" si="208"/>
        <v>technology</v>
      </c>
      <c r="U1904" t="str">
        <f t="shared" si="209"/>
        <v>gadgets</v>
      </c>
    </row>
    <row r="1905" spans="1:21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f t="shared" si="205"/>
        <v>3000</v>
      </c>
      <c r="F1905">
        <v>1398</v>
      </c>
      <c r="G1905" t="s">
        <v>8221</v>
      </c>
      <c r="H1905" t="s">
        <v>8224</v>
      </c>
      <c r="I1905" t="s">
        <v>8246</v>
      </c>
      <c r="J1905">
        <v>1485541791</v>
      </c>
      <c r="K1905" s="10">
        <f t="shared" si="206"/>
        <v>42762.770729166667</v>
      </c>
      <c r="L1905">
        <v>1480357791</v>
      </c>
      <c r="M1905" s="10">
        <f t="shared" si="207"/>
        <v>42702.770729166667</v>
      </c>
      <c r="N1905" t="b">
        <v>0</v>
      </c>
      <c r="O1905">
        <v>41</v>
      </c>
      <c r="P1905" t="b">
        <v>0</v>
      </c>
      <c r="Q1905" t="s">
        <v>8294</v>
      </c>
      <c r="R1905" s="5">
        <f t="shared" si="203"/>
        <v>0.46600000000000003</v>
      </c>
      <c r="S1905" s="6">
        <f t="shared" si="204"/>
        <v>34.097560975609753</v>
      </c>
      <c r="T1905" t="str">
        <f t="shared" si="208"/>
        <v>technology</v>
      </c>
      <c r="U1905" t="str">
        <f t="shared" si="209"/>
        <v>gadgets</v>
      </c>
    </row>
    <row r="1906" spans="1:21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f t="shared" si="205"/>
        <v>50000</v>
      </c>
      <c r="F1906">
        <v>50</v>
      </c>
      <c r="G1906" t="s">
        <v>8221</v>
      </c>
      <c r="H1906" t="s">
        <v>8224</v>
      </c>
      <c r="I1906" t="s">
        <v>8246</v>
      </c>
      <c r="J1906">
        <v>1451752021</v>
      </c>
      <c r="K1906" s="10">
        <f t="shared" si="206"/>
        <v>42371.685428240744</v>
      </c>
      <c r="L1906">
        <v>1447864021</v>
      </c>
      <c r="M1906" s="10">
        <f t="shared" si="207"/>
        <v>42326.685428240744</v>
      </c>
      <c r="N1906" t="b">
        <v>0</v>
      </c>
      <c r="O1906">
        <v>2</v>
      </c>
      <c r="P1906" t="b">
        <v>0</v>
      </c>
      <c r="Q1906" t="s">
        <v>8294</v>
      </c>
      <c r="R1906" s="5">
        <f t="shared" si="203"/>
        <v>1E-3</v>
      </c>
      <c r="S1906" s="6">
        <f t="shared" si="204"/>
        <v>25</v>
      </c>
      <c r="T1906" t="str">
        <f t="shared" si="208"/>
        <v>technology</v>
      </c>
      <c r="U1906" t="str">
        <f t="shared" si="209"/>
        <v>gadgets</v>
      </c>
    </row>
    <row r="1907" spans="1:21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f t="shared" si="205"/>
        <v>25000</v>
      </c>
      <c r="F1907">
        <v>42</v>
      </c>
      <c r="G1907" t="s">
        <v>8221</v>
      </c>
      <c r="H1907" t="s">
        <v>8224</v>
      </c>
      <c r="I1907" t="s">
        <v>8246</v>
      </c>
      <c r="J1907">
        <v>1410127994</v>
      </c>
      <c r="K1907" s="10">
        <f t="shared" si="206"/>
        <v>41889.925856481481</v>
      </c>
      <c r="L1907">
        <v>1407535994</v>
      </c>
      <c r="M1907" s="10">
        <f t="shared" si="207"/>
        <v>41859.925856481481</v>
      </c>
      <c r="N1907" t="b">
        <v>0</v>
      </c>
      <c r="O1907">
        <v>4</v>
      </c>
      <c r="P1907" t="b">
        <v>0</v>
      </c>
      <c r="Q1907" t="s">
        <v>8294</v>
      </c>
      <c r="R1907" s="5">
        <f t="shared" si="203"/>
        <v>2E-3</v>
      </c>
      <c r="S1907" s="6">
        <f t="shared" si="204"/>
        <v>10.5</v>
      </c>
      <c r="T1907" t="str">
        <f t="shared" si="208"/>
        <v>technology</v>
      </c>
      <c r="U1907" t="str">
        <f t="shared" si="209"/>
        <v>gadgets</v>
      </c>
    </row>
    <row r="1908" spans="1:21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f t="shared" si="205"/>
        <v>50000</v>
      </c>
      <c r="F1908">
        <v>21380</v>
      </c>
      <c r="G1908" t="s">
        <v>8221</v>
      </c>
      <c r="H1908" t="s">
        <v>8224</v>
      </c>
      <c r="I1908" t="s">
        <v>8246</v>
      </c>
      <c r="J1908">
        <v>1466697983</v>
      </c>
      <c r="K1908" s="10">
        <f t="shared" si="206"/>
        <v>42544.671099537038</v>
      </c>
      <c r="L1908">
        <v>1464105983</v>
      </c>
      <c r="M1908" s="10">
        <f t="shared" si="207"/>
        <v>42514.671099537038</v>
      </c>
      <c r="N1908" t="b">
        <v>0</v>
      </c>
      <c r="O1908">
        <v>99</v>
      </c>
      <c r="P1908" t="b">
        <v>0</v>
      </c>
      <c r="Q1908" t="s">
        <v>8294</v>
      </c>
      <c r="R1908" s="5">
        <f t="shared" si="203"/>
        <v>0.42799999999999999</v>
      </c>
      <c r="S1908" s="6">
        <f t="shared" si="204"/>
        <v>215.95959595959596</v>
      </c>
      <c r="T1908" t="str">
        <f t="shared" si="208"/>
        <v>technology</v>
      </c>
      <c r="U1908" t="str">
        <f t="shared" si="209"/>
        <v>gadgets</v>
      </c>
    </row>
    <row r="1909" spans="1:21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f t="shared" si="205"/>
        <v>30000</v>
      </c>
      <c r="F1909">
        <v>85</v>
      </c>
      <c r="G1909" t="s">
        <v>8221</v>
      </c>
      <c r="H1909" t="s">
        <v>8224</v>
      </c>
      <c r="I1909" t="s">
        <v>8246</v>
      </c>
      <c r="J1909">
        <v>1400853925</v>
      </c>
      <c r="K1909" s="10">
        <f t="shared" si="206"/>
        <v>41782.587094907409</v>
      </c>
      <c r="L1909">
        <v>1399557925</v>
      </c>
      <c r="M1909" s="10">
        <f t="shared" si="207"/>
        <v>41767.587094907409</v>
      </c>
      <c r="N1909" t="b">
        <v>0</v>
      </c>
      <c r="O1909">
        <v>4</v>
      </c>
      <c r="P1909" t="b">
        <v>0</v>
      </c>
      <c r="Q1909" t="s">
        <v>8294</v>
      </c>
      <c r="R1909" s="5">
        <f t="shared" si="203"/>
        <v>3.0000000000000001E-3</v>
      </c>
      <c r="S1909" s="6">
        <f t="shared" si="204"/>
        <v>21.25</v>
      </c>
      <c r="T1909" t="str">
        <f t="shared" si="208"/>
        <v>technology</v>
      </c>
      <c r="U1909" t="str">
        <f t="shared" si="209"/>
        <v>gadgets</v>
      </c>
    </row>
    <row r="1910" spans="1:21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f t="shared" si="205"/>
        <v>25000</v>
      </c>
      <c r="F1910">
        <v>433</v>
      </c>
      <c r="G1910" t="s">
        <v>8221</v>
      </c>
      <c r="H1910" t="s">
        <v>8224</v>
      </c>
      <c r="I1910" t="s">
        <v>8246</v>
      </c>
      <c r="J1910">
        <v>1483048900</v>
      </c>
      <c r="K1910" s="10">
        <f t="shared" si="206"/>
        <v>42733.917824074073</v>
      </c>
      <c r="L1910">
        <v>1480456900</v>
      </c>
      <c r="M1910" s="10">
        <f t="shared" si="207"/>
        <v>42703.917824074073</v>
      </c>
      <c r="N1910" t="b">
        <v>0</v>
      </c>
      <c r="O1910">
        <v>4</v>
      </c>
      <c r="P1910" t="b">
        <v>0</v>
      </c>
      <c r="Q1910" t="s">
        <v>8294</v>
      </c>
      <c r="R1910" s="5">
        <f t="shared" si="203"/>
        <v>1.7000000000000001E-2</v>
      </c>
      <c r="S1910" s="6">
        <f t="shared" si="204"/>
        <v>108.25</v>
      </c>
      <c r="T1910" t="str">
        <f t="shared" si="208"/>
        <v>technology</v>
      </c>
      <c r="U1910" t="str">
        <f t="shared" si="209"/>
        <v>gadgets</v>
      </c>
    </row>
    <row r="1911" spans="1:21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f t="shared" si="205"/>
        <v>35000</v>
      </c>
      <c r="F1911">
        <v>4939</v>
      </c>
      <c r="G1911" t="s">
        <v>8221</v>
      </c>
      <c r="H1911" t="s">
        <v>8224</v>
      </c>
      <c r="I1911" t="s">
        <v>8246</v>
      </c>
      <c r="J1911">
        <v>1414059479</v>
      </c>
      <c r="K1911" s="10">
        <f t="shared" si="206"/>
        <v>41935.429155092592</v>
      </c>
      <c r="L1911">
        <v>1411467479</v>
      </c>
      <c r="M1911" s="10">
        <f t="shared" si="207"/>
        <v>41905.429155092592</v>
      </c>
      <c r="N1911" t="b">
        <v>0</v>
      </c>
      <c r="O1911">
        <v>38</v>
      </c>
      <c r="P1911" t="b">
        <v>0</v>
      </c>
      <c r="Q1911" t="s">
        <v>8294</v>
      </c>
      <c r="R1911" s="5">
        <f t="shared" si="203"/>
        <v>0.14099999999999999</v>
      </c>
      <c r="S1911" s="6">
        <f t="shared" si="204"/>
        <v>129.97368421052633</v>
      </c>
      <c r="T1911" t="str">
        <f t="shared" si="208"/>
        <v>technology</v>
      </c>
      <c r="U1911" t="str">
        <f t="shared" si="209"/>
        <v>gadgets</v>
      </c>
    </row>
    <row r="1912" spans="1:21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f t="shared" si="205"/>
        <v>94350.000000000015</v>
      </c>
      <c r="F1912">
        <v>33486</v>
      </c>
      <c r="G1912" t="s">
        <v>8221</v>
      </c>
      <c r="H1912" t="s">
        <v>8233</v>
      </c>
      <c r="I1912" t="s">
        <v>8249</v>
      </c>
      <c r="J1912">
        <v>1446331500</v>
      </c>
      <c r="K1912" s="10">
        <f t="shared" si="206"/>
        <v>42308.947916666672</v>
      </c>
      <c r="L1912">
        <v>1442531217</v>
      </c>
      <c r="M1912" s="10">
        <f t="shared" si="207"/>
        <v>42264.963159722218</v>
      </c>
      <c r="N1912" t="b">
        <v>0</v>
      </c>
      <c r="O1912">
        <v>285</v>
      </c>
      <c r="P1912" t="b">
        <v>0</v>
      </c>
      <c r="Q1912" t="s">
        <v>8294</v>
      </c>
      <c r="R1912" s="5">
        <f t="shared" si="203"/>
        <v>0.39400000000000002</v>
      </c>
      <c r="S1912" s="6">
        <f t="shared" si="204"/>
        <v>117.49473684210527</v>
      </c>
      <c r="T1912" t="str">
        <f t="shared" si="208"/>
        <v>technology</v>
      </c>
      <c r="U1912" t="str">
        <f t="shared" si="209"/>
        <v>gadgets</v>
      </c>
    </row>
    <row r="1913" spans="1:21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f t="shared" si="205"/>
        <v>27200</v>
      </c>
      <c r="F1913">
        <v>10</v>
      </c>
      <c r="G1913" t="s">
        <v>8221</v>
      </c>
      <c r="H1913" t="s">
        <v>8228</v>
      </c>
      <c r="I1913" s="17" t="s">
        <v>8250</v>
      </c>
      <c r="J1913">
        <v>1407545334</v>
      </c>
      <c r="K1913" s="10">
        <f t="shared" si="206"/>
        <v>41860.033958333333</v>
      </c>
      <c r="L1913">
        <v>1404953334</v>
      </c>
      <c r="M1913" s="10">
        <f t="shared" si="207"/>
        <v>41830.033958333333</v>
      </c>
      <c r="N1913" t="b">
        <v>0</v>
      </c>
      <c r="O1913">
        <v>1</v>
      </c>
      <c r="P1913" t="b">
        <v>0</v>
      </c>
      <c r="Q1913" t="s">
        <v>8294</v>
      </c>
      <c r="R1913" s="5">
        <f t="shared" si="203"/>
        <v>0</v>
      </c>
      <c r="S1913" s="6">
        <f t="shared" si="204"/>
        <v>10</v>
      </c>
      <c r="T1913" t="str">
        <f t="shared" si="208"/>
        <v>technology</v>
      </c>
      <c r="U1913" t="str">
        <f t="shared" si="209"/>
        <v>gadgets</v>
      </c>
    </row>
    <row r="1914" spans="1:21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f t="shared" si="205"/>
        <v>5000</v>
      </c>
      <c r="F1914">
        <v>2965</v>
      </c>
      <c r="G1914" t="s">
        <v>8221</v>
      </c>
      <c r="H1914" t="s">
        <v>8224</v>
      </c>
      <c r="I1914" t="s">
        <v>8246</v>
      </c>
      <c r="J1914">
        <v>1433395560</v>
      </c>
      <c r="K1914" s="10">
        <f t="shared" si="206"/>
        <v>42159.226388888885</v>
      </c>
      <c r="L1914">
        <v>1430803560</v>
      </c>
      <c r="M1914" s="10">
        <f t="shared" si="207"/>
        <v>42129.226388888885</v>
      </c>
      <c r="N1914" t="b">
        <v>0</v>
      </c>
      <c r="O1914">
        <v>42</v>
      </c>
      <c r="P1914" t="b">
        <v>0</v>
      </c>
      <c r="Q1914" t="s">
        <v>8294</v>
      </c>
      <c r="R1914" s="5">
        <f t="shared" si="203"/>
        <v>0.59299999999999997</v>
      </c>
      <c r="S1914" s="6">
        <f t="shared" si="204"/>
        <v>70.595238095238102</v>
      </c>
      <c r="T1914" t="str">
        <f t="shared" si="208"/>
        <v>technology</v>
      </c>
      <c r="U1914" t="str">
        <f t="shared" si="209"/>
        <v>gadgets</v>
      </c>
    </row>
    <row r="1915" spans="1:21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f t="shared" si="205"/>
        <v>58080</v>
      </c>
      <c r="F1915">
        <v>637</v>
      </c>
      <c r="G1915" t="s">
        <v>8221</v>
      </c>
      <c r="H1915" t="s">
        <v>8225</v>
      </c>
      <c r="I1915" t="s">
        <v>8247</v>
      </c>
      <c r="J1915">
        <v>1412770578</v>
      </c>
      <c r="K1915" s="10">
        <f t="shared" si="206"/>
        <v>41920.511319444442</v>
      </c>
      <c r="L1915">
        <v>1410178578</v>
      </c>
      <c r="M1915" s="10">
        <f t="shared" si="207"/>
        <v>41890.511319444442</v>
      </c>
      <c r="N1915" t="b">
        <v>0</v>
      </c>
      <c r="O1915">
        <v>26</v>
      </c>
      <c r="P1915" t="b">
        <v>0</v>
      </c>
      <c r="Q1915" t="s">
        <v>8294</v>
      </c>
      <c r="R1915" s="5">
        <f t="shared" si="203"/>
        <v>1.2999999999999999E-2</v>
      </c>
      <c r="S1915" s="6">
        <f t="shared" si="204"/>
        <v>24.5</v>
      </c>
      <c r="T1915" t="str">
        <f t="shared" si="208"/>
        <v>technology</v>
      </c>
      <c r="U1915" t="str">
        <f t="shared" si="209"/>
        <v>gadgets</v>
      </c>
    </row>
    <row r="1916" spans="1:21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f t="shared" si="205"/>
        <v>666</v>
      </c>
      <c r="F1916">
        <v>60</v>
      </c>
      <c r="G1916" t="s">
        <v>8221</v>
      </c>
      <c r="H1916" t="s">
        <v>8224</v>
      </c>
      <c r="I1916" t="s">
        <v>8246</v>
      </c>
      <c r="J1916">
        <v>1414814340</v>
      </c>
      <c r="K1916" s="10">
        <f t="shared" si="206"/>
        <v>41944.165972222225</v>
      </c>
      <c r="L1916">
        <v>1413519073</v>
      </c>
      <c r="M1916" s="10">
        <f t="shared" si="207"/>
        <v>41929.174456018518</v>
      </c>
      <c r="N1916" t="b">
        <v>0</v>
      </c>
      <c r="O1916">
        <v>2</v>
      </c>
      <c r="P1916" t="b">
        <v>0</v>
      </c>
      <c r="Q1916" t="s">
        <v>8294</v>
      </c>
      <c r="R1916" s="5">
        <f t="shared" si="203"/>
        <v>0.09</v>
      </c>
      <c r="S1916" s="6">
        <f t="shared" si="204"/>
        <v>30</v>
      </c>
      <c r="T1916" t="str">
        <f t="shared" si="208"/>
        <v>technology</v>
      </c>
      <c r="U1916" t="str">
        <f t="shared" si="209"/>
        <v>gadgets</v>
      </c>
    </row>
    <row r="1917" spans="1:21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f t="shared" si="205"/>
        <v>500</v>
      </c>
      <c r="F1917">
        <v>8</v>
      </c>
      <c r="G1917" t="s">
        <v>8221</v>
      </c>
      <c r="H1917" t="s">
        <v>8224</v>
      </c>
      <c r="I1917" t="s">
        <v>8246</v>
      </c>
      <c r="J1917">
        <v>1409620222</v>
      </c>
      <c r="K1917" s="10">
        <f t="shared" si="206"/>
        <v>41884.04886574074</v>
      </c>
      <c r="L1917">
        <v>1407892222</v>
      </c>
      <c r="M1917" s="10">
        <f t="shared" si="207"/>
        <v>41864.04886574074</v>
      </c>
      <c r="N1917" t="b">
        <v>0</v>
      </c>
      <c r="O1917">
        <v>4</v>
      </c>
      <c r="P1917" t="b">
        <v>0</v>
      </c>
      <c r="Q1917" t="s">
        <v>8294</v>
      </c>
      <c r="R1917" s="5">
        <f t="shared" si="203"/>
        <v>1.6E-2</v>
      </c>
      <c r="S1917" s="6">
        <f t="shared" si="204"/>
        <v>2</v>
      </c>
      <c r="T1917" t="str">
        <f t="shared" si="208"/>
        <v>technology</v>
      </c>
      <c r="U1917" t="str">
        <f t="shared" si="209"/>
        <v>gadgets</v>
      </c>
    </row>
    <row r="1918" spans="1:21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f t="shared" si="205"/>
        <v>20000</v>
      </c>
      <c r="F1918">
        <v>102</v>
      </c>
      <c r="G1918" t="s">
        <v>8221</v>
      </c>
      <c r="H1918" t="s">
        <v>8224</v>
      </c>
      <c r="I1918" t="s">
        <v>8246</v>
      </c>
      <c r="J1918">
        <v>1478542375</v>
      </c>
      <c r="K1918" s="10">
        <f t="shared" si="206"/>
        <v>42681.758969907409</v>
      </c>
      <c r="L1918">
        <v>1476378775</v>
      </c>
      <c r="M1918" s="10">
        <f t="shared" si="207"/>
        <v>42656.717303240745</v>
      </c>
      <c r="N1918" t="b">
        <v>0</v>
      </c>
      <c r="O1918">
        <v>6</v>
      </c>
      <c r="P1918" t="b">
        <v>0</v>
      </c>
      <c r="Q1918" t="s">
        <v>8294</v>
      </c>
      <c r="R1918" s="5">
        <f t="shared" si="203"/>
        <v>5.0000000000000001E-3</v>
      </c>
      <c r="S1918" s="6">
        <f t="shared" si="204"/>
        <v>17</v>
      </c>
      <c r="T1918" t="str">
        <f t="shared" si="208"/>
        <v>technology</v>
      </c>
      <c r="U1918" t="str">
        <f t="shared" si="209"/>
        <v>gadgets</v>
      </c>
    </row>
    <row r="1919" spans="1:21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f t="shared" si="205"/>
        <v>50700</v>
      </c>
      <c r="F1919">
        <v>205025</v>
      </c>
      <c r="G1919" t="s">
        <v>8221</v>
      </c>
      <c r="H1919" t="s">
        <v>8231</v>
      </c>
      <c r="I1919" t="s">
        <v>8252</v>
      </c>
      <c r="J1919">
        <v>1486708133</v>
      </c>
      <c r="K1919" s="10">
        <f t="shared" si="206"/>
        <v>42776.270057870366</v>
      </c>
      <c r="L1919">
        <v>1484116133</v>
      </c>
      <c r="M1919" s="10">
        <f t="shared" si="207"/>
        <v>42746.270057870366</v>
      </c>
      <c r="N1919" t="b">
        <v>0</v>
      </c>
      <c r="O1919">
        <v>70</v>
      </c>
      <c r="P1919" t="b">
        <v>0</v>
      </c>
      <c r="Q1919" t="s">
        <v>8294</v>
      </c>
      <c r="R1919" s="5">
        <f t="shared" si="203"/>
        <v>0.52600000000000002</v>
      </c>
      <c r="S1919" s="6">
        <f t="shared" si="204"/>
        <v>2928.9285714285716</v>
      </c>
      <c r="T1919" t="str">
        <f t="shared" si="208"/>
        <v>technology</v>
      </c>
      <c r="U1919" t="str">
        <f t="shared" si="209"/>
        <v>gadgets</v>
      </c>
    </row>
    <row r="1920" spans="1:21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f t="shared" si="205"/>
        <v>25000</v>
      </c>
      <c r="F1920">
        <v>260</v>
      </c>
      <c r="G1920" t="s">
        <v>8221</v>
      </c>
      <c r="H1920" t="s">
        <v>8224</v>
      </c>
      <c r="I1920" t="s">
        <v>8246</v>
      </c>
      <c r="J1920">
        <v>1407869851</v>
      </c>
      <c r="K1920" s="10">
        <f t="shared" si="206"/>
        <v>41863.789942129632</v>
      </c>
      <c r="L1920">
        <v>1404845851</v>
      </c>
      <c r="M1920" s="10">
        <f t="shared" si="207"/>
        <v>41828.789942129632</v>
      </c>
      <c r="N1920" t="b">
        <v>0</v>
      </c>
      <c r="O1920">
        <v>9</v>
      </c>
      <c r="P1920" t="b">
        <v>0</v>
      </c>
      <c r="Q1920" t="s">
        <v>8294</v>
      </c>
      <c r="R1920" s="5">
        <f t="shared" si="203"/>
        <v>0.01</v>
      </c>
      <c r="S1920" s="6">
        <f t="shared" si="204"/>
        <v>28.888888888888889</v>
      </c>
      <c r="T1920" t="str">
        <f t="shared" si="208"/>
        <v>technology</v>
      </c>
      <c r="U1920" t="str">
        <f t="shared" si="209"/>
        <v>gadgets</v>
      </c>
    </row>
    <row r="1921" spans="1:21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f t="shared" si="205"/>
        <v>500</v>
      </c>
      <c r="F1921">
        <v>237</v>
      </c>
      <c r="G1921" t="s">
        <v>8221</v>
      </c>
      <c r="H1921" t="s">
        <v>8224</v>
      </c>
      <c r="I1921" t="s">
        <v>8246</v>
      </c>
      <c r="J1921">
        <v>1432069249</v>
      </c>
      <c r="K1921" s="10">
        <f t="shared" si="206"/>
        <v>42143.875567129624</v>
      </c>
      <c r="L1921">
        <v>1429477249</v>
      </c>
      <c r="M1921" s="10">
        <f t="shared" si="207"/>
        <v>42113.875567129624</v>
      </c>
      <c r="N1921" t="b">
        <v>0</v>
      </c>
      <c r="O1921">
        <v>8</v>
      </c>
      <c r="P1921" t="b">
        <v>0</v>
      </c>
      <c r="Q1921" t="s">
        <v>8294</v>
      </c>
      <c r="R1921" s="5">
        <f t="shared" si="203"/>
        <v>0.47399999999999998</v>
      </c>
      <c r="S1921" s="6">
        <f t="shared" si="204"/>
        <v>29.625</v>
      </c>
      <c r="T1921" t="str">
        <f t="shared" si="208"/>
        <v>technology</v>
      </c>
      <c r="U1921" t="str">
        <f t="shared" si="209"/>
        <v>gadgets</v>
      </c>
    </row>
    <row r="1922" spans="1:21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f t="shared" si="205"/>
        <v>12100</v>
      </c>
      <c r="F1922">
        <v>4303</v>
      </c>
      <c r="G1922" t="s">
        <v>8221</v>
      </c>
      <c r="H1922" t="s">
        <v>8225</v>
      </c>
      <c r="I1922" t="s">
        <v>8247</v>
      </c>
      <c r="J1922">
        <v>1445468400</v>
      </c>
      <c r="K1922" s="10">
        <f t="shared" si="206"/>
        <v>42298.958333333328</v>
      </c>
      <c r="L1922">
        <v>1443042061</v>
      </c>
      <c r="M1922" s="10">
        <f t="shared" si="207"/>
        <v>42270.875706018516</v>
      </c>
      <c r="N1922" t="b">
        <v>0</v>
      </c>
      <c r="O1922">
        <v>105</v>
      </c>
      <c r="P1922" t="b">
        <v>0</v>
      </c>
      <c r="Q1922" t="s">
        <v>8294</v>
      </c>
      <c r="R1922" s="5">
        <f t="shared" ref="R1922:R1985" si="210">ROUND((F1922/D1922),3)</f>
        <v>0.43</v>
      </c>
      <c r="S1922" s="6">
        <f t="shared" ref="S1922:S1985" si="211">F1922/O1922</f>
        <v>40.980952380952381</v>
      </c>
      <c r="T1922" t="str">
        <f t="shared" si="208"/>
        <v>technology</v>
      </c>
      <c r="U1922" t="str">
        <f t="shared" si="209"/>
        <v>gadgets</v>
      </c>
    </row>
    <row r="1923" spans="1:21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f t="shared" ref="E1923:E1986" si="212">IF(I1923="USD",D1923,(IF(I1923="AUD",(D1923*0.68),IF(I1923="GBP",(D1923*1.21),(IF(I1923="EUR",(D1923*1.11),(IF(I1923="CAD",(D1923*0.75),(IF(I1923="NZD",(D1923*0.64),IF(I1923="HKD",(D1923*0.13),IF(I1923="DKK",(D1923*0.15),IF(I1923="NOK",(D1923*0.11),IF(I1923="SEK",(D1923*0.1),(IF(I1923="MXN",(D1923*0.051),IF(I1923="chf",(D1923*1.02),IF(I1923="SGD",(D1923*0.72)))))))))))))))))))</f>
        <v>1500</v>
      </c>
      <c r="F1923">
        <v>2052</v>
      </c>
      <c r="G1923" t="s">
        <v>8219</v>
      </c>
      <c r="H1923" t="s">
        <v>8224</v>
      </c>
      <c r="I1923" t="s">
        <v>8246</v>
      </c>
      <c r="J1923">
        <v>1342243143</v>
      </c>
      <c r="K1923" s="10">
        <f t="shared" ref="K1923:K1986" si="213">(((J1923/60)/60)/24)+DATE(1970,1,1)</f>
        <v>41104.221562500003</v>
      </c>
      <c r="L1923">
        <v>1339651143</v>
      </c>
      <c r="M1923" s="10">
        <f t="shared" ref="M1923:M1986" si="214">(((L1923/60)/60)/24)+DATE(1970,1,1)</f>
        <v>41074.221562500003</v>
      </c>
      <c r="N1923" t="b">
        <v>0</v>
      </c>
      <c r="O1923">
        <v>38</v>
      </c>
      <c r="P1923" t="b">
        <v>1</v>
      </c>
      <c r="Q1923" t="s">
        <v>8279</v>
      </c>
      <c r="R1923" s="5">
        <f t="shared" si="210"/>
        <v>1.3680000000000001</v>
      </c>
      <c r="S1923" s="14">
        <f t="shared" si="211"/>
        <v>54</v>
      </c>
      <c r="T1923" t="str">
        <f t="shared" ref="T1923:T1986" si="215">LEFT(Q1923,SEARCH("/",Q1923,1)-1)</f>
        <v>music</v>
      </c>
      <c r="U1923" t="str">
        <f t="shared" ref="U1923:U1986" si="216">RIGHT(Q1923,(LEN(Q1923)-(SEARCH("/",Q1923,1))))</f>
        <v>indie rock</v>
      </c>
    </row>
    <row r="1924" spans="1:21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f t="shared" si="212"/>
        <v>2000</v>
      </c>
      <c r="F1924">
        <v>2311</v>
      </c>
      <c r="G1924" t="s">
        <v>8219</v>
      </c>
      <c r="H1924" t="s">
        <v>8224</v>
      </c>
      <c r="I1924" t="s">
        <v>8246</v>
      </c>
      <c r="J1924">
        <v>1386828507</v>
      </c>
      <c r="K1924" s="10">
        <f t="shared" si="213"/>
        <v>41620.255868055552</v>
      </c>
      <c r="L1924">
        <v>1384236507</v>
      </c>
      <c r="M1924" s="10">
        <f t="shared" si="214"/>
        <v>41590.255868055552</v>
      </c>
      <c r="N1924" t="b">
        <v>0</v>
      </c>
      <c r="O1924">
        <v>64</v>
      </c>
      <c r="P1924" t="b">
        <v>1</v>
      </c>
      <c r="Q1924" t="s">
        <v>8279</v>
      </c>
      <c r="R1924" s="5">
        <f t="shared" si="210"/>
        <v>1.1559999999999999</v>
      </c>
      <c r="S1924" s="14">
        <f t="shared" si="211"/>
        <v>36.109375</v>
      </c>
      <c r="T1924" t="str">
        <f t="shared" si="215"/>
        <v>music</v>
      </c>
      <c r="U1924" t="str">
        <f t="shared" si="216"/>
        <v>indie rock</v>
      </c>
    </row>
    <row r="1925" spans="1:21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f t="shared" si="212"/>
        <v>125</v>
      </c>
      <c r="F1925">
        <v>301</v>
      </c>
      <c r="G1925" t="s">
        <v>8219</v>
      </c>
      <c r="H1925" t="s">
        <v>8224</v>
      </c>
      <c r="I1925" t="s">
        <v>8246</v>
      </c>
      <c r="J1925">
        <v>1317099540</v>
      </c>
      <c r="K1925" s="10">
        <f t="shared" si="213"/>
        <v>40813.207638888889</v>
      </c>
      <c r="L1925">
        <v>1313612532</v>
      </c>
      <c r="M1925" s="10">
        <f t="shared" si="214"/>
        <v>40772.848749999997</v>
      </c>
      <c r="N1925" t="b">
        <v>0</v>
      </c>
      <c r="O1925">
        <v>13</v>
      </c>
      <c r="P1925" t="b">
        <v>1</v>
      </c>
      <c r="Q1925" t="s">
        <v>8279</v>
      </c>
      <c r="R1925" s="5">
        <f t="shared" si="210"/>
        <v>2.4079999999999999</v>
      </c>
      <c r="S1925" s="14">
        <f t="shared" si="211"/>
        <v>23.153846153846153</v>
      </c>
      <c r="T1925" t="str">
        <f t="shared" si="215"/>
        <v>music</v>
      </c>
      <c r="U1925" t="str">
        <f t="shared" si="216"/>
        <v>indie rock</v>
      </c>
    </row>
    <row r="1926" spans="1:21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f t="shared" si="212"/>
        <v>3000</v>
      </c>
      <c r="F1926">
        <v>3432</v>
      </c>
      <c r="G1926" t="s">
        <v>8219</v>
      </c>
      <c r="H1926" t="s">
        <v>8224</v>
      </c>
      <c r="I1926" t="s">
        <v>8246</v>
      </c>
      <c r="J1926">
        <v>1389814380</v>
      </c>
      <c r="K1926" s="10">
        <f t="shared" si="213"/>
        <v>41654.814583333333</v>
      </c>
      <c r="L1926">
        <v>1387390555</v>
      </c>
      <c r="M1926" s="10">
        <f t="shared" si="214"/>
        <v>41626.761053240742</v>
      </c>
      <c r="N1926" t="b">
        <v>0</v>
      </c>
      <c r="O1926">
        <v>33</v>
      </c>
      <c r="P1926" t="b">
        <v>1</v>
      </c>
      <c r="Q1926" t="s">
        <v>8279</v>
      </c>
      <c r="R1926" s="5">
        <f t="shared" si="210"/>
        <v>1.1439999999999999</v>
      </c>
      <c r="S1926" s="14">
        <f t="shared" si="211"/>
        <v>104</v>
      </c>
      <c r="T1926" t="str">
        <f t="shared" si="215"/>
        <v>music</v>
      </c>
      <c r="U1926" t="str">
        <f t="shared" si="216"/>
        <v>indie rock</v>
      </c>
    </row>
    <row r="1927" spans="1:21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f t="shared" si="212"/>
        <v>1500</v>
      </c>
      <c r="F1927">
        <v>1655</v>
      </c>
      <c r="G1927" t="s">
        <v>8219</v>
      </c>
      <c r="H1927" t="s">
        <v>8224</v>
      </c>
      <c r="I1927" t="s">
        <v>8246</v>
      </c>
      <c r="J1927">
        <v>1381449600</v>
      </c>
      <c r="K1927" s="10">
        <f t="shared" si="213"/>
        <v>41558</v>
      </c>
      <c r="L1927">
        <v>1379540288</v>
      </c>
      <c r="M1927" s="10">
        <f t="shared" si="214"/>
        <v>41535.90148148148</v>
      </c>
      <c r="N1927" t="b">
        <v>0</v>
      </c>
      <c r="O1927">
        <v>52</v>
      </c>
      <c r="P1927" t="b">
        <v>1</v>
      </c>
      <c r="Q1927" t="s">
        <v>8279</v>
      </c>
      <c r="R1927" s="5">
        <f t="shared" si="210"/>
        <v>1.103</v>
      </c>
      <c r="S1927" s="14">
        <f t="shared" si="211"/>
        <v>31.826923076923077</v>
      </c>
      <c r="T1927" t="str">
        <f t="shared" si="215"/>
        <v>music</v>
      </c>
      <c r="U1927" t="str">
        <f t="shared" si="216"/>
        <v>indie rock</v>
      </c>
    </row>
    <row r="1928" spans="1:21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f t="shared" si="212"/>
        <v>1500</v>
      </c>
      <c r="F1928">
        <v>2930.69</v>
      </c>
      <c r="G1928" t="s">
        <v>8219</v>
      </c>
      <c r="H1928" t="s">
        <v>8224</v>
      </c>
      <c r="I1928" t="s">
        <v>8246</v>
      </c>
      <c r="J1928">
        <v>1288657560</v>
      </c>
      <c r="K1928" s="10">
        <f t="shared" si="213"/>
        <v>40484.018055555556</v>
      </c>
      <c r="L1928">
        <v>1286319256</v>
      </c>
      <c r="M1928" s="10">
        <f t="shared" si="214"/>
        <v>40456.954351851848</v>
      </c>
      <c r="N1928" t="b">
        <v>0</v>
      </c>
      <c r="O1928">
        <v>107</v>
      </c>
      <c r="P1928" t="b">
        <v>1</v>
      </c>
      <c r="Q1928" t="s">
        <v>8279</v>
      </c>
      <c r="R1928" s="5">
        <f t="shared" si="210"/>
        <v>1.954</v>
      </c>
      <c r="S1928" s="14">
        <f t="shared" si="211"/>
        <v>27.3896261682243</v>
      </c>
      <c r="T1928" t="str">
        <f t="shared" si="215"/>
        <v>music</v>
      </c>
      <c r="U1928" t="str">
        <f t="shared" si="216"/>
        <v>indie rock</v>
      </c>
    </row>
    <row r="1929" spans="1:21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f t="shared" si="212"/>
        <v>600</v>
      </c>
      <c r="F1929">
        <v>620</v>
      </c>
      <c r="G1929" t="s">
        <v>8219</v>
      </c>
      <c r="H1929" t="s">
        <v>8224</v>
      </c>
      <c r="I1929" t="s">
        <v>8246</v>
      </c>
      <c r="J1929">
        <v>1331182740</v>
      </c>
      <c r="K1929" s="10">
        <f t="shared" si="213"/>
        <v>40976.207638888889</v>
      </c>
      <c r="L1929">
        <v>1329856839</v>
      </c>
      <c r="M1929" s="10">
        <f t="shared" si="214"/>
        <v>40960.861562500002</v>
      </c>
      <c r="N1929" t="b">
        <v>0</v>
      </c>
      <c r="O1929">
        <v>11</v>
      </c>
      <c r="P1929" t="b">
        <v>1</v>
      </c>
      <c r="Q1929" t="s">
        <v>8279</v>
      </c>
      <c r="R1929" s="5">
        <f t="shared" si="210"/>
        <v>1.0329999999999999</v>
      </c>
      <c r="S1929" s="14">
        <f t="shared" si="211"/>
        <v>56.363636363636367</v>
      </c>
      <c r="T1929" t="str">
        <f t="shared" si="215"/>
        <v>music</v>
      </c>
      <c r="U1929" t="str">
        <f t="shared" si="216"/>
        <v>indie rock</v>
      </c>
    </row>
    <row r="1930" spans="1:21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f t="shared" si="212"/>
        <v>2550</v>
      </c>
      <c r="F1930">
        <v>2630</v>
      </c>
      <c r="G1930" t="s">
        <v>8219</v>
      </c>
      <c r="H1930" t="s">
        <v>8224</v>
      </c>
      <c r="I1930" t="s">
        <v>8246</v>
      </c>
      <c r="J1930">
        <v>1367940794</v>
      </c>
      <c r="K1930" s="10">
        <f t="shared" si="213"/>
        <v>41401.648078703707</v>
      </c>
      <c r="L1930">
        <v>1365348794</v>
      </c>
      <c r="M1930" s="10">
        <f t="shared" si="214"/>
        <v>41371.648078703707</v>
      </c>
      <c r="N1930" t="b">
        <v>0</v>
      </c>
      <c r="O1930">
        <v>34</v>
      </c>
      <c r="P1930" t="b">
        <v>1</v>
      </c>
      <c r="Q1930" t="s">
        <v>8279</v>
      </c>
      <c r="R1930" s="5">
        <f t="shared" si="210"/>
        <v>1.0309999999999999</v>
      </c>
      <c r="S1930" s="14">
        <f t="shared" si="211"/>
        <v>77.352941176470594</v>
      </c>
      <c r="T1930" t="str">
        <f t="shared" si="215"/>
        <v>music</v>
      </c>
      <c r="U1930" t="str">
        <f t="shared" si="216"/>
        <v>indie rock</v>
      </c>
    </row>
    <row r="1931" spans="1:21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f t="shared" si="212"/>
        <v>3200</v>
      </c>
      <c r="F1931">
        <v>3210</v>
      </c>
      <c r="G1931" t="s">
        <v>8219</v>
      </c>
      <c r="H1931" t="s">
        <v>8224</v>
      </c>
      <c r="I1931" t="s">
        <v>8246</v>
      </c>
      <c r="J1931">
        <v>1309825866</v>
      </c>
      <c r="K1931" s="10">
        <f t="shared" si="213"/>
        <v>40729.021597222221</v>
      </c>
      <c r="L1931">
        <v>1306197066</v>
      </c>
      <c r="M1931" s="10">
        <f t="shared" si="214"/>
        <v>40687.021597222221</v>
      </c>
      <c r="N1931" t="b">
        <v>0</v>
      </c>
      <c r="O1931">
        <v>75</v>
      </c>
      <c r="P1931" t="b">
        <v>1</v>
      </c>
      <c r="Q1931" t="s">
        <v>8279</v>
      </c>
      <c r="R1931" s="5">
        <f t="shared" si="210"/>
        <v>1.0029999999999999</v>
      </c>
      <c r="S1931" s="14">
        <f t="shared" si="211"/>
        <v>42.8</v>
      </c>
      <c r="T1931" t="str">
        <f t="shared" si="215"/>
        <v>music</v>
      </c>
      <c r="U1931" t="str">
        <f t="shared" si="216"/>
        <v>indie rock</v>
      </c>
    </row>
    <row r="1932" spans="1:21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f t="shared" si="212"/>
        <v>1000</v>
      </c>
      <c r="F1932">
        <v>1270</v>
      </c>
      <c r="G1932" t="s">
        <v>8219</v>
      </c>
      <c r="H1932" t="s">
        <v>8224</v>
      </c>
      <c r="I1932" t="s">
        <v>8246</v>
      </c>
      <c r="J1932">
        <v>1373203482</v>
      </c>
      <c r="K1932" s="10">
        <f t="shared" si="213"/>
        <v>41462.558819444443</v>
      </c>
      <c r="L1932">
        <v>1368019482</v>
      </c>
      <c r="M1932" s="10">
        <f t="shared" si="214"/>
        <v>41402.558819444443</v>
      </c>
      <c r="N1932" t="b">
        <v>0</v>
      </c>
      <c r="O1932">
        <v>26</v>
      </c>
      <c r="P1932" t="b">
        <v>1</v>
      </c>
      <c r="Q1932" t="s">
        <v>8279</v>
      </c>
      <c r="R1932" s="5">
        <f t="shared" si="210"/>
        <v>1.27</v>
      </c>
      <c r="S1932" s="14">
        <f t="shared" si="211"/>
        <v>48.846153846153847</v>
      </c>
      <c r="T1932" t="str">
        <f t="shared" si="215"/>
        <v>music</v>
      </c>
      <c r="U1932" t="str">
        <f t="shared" si="216"/>
        <v>indie rock</v>
      </c>
    </row>
    <row r="1933" spans="1:21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f t="shared" si="212"/>
        <v>2000</v>
      </c>
      <c r="F1933">
        <v>2412.02</v>
      </c>
      <c r="G1933" t="s">
        <v>8219</v>
      </c>
      <c r="H1933" t="s">
        <v>8224</v>
      </c>
      <c r="I1933" t="s">
        <v>8246</v>
      </c>
      <c r="J1933">
        <v>1337657400</v>
      </c>
      <c r="K1933" s="10">
        <f t="shared" si="213"/>
        <v>41051.145833333336</v>
      </c>
      <c r="L1933">
        <v>1336512309</v>
      </c>
      <c r="M1933" s="10">
        <f t="shared" si="214"/>
        <v>41037.892465277779</v>
      </c>
      <c r="N1933" t="b">
        <v>0</v>
      </c>
      <c r="O1933">
        <v>50</v>
      </c>
      <c r="P1933" t="b">
        <v>1</v>
      </c>
      <c r="Q1933" t="s">
        <v>8279</v>
      </c>
      <c r="R1933" s="5">
        <f t="shared" si="210"/>
        <v>1.206</v>
      </c>
      <c r="S1933" s="14">
        <f t="shared" si="211"/>
        <v>48.240400000000001</v>
      </c>
      <c r="T1933" t="str">
        <f t="shared" si="215"/>
        <v>music</v>
      </c>
      <c r="U1933" t="str">
        <f t="shared" si="216"/>
        <v>indie rock</v>
      </c>
    </row>
    <row r="1934" spans="1:21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f t="shared" si="212"/>
        <v>5250</v>
      </c>
      <c r="F1934">
        <v>5617</v>
      </c>
      <c r="G1934" t="s">
        <v>8219</v>
      </c>
      <c r="H1934" t="s">
        <v>8224</v>
      </c>
      <c r="I1934" t="s">
        <v>8246</v>
      </c>
      <c r="J1934">
        <v>1327433173</v>
      </c>
      <c r="K1934" s="10">
        <f t="shared" si="213"/>
        <v>40932.809872685182</v>
      </c>
      <c r="L1934">
        <v>1325618773</v>
      </c>
      <c r="M1934" s="10">
        <f t="shared" si="214"/>
        <v>40911.809872685182</v>
      </c>
      <c r="N1934" t="b">
        <v>0</v>
      </c>
      <c r="O1934">
        <v>80</v>
      </c>
      <c r="P1934" t="b">
        <v>1</v>
      </c>
      <c r="Q1934" t="s">
        <v>8279</v>
      </c>
      <c r="R1934" s="5">
        <f t="shared" si="210"/>
        <v>1.07</v>
      </c>
      <c r="S1934" s="14">
        <f t="shared" si="211"/>
        <v>70.212500000000006</v>
      </c>
      <c r="T1934" t="str">
        <f t="shared" si="215"/>
        <v>music</v>
      </c>
      <c r="U1934" t="str">
        <f t="shared" si="216"/>
        <v>indie rock</v>
      </c>
    </row>
    <row r="1935" spans="1:21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f t="shared" si="212"/>
        <v>6000</v>
      </c>
      <c r="F1935">
        <v>10346</v>
      </c>
      <c r="G1935" t="s">
        <v>8219</v>
      </c>
      <c r="H1935" t="s">
        <v>8224</v>
      </c>
      <c r="I1935" t="s">
        <v>8246</v>
      </c>
      <c r="J1935">
        <v>1411787307</v>
      </c>
      <c r="K1935" s="10">
        <f t="shared" si="213"/>
        <v>41909.130868055552</v>
      </c>
      <c r="L1935">
        <v>1409195307</v>
      </c>
      <c r="M1935" s="10">
        <f t="shared" si="214"/>
        <v>41879.130868055552</v>
      </c>
      <c r="N1935" t="b">
        <v>0</v>
      </c>
      <c r="O1935">
        <v>110</v>
      </c>
      <c r="P1935" t="b">
        <v>1</v>
      </c>
      <c r="Q1935" t="s">
        <v>8279</v>
      </c>
      <c r="R1935" s="5">
        <f t="shared" si="210"/>
        <v>1.724</v>
      </c>
      <c r="S1935" s="14">
        <f t="shared" si="211"/>
        <v>94.054545454545448</v>
      </c>
      <c r="T1935" t="str">
        <f t="shared" si="215"/>
        <v>music</v>
      </c>
      <c r="U1935" t="str">
        <f t="shared" si="216"/>
        <v>indie rock</v>
      </c>
    </row>
    <row r="1936" spans="1:21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f t="shared" si="212"/>
        <v>5000</v>
      </c>
      <c r="F1936">
        <v>6181</v>
      </c>
      <c r="G1936" t="s">
        <v>8219</v>
      </c>
      <c r="H1936" t="s">
        <v>8224</v>
      </c>
      <c r="I1936" t="s">
        <v>8246</v>
      </c>
      <c r="J1936">
        <v>1324789200</v>
      </c>
      <c r="K1936" s="10">
        <f t="shared" si="213"/>
        <v>40902.208333333336</v>
      </c>
      <c r="L1936">
        <v>1321649321</v>
      </c>
      <c r="M1936" s="10">
        <f t="shared" si="214"/>
        <v>40865.867141203707</v>
      </c>
      <c r="N1936" t="b">
        <v>0</v>
      </c>
      <c r="O1936">
        <v>77</v>
      </c>
      <c r="P1936" t="b">
        <v>1</v>
      </c>
      <c r="Q1936" t="s">
        <v>8279</v>
      </c>
      <c r="R1936" s="5">
        <f t="shared" si="210"/>
        <v>1.236</v>
      </c>
      <c r="S1936" s="14">
        <f t="shared" si="211"/>
        <v>80.272727272727266</v>
      </c>
      <c r="T1936" t="str">
        <f t="shared" si="215"/>
        <v>music</v>
      </c>
      <c r="U1936" t="str">
        <f t="shared" si="216"/>
        <v>indie rock</v>
      </c>
    </row>
    <row r="1937" spans="1:21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f t="shared" si="212"/>
        <v>2500</v>
      </c>
      <c r="F1937">
        <v>2710</v>
      </c>
      <c r="G1937" t="s">
        <v>8219</v>
      </c>
      <c r="H1937" t="s">
        <v>8224</v>
      </c>
      <c r="I1937" t="s">
        <v>8246</v>
      </c>
      <c r="J1937">
        <v>1403326740</v>
      </c>
      <c r="K1937" s="10">
        <f t="shared" si="213"/>
        <v>41811.207638888889</v>
      </c>
      <c r="L1937">
        <v>1400106171</v>
      </c>
      <c r="M1937" s="10">
        <f t="shared" si="214"/>
        <v>41773.932534722226</v>
      </c>
      <c r="N1937" t="b">
        <v>0</v>
      </c>
      <c r="O1937">
        <v>50</v>
      </c>
      <c r="P1937" t="b">
        <v>1</v>
      </c>
      <c r="Q1937" t="s">
        <v>8279</v>
      </c>
      <c r="R1937" s="5">
        <f t="shared" si="210"/>
        <v>1.0840000000000001</v>
      </c>
      <c r="S1937" s="14">
        <f t="shared" si="211"/>
        <v>54.2</v>
      </c>
      <c r="T1937" t="str">
        <f t="shared" si="215"/>
        <v>music</v>
      </c>
      <c r="U1937" t="str">
        <f t="shared" si="216"/>
        <v>indie rock</v>
      </c>
    </row>
    <row r="1938" spans="1:21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f t="shared" si="212"/>
        <v>7500</v>
      </c>
      <c r="F1938">
        <v>8739.01</v>
      </c>
      <c r="G1938" t="s">
        <v>8219</v>
      </c>
      <c r="H1938" t="s">
        <v>8224</v>
      </c>
      <c r="I1938" t="s">
        <v>8246</v>
      </c>
      <c r="J1938">
        <v>1323151140</v>
      </c>
      <c r="K1938" s="10">
        <f t="shared" si="213"/>
        <v>40883.249305555553</v>
      </c>
      <c r="L1938">
        <v>1320528070</v>
      </c>
      <c r="M1938" s="10">
        <f t="shared" si="214"/>
        <v>40852.889699074076</v>
      </c>
      <c r="N1938" t="b">
        <v>0</v>
      </c>
      <c r="O1938">
        <v>145</v>
      </c>
      <c r="P1938" t="b">
        <v>1</v>
      </c>
      <c r="Q1938" t="s">
        <v>8279</v>
      </c>
      <c r="R1938" s="5">
        <f t="shared" si="210"/>
        <v>1.165</v>
      </c>
      <c r="S1938" s="14">
        <f t="shared" si="211"/>
        <v>60.26903448275862</v>
      </c>
      <c r="T1938" t="str">
        <f t="shared" si="215"/>
        <v>music</v>
      </c>
      <c r="U1938" t="str">
        <f t="shared" si="216"/>
        <v>indie rock</v>
      </c>
    </row>
    <row r="1939" spans="1:21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f t="shared" si="212"/>
        <v>600</v>
      </c>
      <c r="F1939">
        <v>1123.47</v>
      </c>
      <c r="G1939" t="s">
        <v>8219</v>
      </c>
      <c r="H1939" t="s">
        <v>8224</v>
      </c>
      <c r="I1939" t="s">
        <v>8246</v>
      </c>
      <c r="J1939">
        <v>1339732740</v>
      </c>
      <c r="K1939" s="10">
        <f t="shared" si="213"/>
        <v>41075.165972222225</v>
      </c>
      <c r="L1939">
        <v>1338346281</v>
      </c>
      <c r="M1939" s="10">
        <f t="shared" si="214"/>
        <v>41059.118993055556</v>
      </c>
      <c r="N1939" t="b">
        <v>0</v>
      </c>
      <c r="O1939">
        <v>29</v>
      </c>
      <c r="P1939" t="b">
        <v>1</v>
      </c>
      <c r="Q1939" t="s">
        <v>8279</v>
      </c>
      <c r="R1939" s="5">
        <f t="shared" si="210"/>
        <v>1.8720000000000001</v>
      </c>
      <c r="S1939" s="14">
        <f t="shared" si="211"/>
        <v>38.740344827586206</v>
      </c>
      <c r="T1939" t="str">
        <f t="shared" si="215"/>
        <v>music</v>
      </c>
      <c r="U1939" t="str">
        <f t="shared" si="216"/>
        <v>indie rock</v>
      </c>
    </row>
    <row r="1940" spans="1:21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f t="shared" si="212"/>
        <v>15000</v>
      </c>
      <c r="F1940">
        <v>17390</v>
      </c>
      <c r="G1940" t="s">
        <v>8219</v>
      </c>
      <c r="H1940" t="s">
        <v>8224</v>
      </c>
      <c r="I1940" t="s">
        <v>8246</v>
      </c>
      <c r="J1940">
        <v>1372741200</v>
      </c>
      <c r="K1940" s="10">
        <f t="shared" si="213"/>
        <v>41457.208333333336</v>
      </c>
      <c r="L1940">
        <v>1370067231</v>
      </c>
      <c r="M1940" s="10">
        <f t="shared" si="214"/>
        <v>41426.259618055556</v>
      </c>
      <c r="N1940" t="b">
        <v>0</v>
      </c>
      <c r="O1940">
        <v>114</v>
      </c>
      <c r="P1940" t="b">
        <v>1</v>
      </c>
      <c r="Q1940" t="s">
        <v>8279</v>
      </c>
      <c r="R1940" s="5">
        <f t="shared" si="210"/>
        <v>1.159</v>
      </c>
      <c r="S1940" s="14">
        <f t="shared" si="211"/>
        <v>152.54385964912279</v>
      </c>
      <c r="T1940" t="str">
        <f t="shared" si="215"/>
        <v>music</v>
      </c>
      <c r="U1940" t="str">
        <f t="shared" si="216"/>
        <v>indie rock</v>
      </c>
    </row>
    <row r="1941" spans="1:21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f t="shared" si="212"/>
        <v>10000</v>
      </c>
      <c r="F1941">
        <v>11070</v>
      </c>
      <c r="G1941" t="s">
        <v>8219</v>
      </c>
      <c r="H1941" t="s">
        <v>8224</v>
      </c>
      <c r="I1941" t="s">
        <v>8246</v>
      </c>
      <c r="J1941">
        <v>1362955108</v>
      </c>
      <c r="K1941" s="10">
        <f t="shared" si="213"/>
        <v>41343.943379629629</v>
      </c>
      <c r="L1941">
        <v>1360366708</v>
      </c>
      <c r="M1941" s="10">
        <f t="shared" si="214"/>
        <v>41313.985046296293</v>
      </c>
      <c r="N1941" t="b">
        <v>0</v>
      </c>
      <c r="O1941">
        <v>96</v>
      </c>
      <c r="P1941" t="b">
        <v>1</v>
      </c>
      <c r="Q1941" t="s">
        <v>8279</v>
      </c>
      <c r="R1941" s="5">
        <f t="shared" si="210"/>
        <v>1.107</v>
      </c>
      <c r="S1941" s="14">
        <f t="shared" si="211"/>
        <v>115.3125</v>
      </c>
      <c r="T1941" t="str">
        <f t="shared" si="215"/>
        <v>music</v>
      </c>
      <c r="U1941" t="str">
        <f t="shared" si="216"/>
        <v>indie rock</v>
      </c>
    </row>
    <row r="1942" spans="1:21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f t="shared" si="212"/>
        <v>650</v>
      </c>
      <c r="F1942">
        <v>1111</v>
      </c>
      <c r="G1942" t="s">
        <v>8219</v>
      </c>
      <c r="H1942" t="s">
        <v>8224</v>
      </c>
      <c r="I1942" t="s">
        <v>8246</v>
      </c>
      <c r="J1942">
        <v>1308110340</v>
      </c>
      <c r="K1942" s="10">
        <f t="shared" si="213"/>
        <v>40709.165972222225</v>
      </c>
      <c r="L1942">
        <v>1304770233</v>
      </c>
      <c r="M1942" s="10">
        <f t="shared" si="214"/>
        <v>40670.507326388892</v>
      </c>
      <c r="N1942" t="b">
        <v>0</v>
      </c>
      <c r="O1942">
        <v>31</v>
      </c>
      <c r="P1942" t="b">
        <v>1</v>
      </c>
      <c r="Q1942" t="s">
        <v>8279</v>
      </c>
      <c r="R1942" s="5">
        <f t="shared" si="210"/>
        <v>1.7090000000000001</v>
      </c>
      <c r="S1942" s="14">
        <f t="shared" si="211"/>
        <v>35.838709677419352</v>
      </c>
      <c r="T1942" t="str">
        <f t="shared" si="215"/>
        <v>music</v>
      </c>
      <c r="U1942" t="str">
        <f t="shared" si="216"/>
        <v>indie rock</v>
      </c>
    </row>
    <row r="1943" spans="1:21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f t="shared" si="212"/>
        <v>250000</v>
      </c>
      <c r="F1943">
        <v>315295.89</v>
      </c>
      <c r="G1943" t="s">
        <v>8219</v>
      </c>
      <c r="H1943" t="s">
        <v>8224</v>
      </c>
      <c r="I1943" t="s">
        <v>8246</v>
      </c>
      <c r="J1943">
        <v>1400137131</v>
      </c>
      <c r="K1943" s="10">
        <f t="shared" si="213"/>
        <v>41774.290868055556</v>
      </c>
      <c r="L1943">
        <v>1397545131</v>
      </c>
      <c r="M1943" s="10">
        <f t="shared" si="214"/>
        <v>41744.290868055556</v>
      </c>
      <c r="N1943" t="b">
        <v>1</v>
      </c>
      <c r="O1943">
        <v>4883</v>
      </c>
      <c r="P1943" t="b">
        <v>1</v>
      </c>
      <c r="Q1943" t="s">
        <v>8295</v>
      </c>
      <c r="R1943" s="5">
        <f t="shared" si="210"/>
        <v>1.2609999999999999</v>
      </c>
      <c r="S1943" s="14">
        <f t="shared" si="211"/>
        <v>64.570118779438872</v>
      </c>
      <c r="T1943" t="str">
        <f t="shared" si="215"/>
        <v>technology</v>
      </c>
      <c r="U1943" t="str">
        <f t="shared" si="216"/>
        <v>hardware</v>
      </c>
    </row>
    <row r="1944" spans="1:21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f t="shared" si="212"/>
        <v>6000</v>
      </c>
      <c r="F1944">
        <v>8306.42</v>
      </c>
      <c r="G1944" t="s">
        <v>8219</v>
      </c>
      <c r="H1944" t="s">
        <v>8224</v>
      </c>
      <c r="I1944" t="s">
        <v>8246</v>
      </c>
      <c r="J1944">
        <v>1309809140</v>
      </c>
      <c r="K1944" s="10">
        <f t="shared" si="213"/>
        <v>40728.828009259261</v>
      </c>
      <c r="L1944">
        <v>1302033140</v>
      </c>
      <c r="M1944" s="10">
        <f t="shared" si="214"/>
        <v>40638.828009259261</v>
      </c>
      <c r="N1944" t="b">
        <v>1</v>
      </c>
      <c r="O1944">
        <v>95</v>
      </c>
      <c r="P1944" t="b">
        <v>1</v>
      </c>
      <c r="Q1944" t="s">
        <v>8295</v>
      </c>
      <c r="R1944" s="5">
        <f t="shared" si="210"/>
        <v>1.3839999999999999</v>
      </c>
      <c r="S1944" s="14">
        <f t="shared" si="211"/>
        <v>87.436000000000007</v>
      </c>
      <c r="T1944" t="str">
        <f t="shared" si="215"/>
        <v>technology</v>
      </c>
      <c r="U1944" t="str">
        <f t="shared" si="216"/>
        <v>hardware</v>
      </c>
    </row>
    <row r="1945" spans="1:21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f t="shared" si="212"/>
        <v>10000</v>
      </c>
      <c r="F1945">
        <v>170525</v>
      </c>
      <c r="G1945" t="s">
        <v>8219</v>
      </c>
      <c r="H1945" t="s">
        <v>8224</v>
      </c>
      <c r="I1945" t="s">
        <v>8246</v>
      </c>
      <c r="J1945">
        <v>1470896916</v>
      </c>
      <c r="K1945" s="10">
        <f t="shared" si="213"/>
        <v>42593.269861111112</v>
      </c>
      <c r="L1945">
        <v>1467008916</v>
      </c>
      <c r="M1945" s="10">
        <f t="shared" si="214"/>
        <v>42548.269861111112</v>
      </c>
      <c r="N1945" t="b">
        <v>1</v>
      </c>
      <c r="O1945">
        <v>2478</v>
      </c>
      <c r="P1945" t="b">
        <v>1</v>
      </c>
      <c r="Q1945" t="s">
        <v>8295</v>
      </c>
      <c r="R1945" s="5">
        <f t="shared" si="210"/>
        <v>17.053000000000001</v>
      </c>
      <c r="S1945" s="14">
        <f t="shared" si="211"/>
        <v>68.815577078288939</v>
      </c>
      <c r="T1945" t="str">
        <f t="shared" si="215"/>
        <v>technology</v>
      </c>
      <c r="U1945" t="str">
        <f t="shared" si="216"/>
        <v>hardware</v>
      </c>
    </row>
    <row r="1946" spans="1:21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f t="shared" si="212"/>
        <v>40000</v>
      </c>
      <c r="F1946">
        <v>315222.2</v>
      </c>
      <c r="G1946" t="s">
        <v>8219</v>
      </c>
      <c r="H1946" t="s">
        <v>8224</v>
      </c>
      <c r="I1946" t="s">
        <v>8246</v>
      </c>
      <c r="J1946">
        <v>1398952890</v>
      </c>
      <c r="K1946" s="10">
        <f t="shared" si="213"/>
        <v>41760.584374999999</v>
      </c>
      <c r="L1946">
        <v>1396360890</v>
      </c>
      <c r="M1946" s="10">
        <f t="shared" si="214"/>
        <v>41730.584374999999</v>
      </c>
      <c r="N1946" t="b">
        <v>1</v>
      </c>
      <c r="O1946">
        <v>1789</v>
      </c>
      <c r="P1946" t="b">
        <v>1</v>
      </c>
      <c r="Q1946" t="s">
        <v>8295</v>
      </c>
      <c r="R1946" s="5">
        <f t="shared" si="210"/>
        <v>7.8810000000000002</v>
      </c>
      <c r="S1946" s="14">
        <f t="shared" si="211"/>
        <v>176.200223588597</v>
      </c>
      <c r="T1946" t="str">
        <f t="shared" si="215"/>
        <v>technology</v>
      </c>
      <c r="U1946" t="str">
        <f t="shared" si="216"/>
        <v>hardware</v>
      </c>
    </row>
    <row r="1947" spans="1:21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f t="shared" si="212"/>
        <v>111000.00000000001</v>
      </c>
      <c r="F1947">
        <v>348018</v>
      </c>
      <c r="G1947" t="s">
        <v>8219</v>
      </c>
      <c r="H1947" t="s">
        <v>8227</v>
      </c>
      <c r="I1947" t="s">
        <v>8249</v>
      </c>
      <c r="J1947">
        <v>1436680958</v>
      </c>
      <c r="K1947" s="10">
        <f t="shared" si="213"/>
        <v>42197.251828703709</v>
      </c>
      <c r="L1947">
        <v>1433224958</v>
      </c>
      <c r="M1947" s="10">
        <f t="shared" si="214"/>
        <v>42157.251828703709</v>
      </c>
      <c r="N1947" t="b">
        <v>1</v>
      </c>
      <c r="O1947">
        <v>680</v>
      </c>
      <c r="P1947" t="b">
        <v>1</v>
      </c>
      <c r="Q1947" t="s">
        <v>8295</v>
      </c>
      <c r="R1947" s="5">
        <f t="shared" si="210"/>
        <v>3.48</v>
      </c>
      <c r="S1947" s="14">
        <f t="shared" si="211"/>
        <v>511.79117647058825</v>
      </c>
      <c r="T1947" t="str">
        <f t="shared" si="215"/>
        <v>technology</v>
      </c>
      <c r="U1947" t="str">
        <f t="shared" si="216"/>
        <v>hardware</v>
      </c>
    </row>
    <row r="1948" spans="1:21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f t="shared" si="212"/>
        <v>7500</v>
      </c>
      <c r="F1948">
        <v>11231</v>
      </c>
      <c r="G1948" t="s">
        <v>8219</v>
      </c>
      <c r="H1948" t="s">
        <v>8224</v>
      </c>
      <c r="I1948" t="s">
        <v>8246</v>
      </c>
      <c r="J1948">
        <v>1397961361</v>
      </c>
      <c r="K1948" s="10">
        <f t="shared" si="213"/>
        <v>41749.108344907407</v>
      </c>
      <c r="L1948">
        <v>1392780961</v>
      </c>
      <c r="M1948" s="10">
        <f t="shared" si="214"/>
        <v>41689.150011574071</v>
      </c>
      <c r="N1948" t="b">
        <v>1</v>
      </c>
      <c r="O1948">
        <v>70</v>
      </c>
      <c r="P1948" t="b">
        <v>1</v>
      </c>
      <c r="Q1948" t="s">
        <v>8295</v>
      </c>
      <c r="R1948" s="5">
        <f t="shared" si="210"/>
        <v>1.4970000000000001</v>
      </c>
      <c r="S1948" s="14">
        <f t="shared" si="211"/>
        <v>160.44285714285715</v>
      </c>
      <c r="T1948" t="str">
        <f t="shared" si="215"/>
        <v>technology</v>
      </c>
      <c r="U1948" t="str">
        <f t="shared" si="216"/>
        <v>hardware</v>
      </c>
    </row>
    <row r="1949" spans="1:21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f t="shared" si="212"/>
        <v>800</v>
      </c>
      <c r="F1949">
        <v>805.07</v>
      </c>
      <c r="G1949" t="s">
        <v>8219</v>
      </c>
      <c r="H1949" t="s">
        <v>8224</v>
      </c>
      <c r="I1949" t="s">
        <v>8246</v>
      </c>
      <c r="J1949">
        <v>1258955940</v>
      </c>
      <c r="K1949" s="10">
        <f t="shared" si="213"/>
        <v>40140.249305555553</v>
      </c>
      <c r="L1949">
        <v>1255730520</v>
      </c>
      <c r="M1949" s="10">
        <f t="shared" si="214"/>
        <v>40102.918055555558</v>
      </c>
      <c r="N1949" t="b">
        <v>1</v>
      </c>
      <c r="O1949">
        <v>23</v>
      </c>
      <c r="P1949" t="b">
        <v>1</v>
      </c>
      <c r="Q1949" t="s">
        <v>8295</v>
      </c>
      <c r="R1949" s="5">
        <f t="shared" si="210"/>
        <v>1.006</v>
      </c>
      <c r="S1949" s="14">
        <f t="shared" si="211"/>
        <v>35.003043478260871</v>
      </c>
      <c r="T1949" t="str">
        <f t="shared" si="215"/>
        <v>technology</v>
      </c>
      <c r="U1949" t="str">
        <f t="shared" si="216"/>
        <v>hardware</v>
      </c>
    </row>
    <row r="1950" spans="1:21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f t="shared" si="212"/>
        <v>100000</v>
      </c>
      <c r="F1950">
        <v>800211</v>
      </c>
      <c r="G1950" t="s">
        <v>8219</v>
      </c>
      <c r="H1950" t="s">
        <v>8224</v>
      </c>
      <c r="I1950" t="s">
        <v>8246</v>
      </c>
      <c r="J1950">
        <v>1465232520</v>
      </c>
      <c r="K1950" s="10">
        <f t="shared" si="213"/>
        <v>42527.709722222222</v>
      </c>
      <c r="L1950">
        <v>1460557809</v>
      </c>
      <c r="M1950" s="10">
        <f t="shared" si="214"/>
        <v>42473.604270833333</v>
      </c>
      <c r="N1950" t="b">
        <v>1</v>
      </c>
      <c r="O1950">
        <v>4245</v>
      </c>
      <c r="P1950" t="b">
        <v>1</v>
      </c>
      <c r="Q1950" t="s">
        <v>8295</v>
      </c>
      <c r="R1950" s="5">
        <f t="shared" si="210"/>
        <v>8.0020000000000007</v>
      </c>
      <c r="S1950" s="14">
        <f t="shared" si="211"/>
        <v>188.50671378091872</v>
      </c>
      <c r="T1950" t="str">
        <f t="shared" si="215"/>
        <v>technology</v>
      </c>
      <c r="U1950" t="str">
        <f t="shared" si="216"/>
        <v>hardware</v>
      </c>
    </row>
    <row r="1951" spans="1:21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f t="shared" si="212"/>
        <v>60500</v>
      </c>
      <c r="F1951">
        <v>53001.3</v>
      </c>
      <c r="G1951" t="s">
        <v>8219</v>
      </c>
      <c r="H1951" t="s">
        <v>8225</v>
      </c>
      <c r="I1951" t="s">
        <v>8247</v>
      </c>
      <c r="J1951">
        <v>1404986951</v>
      </c>
      <c r="K1951" s="10">
        <f t="shared" si="213"/>
        <v>41830.423043981478</v>
      </c>
      <c r="L1951">
        <v>1402394951</v>
      </c>
      <c r="M1951" s="10">
        <f t="shared" si="214"/>
        <v>41800.423043981478</v>
      </c>
      <c r="N1951" t="b">
        <v>1</v>
      </c>
      <c r="O1951">
        <v>943</v>
      </c>
      <c r="P1951" t="b">
        <v>1</v>
      </c>
      <c r="Q1951" t="s">
        <v>8295</v>
      </c>
      <c r="R1951" s="5">
        <f t="shared" si="210"/>
        <v>1.06</v>
      </c>
      <c r="S1951" s="14">
        <f t="shared" si="211"/>
        <v>56.204984093319197</v>
      </c>
      <c r="T1951" t="str">
        <f t="shared" si="215"/>
        <v>technology</v>
      </c>
      <c r="U1951" t="str">
        <f t="shared" si="216"/>
        <v>hardware</v>
      </c>
    </row>
    <row r="1952" spans="1:21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f t="shared" si="212"/>
        <v>48000</v>
      </c>
      <c r="F1952">
        <v>96248.960000000006</v>
      </c>
      <c r="G1952" t="s">
        <v>8219</v>
      </c>
      <c r="H1952" t="s">
        <v>8224</v>
      </c>
      <c r="I1952" t="s">
        <v>8246</v>
      </c>
      <c r="J1952">
        <v>1303446073</v>
      </c>
      <c r="K1952" s="10">
        <f t="shared" si="213"/>
        <v>40655.181400462963</v>
      </c>
      <c r="L1952">
        <v>1300767673</v>
      </c>
      <c r="M1952" s="10">
        <f t="shared" si="214"/>
        <v>40624.181400462963</v>
      </c>
      <c r="N1952" t="b">
        <v>1</v>
      </c>
      <c r="O1952">
        <v>1876</v>
      </c>
      <c r="P1952" t="b">
        <v>1</v>
      </c>
      <c r="Q1952" t="s">
        <v>8295</v>
      </c>
      <c r="R1952" s="5">
        <f t="shared" si="210"/>
        <v>2.0049999999999999</v>
      </c>
      <c r="S1952" s="14">
        <f t="shared" si="211"/>
        <v>51.3054157782516</v>
      </c>
      <c r="T1952" t="str">
        <f t="shared" si="215"/>
        <v>technology</v>
      </c>
      <c r="U1952" t="str">
        <f t="shared" si="216"/>
        <v>hardware</v>
      </c>
    </row>
    <row r="1953" spans="1:21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f t="shared" si="212"/>
        <v>50000</v>
      </c>
      <c r="F1953">
        <v>106222</v>
      </c>
      <c r="G1953" t="s">
        <v>8219</v>
      </c>
      <c r="H1953" t="s">
        <v>8224</v>
      </c>
      <c r="I1953" t="s">
        <v>8246</v>
      </c>
      <c r="J1953">
        <v>1478516737</v>
      </c>
      <c r="K1953" s="10">
        <f t="shared" si="213"/>
        <v>42681.462233796294</v>
      </c>
      <c r="L1953">
        <v>1475921137</v>
      </c>
      <c r="M1953" s="10">
        <f t="shared" si="214"/>
        <v>42651.420567129629</v>
      </c>
      <c r="N1953" t="b">
        <v>1</v>
      </c>
      <c r="O1953">
        <v>834</v>
      </c>
      <c r="P1953" t="b">
        <v>1</v>
      </c>
      <c r="Q1953" t="s">
        <v>8295</v>
      </c>
      <c r="R1953" s="5">
        <f t="shared" si="210"/>
        <v>2.1240000000000001</v>
      </c>
      <c r="S1953" s="14">
        <f t="shared" si="211"/>
        <v>127.36450839328538</v>
      </c>
      <c r="T1953" t="str">
        <f t="shared" si="215"/>
        <v>technology</v>
      </c>
      <c r="U1953" t="str">
        <f t="shared" si="216"/>
        <v>hardware</v>
      </c>
    </row>
    <row r="1954" spans="1:21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f t="shared" si="212"/>
        <v>26250</v>
      </c>
      <c r="F1954">
        <v>69465.33</v>
      </c>
      <c r="G1954" t="s">
        <v>8219</v>
      </c>
      <c r="H1954" t="s">
        <v>8229</v>
      </c>
      <c r="I1954" t="s">
        <v>8251</v>
      </c>
      <c r="J1954">
        <v>1381934015</v>
      </c>
      <c r="K1954" s="10">
        <f t="shared" si="213"/>
        <v>41563.60665509259</v>
      </c>
      <c r="L1954">
        <v>1378737215</v>
      </c>
      <c r="M1954" s="10">
        <f t="shared" si="214"/>
        <v>41526.60665509259</v>
      </c>
      <c r="N1954" t="b">
        <v>1</v>
      </c>
      <c r="O1954">
        <v>682</v>
      </c>
      <c r="P1954" t="b">
        <v>1</v>
      </c>
      <c r="Q1954" t="s">
        <v>8295</v>
      </c>
      <c r="R1954" s="5">
        <f t="shared" si="210"/>
        <v>1.9850000000000001</v>
      </c>
      <c r="S1954" s="14">
        <f t="shared" si="211"/>
        <v>101.85532258064516</v>
      </c>
      <c r="T1954" t="str">
        <f t="shared" si="215"/>
        <v>technology</v>
      </c>
      <c r="U1954" t="str">
        <f t="shared" si="216"/>
        <v>hardware</v>
      </c>
    </row>
    <row r="1955" spans="1:21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f t="shared" si="212"/>
        <v>15000</v>
      </c>
      <c r="F1955">
        <v>33892</v>
      </c>
      <c r="G1955" t="s">
        <v>8219</v>
      </c>
      <c r="H1955" t="s">
        <v>8224</v>
      </c>
      <c r="I1955" t="s">
        <v>8246</v>
      </c>
      <c r="J1955">
        <v>1330657200</v>
      </c>
      <c r="K1955" s="10">
        <f t="shared" si="213"/>
        <v>40970.125</v>
      </c>
      <c r="L1955">
        <v>1328158065</v>
      </c>
      <c r="M1955" s="10">
        <f t="shared" si="214"/>
        <v>40941.199826388889</v>
      </c>
      <c r="N1955" t="b">
        <v>1</v>
      </c>
      <c r="O1955">
        <v>147</v>
      </c>
      <c r="P1955" t="b">
        <v>1</v>
      </c>
      <c r="Q1955" t="s">
        <v>8295</v>
      </c>
      <c r="R1955" s="5">
        <f t="shared" si="210"/>
        <v>2.2589999999999999</v>
      </c>
      <c r="S1955" s="14">
        <f t="shared" si="211"/>
        <v>230.55782312925169</v>
      </c>
      <c r="T1955" t="str">
        <f t="shared" si="215"/>
        <v>technology</v>
      </c>
      <c r="U1955" t="str">
        <f t="shared" si="216"/>
        <v>hardware</v>
      </c>
    </row>
    <row r="1956" spans="1:21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f t="shared" si="212"/>
        <v>50000</v>
      </c>
      <c r="F1956">
        <v>349474</v>
      </c>
      <c r="G1956" t="s">
        <v>8219</v>
      </c>
      <c r="H1956" t="s">
        <v>8224</v>
      </c>
      <c r="I1956" t="s">
        <v>8246</v>
      </c>
      <c r="J1956">
        <v>1457758800</v>
      </c>
      <c r="K1956" s="10">
        <f t="shared" si="213"/>
        <v>42441.208333333328</v>
      </c>
      <c r="L1956">
        <v>1453730176</v>
      </c>
      <c r="M1956" s="10">
        <f t="shared" si="214"/>
        <v>42394.580740740741</v>
      </c>
      <c r="N1956" t="b">
        <v>1</v>
      </c>
      <c r="O1956">
        <v>415</v>
      </c>
      <c r="P1956" t="b">
        <v>1</v>
      </c>
      <c r="Q1956" t="s">
        <v>8295</v>
      </c>
      <c r="R1956" s="5">
        <f t="shared" si="210"/>
        <v>6.9889999999999999</v>
      </c>
      <c r="S1956" s="14">
        <f t="shared" si="211"/>
        <v>842.10602409638557</v>
      </c>
      <c r="T1956" t="str">
        <f t="shared" si="215"/>
        <v>technology</v>
      </c>
      <c r="U1956" t="str">
        <f t="shared" si="216"/>
        <v>hardware</v>
      </c>
    </row>
    <row r="1957" spans="1:21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f t="shared" si="212"/>
        <v>42000</v>
      </c>
      <c r="F1957">
        <v>167410.01999999999</v>
      </c>
      <c r="G1957" t="s">
        <v>8219</v>
      </c>
      <c r="H1957" t="s">
        <v>8224</v>
      </c>
      <c r="I1957" t="s">
        <v>8246</v>
      </c>
      <c r="J1957">
        <v>1337799600</v>
      </c>
      <c r="K1957" s="10">
        <f t="shared" si="213"/>
        <v>41052.791666666664</v>
      </c>
      <c r="L1957">
        <v>1334989881</v>
      </c>
      <c r="M1957" s="10">
        <f t="shared" si="214"/>
        <v>41020.271770833337</v>
      </c>
      <c r="N1957" t="b">
        <v>1</v>
      </c>
      <c r="O1957">
        <v>290</v>
      </c>
      <c r="P1957" t="b">
        <v>1</v>
      </c>
      <c r="Q1957" t="s">
        <v>8295</v>
      </c>
      <c r="R1957" s="5">
        <f t="shared" si="210"/>
        <v>3.9860000000000002</v>
      </c>
      <c r="S1957" s="14">
        <f t="shared" si="211"/>
        <v>577.27593103448271</v>
      </c>
      <c r="T1957" t="str">
        <f t="shared" si="215"/>
        <v>technology</v>
      </c>
      <c r="U1957" t="str">
        <f t="shared" si="216"/>
        <v>hardware</v>
      </c>
    </row>
    <row r="1958" spans="1:21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f t="shared" si="212"/>
        <v>60000</v>
      </c>
      <c r="F1958">
        <v>176420</v>
      </c>
      <c r="G1958" t="s">
        <v>8219</v>
      </c>
      <c r="H1958" t="s">
        <v>8224</v>
      </c>
      <c r="I1958" t="s">
        <v>8246</v>
      </c>
      <c r="J1958">
        <v>1429391405</v>
      </c>
      <c r="K1958" s="10">
        <f t="shared" si="213"/>
        <v>42112.882002314815</v>
      </c>
      <c r="L1958">
        <v>1425507005</v>
      </c>
      <c r="M1958" s="10">
        <f t="shared" si="214"/>
        <v>42067.923668981486</v>
      </c>
      <c r="N1958" t="b">
        <v>1</v>
      </c>
      <c r="O1958">
        <v>365</v>
      </c>
      <c r="P1958" t="b">
        <v>1</v>
      </c>
      <c r="Q1958" t="s">
        <v>8295</v>
      </c>
      <c r="R1958" s="5">
        <f t="shared" si="210"/>
        <v>2.94</v>
      </c>
      <c r="S1958" s="14">
        <f t="shared" si="211"/>
        <v>483.34246575342468</v>
      </c>
      <c r="T1958" t="str">
        <f t="shared" si="215"/>
        <v>technology</v>
      </c>
      <c r="U1958" t="str">
        <f t="shared" si="216"/>
        <v>hardware</v>
      </c>
    </row>
    <row r="1959" spans="1:21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f t="shared" si="212"/>
        <v>30000</v>
      </c>
      <c r="F1959">
        <v>50251.41</v>
      </c>
      <c r="G1959" t="s">
        <v>8219</v>
      </c>
      <c r="H1959" t="s">
        <v>8224</v>
      </c>
      <c r="I1959" t="s">
        <v>8246</v>
      </c>
      <c r="J1959">
        <v>1351304513</v>
      </c>
      <c r="K1959" s="10">
        <f t="shared" si="213"/>
        <v>41209.098530092589</v>
      </c>
      <c r="L1959">
        <v>1348712513</v>
      </c>
      <c r="M1959" s="10">
        <f t="shared" si="214"/>
        <v>41179.098530092589</v>
      </c>
      <c r="N1959" t="b">
        <v>1</v>
      </c>
      <c r="O1959">
        <v>660</v>
      </c>
      <c r="P1959" t="b">
        <v>1</v>
      </c>
      <c r="Q1959" t="s">
        <v>8295</v>
      </c>
      <c r="R1959" s="5">
        <f t="shared" si="210"/>
        <v>1.675</v>
      </c>
      <c r="S1959" s="14">
        <f t="shared" si="211"/>
        <v>76.138500000000008</v>
      </c>
      <c r="T1959" t="str">
        <f t="shared" si="215"/>
        <v>technology</v>
      </c>
      <c r="U1959" t="str">
        <f t="shared" si="216"/>
        <v>hardware</v>
      </c>
    </row>
    <row r="1960" spans="1:21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f t="shared" si="212"/>
        <v>7000</v>
      </c>
      <c r="F1960">
        <v>100490.02</v>
      </c>
      <c r="G1960" t="s">
        <v>8219</v>
      </c>
      <c r="H1960" t="s">
        <v>8224</v>
      </c>
      <c r="I1960" t="s">
        <v>8246</v>
      </c>
      <c r="J1960">
        <v>1364078561</v>
      </c>
      <c r="K1960" s="10">
        <f t="shared" si="213"/>
        <v>41356.94630787037</v>
      </c>
      <c r="L1960">
        <v>1361490161</v>
      </c>
      <c r="M1960" s="10">
        <f t="shared" si="214"/>
        <v>41326.987974537034</v>
      </c>
      <c r="N1960" t="b">
        <v>1</v>
      </c>
      <c r="O1960">
        <v>1356</v>
      </c>
      <c r="P1960" t="b">
        <v>1</v>
      </c>
      <c r="Q1960" t="s">
        <v>8295</v>
      </c>
      <c r="R1960" s="5">
        <f t="shared" si="210"/>
        <v>14.356</v>
      </c>
      <c r="S1960" s="14">
        <f t="shared" si="211"/>
        <v>74.107684365781708</v>
      </c>
      <c r="T1960" t="str">
        <f t="shared" si="215"/>
        <v>technology</v>
      </c>
      <c r="U1960" t="str">
        <f t="shared" si="216"/>
        <v>hardware</v>
      </c>
    </row>
    <row r="1961" spans="1:21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f t="shared" si="212"/>
        <v>10000</v>
      </c>
      <c r="F1961">
        <v>15673.44</v>
      </c>
      <c r="G1961" t="s">
        <v>8219</v>
      </c>
      <c r="H1961" t="s">
        <v>8224</v>
      </c>
      <c r="I1961" t="s">
        <v>8246</v>
      </c>
      <c r="J1961">
        <v>1412121600</v>
      </c>
      <c r="K1961" s="10">
        <f t="shared" si="213"/>
        <v>41913</v>
      </c>
      <c r="L1961">
        <v>1408565860</v>
      </c>
      <c r="M1961" s="10">
        <f t="shared" si="214"/>
        <v>41871.845601851855</v>
      </c>
      <c r="N1961" t="b">
        <v>1</v>
      </c>
      <c r="O1961">
        <v>424</v>
      </c>
      <c r="P1961" t="b">
        <v>1</v>
      </c>
      <c r="Q1961" t="s">
        <v>8295</v>
      </c>
      <c r="R1961" s="5">
        <f t="shared" si="210"/>
        <v>1.5669999999999999</v>
      </c>
      <c r="S1961" s="14">
        <f t="shared" si="211"/>
        <v>36.965660377358489</v>
      </c>
      <c r="T1961" t="str">
        <f t="shared" si="215"/>
        <v>technology</v>
      </c>
      <c r="U1961" t="str">
        <f t="shared" si="216"/>
        <v>hardware</v>
      </c>
    </row>
    <row r="1962" spans="1:21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f t="shared" si="212"/>
        <v>7000</v>
      </c>
      <c r="F1962">
        <v>82532</v>
      </c>
      <c r="G1962" t="s">
        <v>8219</v>
      </c>
      <c r="H1962" t="s">
        <v>8235</v>
      </c>
      <c r="I1962" t="s">
        <v>8255</v>
      </c>
      <c r="J1962">
        <v>1419151341</v>
      </c>
      <c r="K1962" s="10">
        <f t="shared" si="213"/>
        <v>41994.362743055557</v>
      </c>
      <c r="L1962">
        <v>1416559341</v>
      </c>
      <c r="M1962" s="10">
        <f t="shared" si="214"/>
        <v>41964.362743055557</v>
      </c>
      <c r="N1962" t="b">
        <v>1</v>
      </c>
      <c r="O1962">
        <v>33</v>
      </c>
      <c r="P1962" t="b">
        <v>1</v>
      </c>
      <c r="Q1962" t="s">
        <v>8295</v>
      </c>
      <c r="R1962" s="5">
        <f t="shared" si="210"/>
        <v>1.179</v>
      </c>
      <c r="S1962" s="14">
        <f t="shared" si="211"/>
        <v>2500.969696969697</v>
      </c>
      <c r="T1962" t="str">
        <f t="shared" si="215"/>
        <v>technology</v>
      </c>
      <c r="U1962" t="str">
        <f t="shared" si="216"/>
        <v>hardware</v>
      </c>
    </row>
    <row r="1963" spans="1:21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f t="shared" si="212"/>
        <v>10000</v>
      </c>
      <c r="F1963">
        <v>110538.12</v>
      </c>
      <c r="G1963" t="s">
        <v>8219</v>
      </c>
      <c r="H1963" t="s">
        <v>8224</v>
      </c>
      <c r="I1963" t="s">
        <v>8246</v>
      </c>
      <c r="J1963">
        <v>1349495940</v>
      </c>
      <c r="K1963" s="10">
        <f t="shared" si="213"/>
        <v>41188.165972222225</v>
      </c>
      <c r="L1963">
        <v>1346042417</v>
      </c>
      <c r="M1963" s="10">
        <f t="shared" si="214"/>
        <v>41148.194641203707</v>
      </c>
      <c r="N1963" t="b">
        <v>1</v>
      </c>
      <c r="O1963">
        <v>1633</v>
      </c>
      <c r="P1963" t="b">
        <v>1</v>
      </c>
      <c r="Q1963" t="s">
        <v>8295</v>
      </c>
      <c r="R1963" s="5">
        <f t="shared" si="210"/>
        <v>11.054</v>
      </c>
      <c r="S1963" s="14">
        <f t="shared" si="211"/>
        <v>67.690214329454989</v>
      </c>
      <c r="T1963" t="str">
        <f t="shared" si="215"/>
        <v>technology</v>
      </c>
      <c r="U1963" t="str">
        <f t="shared" si="216"/>
        <v>hardware</v>
      </c>
    </row>
    <row r="1964" spans="1:21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f t="shared" si="212"/>
        <v>10000</v>
      </c>
      <c r="F1964">
        <v>19292.5</v>
      </c>
      <c r="G1964" t="s">
        <v>8219</v>
      </c>
      <c r="H1964" t="s">
        <v>8224</v>
      </c>
      <c r="I1964" t="s">
        <v>8246</v>
      </c>
      <c r="J1964">
        <v>1400006636</v>
      </c>
      <c r="K1964" s="10">
        <f t="shared" si="213"/>
        <v>41772.780509259261</v>
      </c>
      <c r="L1964">
        <v>1397414636</v>
      </c>
      <c r="M1964" s="10">
        <f t="shared" si="214"/>
        <v>41742.780509259261</v>
      </c>
      <c r="N1964" t="b">
        <v>1</v>
      </c>
      <c r="O1964">
        <v>306</v>
      </c>
      <c r="P1964" t="b">
        <v>1</v>
      </c>
      <c r="Q1964" t="s">
        <v>8295</v>
      </c>
      <c r="R1964" s="5">
        <f t="shared" si="210"/>
        <v>1.929</v>
      </c>
      <c r="S1964" s="14">
        <f t="shared" si="211"/>
        <v>63.04738562091503</v>
      </c>
      <c r="T1964" t="str">
        <f t="shared" si="215"/>
        <v>technology</v>
      </c>
      <c r="U1964" t="str">
        <f t="shared" si="216"/>
        <v>hardware</v>
      </c>
    </row>
    <row r="1965" spans="1:21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f t="shared" si="212"/>
        <v>22990</v>
      </c>
      <c r="F1965">
        <v>24108</v>
      </c>
      <c r="G1965" t="s">
        <v>8219</v>
      </c>
      <c r="H1965" t="s">
        <v>8225</v>
      </c>
      <c r="I1965" t="s">
        <v>8247</v>
      </c>
      <c r="J1965">
        <v>1410862734</v>
      </c>
      <c r="K1965" s="10">
        <f t="shared" si="213"/>
        <v>41898.429791666669</v>
      </c>
      <c r="L1965">
        <v>1407838734</v>
      </c>
      <c r="M1965" s="10">
        <f t="shared" si="214"/>
        <v>41863.429791666669</v>
      </c>
      <c r="N1965" t="b">
        <v>1</v>
      </c>
      <c r="O1965">
        <v>205</v>
      </c>
      <c r="P1965" t="b">
        <v>1</v>
      </c>
      <c r="Q1965" t="s">
        <v>8295</v>
      </c>
      <c r="R1965" s="5">
        <f t="shared" si="210"/>
        <v>1.2689999999999999</v>
      </c>
      <c r="S1965" s="14">
        <f t="shared" si="211"/>
        <v>117.6</v>
      </c>
      <c r="T1965" t="str">
        <f t="shared" si="215"/>
        <v>technology</v>
      </c>
      <c r="U1965" t="str">
        <f t="shared" si="216"/>
        <v>hardware</v>
      </c>
    </row>
    <row r="1966" spans="1:21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f t="shared" si="212"/>
        <v>99012.000000000015</v>
      </c>
      <c r="F1966">
        <v>231543.12</v>
      </c>
      <c r="G1966" t="s">
        <v>8219</v>
      </c>
      <c r="H1966" t="s">
        <v>8237</v>
      </c>
      <c r="I1966" t="s">
        <v>8249</v>
      </c>
      <c r="J1966">
        <v>1461306772</v>
      </c>
      <c r="K1966" s="10">
        <f t="shared" si="213"/>
        <v>42482.272824074069</v>
      </c>
      <c r="L1966">
        <v>1458714772</v>
      </c>
      <c r="M1966" s="10">
        <f t="shared" si="214"/>
        <v>42452.272824074069</v>
      </c>
      <c r="N1966" t="b">
        <v>1</v>
      </c>
      <c r="O1966">
        <v>1281</v>
      </c>
      <c r="P1966" t="b">
        <v>1</v>
      </c>
      <c r="Q1966" t="s">
        <v>8295</v>
      </c>
      <c r="R1966" s="5">
        <f t="shared" si="210"/>
        <v>2.5960000000000001</v>
      </c>
      <c r="S1966" s="14">
        <f t="shared" si="211"/>
        <v>180.75185011709601</v>
      </c>
      <c r="T1966" t="str">
        <f t="shared" si="215"/>
        <v>technology</v>
      </c>
      <c r="U1966" t="str">
        <f t="shared" si="216"/>
        <v>hardware</v>
      </c>
    </row>
    <row r="1967" spans="1:21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f t="shared" si="212"/>
        <v>5000</v>
      </c>
      <c r="F1967">
        <v>13114</v>
      </c>
      <c r="G1967" t="s">
        <v>8219</v>
      </c>
      <c r="H1967" t="s">
        <v>8224</v>
      </c>
      <c r="I1967" t="s">
        <v>8246</v>
      </c>
      <c r="J1967">
        <v>1326330000</v>
      </c>
      <c r="K1967" s="10">
        <f t="shared" si="213"/>
        <v>40920.041666666664</v>
      </c>
      <c r="L1967">
        <v>1324433310</v>
      </c>
      <c r="M1967" s="10">
        <f t="shared" si="214"/>
        <v>40898.089236111111</v>
      </c>
      <c r="N1967" t="b">
        <v>1</v>
      </c>
      <c r="O1967">
        <v>103</v>
      </c>
      <c r="P1967" t="b">
        <v>1</v>
      </c>
      <c r="Q1967" t="s">
        <v>8295</v>
      </c>
      <c r="R1967" s="5">
        <f t="shared" si="210"/>
        <v>2.6230000000000002</v>
      </c>
      <c r="S1967" s="14">
        <f t="shared" si="211"/>
        <v>127.32038834951456</v>
      </c>
      <c r="T1967" t="str">
        <f t="shared" si="215"/>
        <v>technology</v>
      </c>
      <c r="U1967" t="str">
        <f t="shared" si="216"/>
        <v>hardware</v>
      </c>
    </row>
    <row r="1968" spans="1:21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f t="shared" si="212"/>
        <v>100000</v>
      </c>
      <c r="F1968">
        <v>206743.09</v>
      </c>
      <c r="G1968" t="s">
        <v>8219</v>
      </c>
      <c r="H1968" t="s">
        <v>8224</v>
      </c>
      <c r="I1968" t="s">
        <v>8246</v>
      </c>
      <c r="J1968">
        <v>1408021098</v>
      </c>
      <c r="K1968" s="10">
        <f t="shared" si="213"/>
        <v>41865.540486111109</v>
      </c>
      <c r="L1968">
        <v>1405429098</v>
      </c>
      <c r="M1968" s="10">
        <f t="shared" si="214"/>
        <v>41835.540486111109</v>
      </c>
      <c r="N1968" t="b">
        <v>1</v>
      </c>
      <c r="O1968">
        <v>1513</v>
      </c>
      <c r="P1968" t="b">
        <v>1</v>
      </c>
      <c r="Q1968" t="s">
        <v>8295</v>
      </c>
      <c r="R1968" s="5">
        <f t="shared" si="210"/>
        <v>2.0670000000000002</v>
      </c>
      <c r="S1968" s="14">
        <f t="shared" si="211"/>
        <v>136.6444745538665</v>
      </c>
      <c r="T1968" t="str">
        <f t="shared" si="215"/>
        <v>technology</v>
      </c>
      <c r="U1968" t="str">
        <f t="shared" si="216"/>
        <v>hardware</v>
      </c>
    </row>
    <row r="1969" spans="1:21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f t="shared" si="212"/>
        <v>20000</v>
      </c>
      <c r="F1969">
        <v>74026</v>
      </c>
      <c r="G1969" t="s">
        <v>8219</v>
      </c>
      <c r="H1969" t="s">
        <v>8224</v>
      </c>
      <c r="I1969" t="s">
        <v>8246</v>
      </c>
      <c r="J1969">
        <v>1398959729</v>
      </c>
      <c r="K1969" s="10">
        <f t="shared" si="213"/>
        <v>41760.663530092592</v>
      </c>
      <c r="L1969">
        <v>1396367729</v>
      </c>
      <c r="M1969" s="10">
        <f t="shared" si="214"/>
        <v>41730.663530092592</v>
      </c>
      <c r="N1969" t="b">
        <v>1</v>
      </c>
      <c r="O1969">
        <v>405</v>
      </c>
      <c r="P1969" t="b">
        <v>1</v>
      </c>
      <c r="Q1969" t="s">
        <v>8295</v>
      </c>
      <c r="R1969" s="5">
        <f t="shared" si="210"/>
        <v>3.7010000000000001</v>
      </c>
      <c r="S1969" s="14">
        <f t="shared" si="211"/>
        <v>182.78024691358024</v>
      </c>
      <c r="T1969" t="str">
        <f t="shared" si="215"/>
        <v>technology</v>
      </c>
      <c r="U1969" t="str">
        <f t="shared" si="216"/>
        <v>hardware</v>
      </c>
    </row>
    <row r="1970" spans="1:21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f t="shared" si="212"/>
        <v>50000</v>
      </c>
      <c r="F1970">
        <v>142483</v>
      </c>
      <c r="G1970" t="s">
        <v>8219</v>
      </c>
      <c r="H1970" t="s">
        <v>8224</v>
      </c>
      <c r="I1970" t="s">
        <v>8246</v>
      </c>
      <c r="J1970">
        <v>1480777515</v>
      </c>
      <c r="K1970" s="10">
        <f t="shared" si="213"/>
        <v>42707.628645833334</v>
      </c>
      <c r="L1970">
        <v>1478095515</v>
      </c>
      <c r="M1970" s="10">
        <f t="shared" si="214"/>
        <v>42676.586979166663</v>
      </c>
      <c r="N1970" t="b">
        <v>1</v>
      </c>
      <c r="O1970">
        <v>510</v>
      </c>
      <c r="P1970" t="b">
        <v>1</v>
      </c>
      <c r="Q1970" t="s">
        <v>8295</v>
      </c>
      <c r="R1970" s="5">
        <f t="shared" si="210"/>
        <v>2.85</v>
      </c>
      <c r="S1970" s="14">
        <f t="shared" si="211"/>
        <v>279.37843137254902</v>
      </c>
      <c r="T1970" t="str">
        <f t="shared" si="215"/>
        <v>technology</v>
      </c>
      <c r="U1970" t="str">
        <f t="shared" si="216"/>
        <v>hardware</v>
      </c>
    </row>
    <row r="1971" spans="1:21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f t="shared" si="212"/>
        <v>24200</v>
      </c>
      <c r="F1971">
        <v>115816</v>
      </c>
      <c r="G1971" t="s">
        <v>8219</v>
      </c>
      <c r="H1971" t="s">
        <v>8225</v>
      </c>
      <c r="I1971" t="s">
        <v>8247</v>
      </c>
      <c r="J1971">
        <v>1470423668</v>
      </c>
      <c r="K1971" s="10">
        <f t="shared" si="213"/>
        <v>42587.792453703703</v>
      </c>
      <c r="L1971">
        <v>1467831668</v>
      </c>
      <c r="M1971" s="10">
        <f t="shared" si="214"/>
        <v>42557.792453703703</v>
      </c>
      <c r="N1971" t="b">
        <v>1</v>
      </c>
      <c r="O1971">
        <v>1887</v>
      </c>
      <c r="P1971" t="b">
        <v>1</v>
      </c>
      <c r="Q1971" t="s">
        <v>8295</v>
      </c>
      <c r="R1971" s="5">
        <f t="shared" si="210"/>
        <v>5.7910000000000004</v>
      </c>
      <c r="S1971" s="14">
        <f t="shared" si="211"/>
        <v>61.375728669846318</v>
      </c>
      <c r="T1971" t="str">
        <f t="shared" si="215"/>
        <v>technology</v>
      </c>
      <c r="U1971" t="str">
        <f t="shared" si="216"/>
        <v>hardware</v>
      </c>
    </row>
    <row r="1972" spans="1:21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f t="shared" si="212"/>
        <v>5000</v>
      </c>
      <c r="F1972">
        <v>56590</v>
      </c>
      <c r="G1972" t="s">
        <v>8219</v>
      </c>
      <c r="H1972" t="s">
        <v>8224</v>
      </c>
      <c r="I1972" t="s">
        <v>8246</v>
      </c>
      <c r="J1972">
        <v>1366429101</v>
      </c>
      <c r="K1972" s="10">
        <f t="shared" si="213"/>
        <v>41384.151631944449</v>
      </c>
      <c r="L1972">
        <v>1361248701</v>
      </c>
      <c r="M1972" s="10">
        <f t="shared" si="214"/>
        <v>41324.193298611113</v>
      </c>
      <c r="N1972" t="b">
        <v>1</v>
      </c>
      <c r="O1972">
        <v>701</v>
      </c>
      <c r="P1972" t="b">
        <v>1</v>
      </c>
      <c r="Q1972" t="s">
        <v>8295</v>
      </c>
      <c r="R1972" s="5">
        <f t="shared" si="210"/>
        <v>11.318</v>
      </c>
      <c r="S1972" s="14">
        <f t="shared" si="211"/>
        <v>80.727532097004286</v>
      </c>
      <c r="T1972" t="str">
        <f t="shared" si="215"/>
        <v>technology</v>
      </c>
      <c r="U1972" t="str">
        <f t="shared" si="216"/>
        <v>hardware</v>
      </c>
    </row>
    <row r="1973" spans="1:21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f t="shared" si="212"/>
        <v>400000</v>
      </c>
      <c r="F1973">
        <v>1052110.8700000001</v>
      </c>
      <c r="G1973" t="s">
        <v>8219</v>
      </c>
      <c r="H1973" t="s">
        <v>8224</v>
      </c>
      <c r="I1973" t="s">
        <v>8246</v>
      </c>
      <c r="J1973">
        <v>1384488000</v>
      </c>
      <c r="K1973" s="10">
        <f t="shared" si="213"/>
        <v>41593.166666666664</v>
      </c>
      <c r="L1973">
        <v>1381752061</v>
      </c>
      <c r="M1973" s="10">
        <f t="shared" si="214"/>
        <v>41561.500706018516</v>
      </c>
      <c r="N1973" t="b">
        <v>1</v>
      </c>
      <c r="O1973">
        <v>3863</v>
      </c>
      <c r="P1973" t="b">
        <v>1</v>
      </c>
      <c r="Q1973" t="s">
        <v>8295</v>
      </c>
      <c r="R1973" s="5">
        <f t="shared" si="210"/>
        <v>2.63</v>
      </c>
      <c r="S1973" s="14">
        <f t="shared" si="211"/>
        <v>272.35590732591254</v>
      </c>
      <c r="T1973" t="str">
        <f t="shared" si="215"/>
        <v>technology</v>
      </c>
      <c r="U1973" t="str">
        <f t="shared" si="216"/>
        <v>hardware</v>
      </c>
    </row>
    <row r="1974" spans="1:21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f t="shared" si="212"/>
        <v>2500</v>
      </c>
      <c r="F1974">
        <v>16862</v>
      </c>
      <c r="G1974" t="s">
        <v>8219</v>
      </c>
      <c r="H1974" t="s">
        <v>8224</v>
      </c>
      <c r="I1974" t="s">
        <v>8246</v>
      </c>
      <c r="J1974">
        <v>1353201444</v>
      </c>
      <c r="K1974" s="10">
        <f t="shared" si="213"/>
        <v>41231.053749999999</v>
      </c>
      <c r="L1974">
        <v>1350605844</v>
      </c>
      <c r="M1974" s="10">
        <f t="shared" si="214"/>
        <v>41201.012083333335</v>
      </c>
      <c r="N1974" t="b">
        <v>1</v>
      </c>
      <c r="O1974">
        <v>238</v>
      </c>
      <c r="P1974" t="b">
        <v>1</v>
      </c>
      <c r="Q1974" t="s">
        <v>8295</v>
      </c>
      <c r="R1974" s="5">
        <f t="shared" si="210"/>
        <v>6.7450000000000001</v>
      </c>
      <c r="S1974" s="14">
        <f t="shared" si="211"/>
        <v>70.848739495798313</v>
      </c>
      <c r="T1974" t="str">
        <f t="shared" si="215"/>
        <v>technology</v>
      </c>
      <c r="U1974" t="str">
        <f t="shared" si="216"/>
        <v>hardware</v>
      </c>
    </row>
    <row r="1975" spans="1:21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f t="shared" si="212"/>
        <v>198000</v>
      </c>
      <c r="F1975">
        <v>508525.01</v>
      </c>
      <c r="G1975" t="s">
        <v>8219</v>
      </c>
      <c r="H1975" t="s">
        <v>8224</v>
      </c>
      <c r="I1975" t="s">
        <v>8246</v>
      </c>
      <c r="J1975">
        <v>1470466800</v>
      </c>
      <c r="K1975" s="10">
        <f t="shared" si="213"/>
        <v>42588.291666666672</v>
      </c>
      <c r="L1975">
        <v>1467134464</v>
      </c>
      <c r="M1975" s="10">
        <f t="shared" si="214"/>
        <v>42549.722962962958</v>
      </c>
      <c r="N1975" t="b">
        <v>1</v>
      </c>
      <c r="O1975">
        <v>2051</v>
      </c>
      <c r="P1975" t="b">
        <v>1</v>
      </c>
      <c r="Q1975" t="s">
        <v>8295</v>
      </c>
      <c r="R1975" s="5">
        <f t="shared" si="210"/>
        <v>2.5680000000000001</v>
      </c>
      <c r="S1975" s="14">
        <f t="shared" si="211"/>
        <v>247.94003412969283</v>
      </c>
      <c r="T1975" t="str">
        <f t="shared" si="215"/>
        <v>technology</v>
      </c>
      <c r="U1975" t="str">
        <f t="shared" si="216"/>
        <v>hardware</v>
      </c>
    </row>
    <row r="1976" spans="1:21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f t="shared" si="212"/>
        <v>24200</v>
      </c>
      <c r="F1976">
        <v>75099.199999999997</v>
      </c>
      <c r="G1976" t="s">
        <v>8219</v>
      </c>
      <c r="H1976" t="s">
        <v>8225</v>
      </c>
      <c r="I1976" t="s">
        <v>8247</v>
      </c>
      <c r="J1976">
        <v>1376899269</v>
      </c>
      <c r="K1976" s="10">
        <f t="shared" si="213"/>
        <v>41505.334131944444</v>
      </c>
      <c r="L1976">
        <v>1371715269</v>
      </c>
      <c r="M1976" s="10">
        <f t="shared" si="214"/>
        <v>41445.334131944444</v>
      </c>
      <c r="N1976" t="b">
        <v>1</v>
      </c>
      <c r="O1976">
        <v>402</v>
      </c>
      <c r="P1976" t="b">
        <v>1</v>
      </c>
      <c r="Q1976" t="s">
        <v>8295</v>
      </c>
      <c r="R1976" s="5">
        <f t="shared" si="210"/>
        <v>3.7549999999999999</v>
      </c>
      <c r="S1976" s="14">
        <f t="shared" si="211"/>
        <v>186.81393034825871</v>
      </c>
      <c r="T1976" t="str">
        <f t="shared" si="215"/>
        <v>technology</v>
      </c>
      <c r="U1976" t="str">
        <f t="shared" si="216"/>
        <v>hardware</v>
      </c>
    </row>
    <row r="1977" spans="1:21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f t="shared" si="212"/>
        <v>16000</v>
      </c>
      <c r="F1977">
        <v>33393.339999999997</v>
      </c>
      <c r="G1977" t="s">
        <v>8219</v>
      </c>
      <c r="H1977" t="s">
        <v>8224</v>
      </c>
      <c r="I1977" t="s">
        <v>8246</v>
      </c>
      <c r="J1977">
        <v>1362938851</v>
      </c>
      <c r="K1977" s="10">
        <f t="shared" si="213"/>
        <v>41343.755219907405</v>
      </c>
      <c r="L1977">
        <v>1360346851</v>
      </c>
      <c r="M1977" s="10">
        <f t="shared" si="214"/>
        <v>41313.755219907405</v>
      </c>
      <c r="N1977" t="b">
        <v>1</v>
      </c>
      <c r="O1977">
        <v>253</v>
      </c>
      <c r="P1977" t="b">
        <v>1</v>
      </c>
      <c r="Q1977" t="s">
        <v>8295</v>
      </c>
      <c r="R1977" s="5">
        <f t="shared" si="210"/>
        <v>2.0870000000000002</v>
      </c>
      <c r="S1977" s="14">
        <f t="shared" si="211"/>
        <v>131.98948616600788</v>
      </c>
      <c r="T1977" t="str">
        <f t="shared" si="215"/>
        <v>technology</v>
      </c>
      <c r="U1977" t="str">
        <f t="shared" si="216"/>
        <v>hardware</v>
      </c>
    </row>
    <row r="1978" spans="1:21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f t="shared" si="212"/>
        <v>4840</v>
      </c>
      <c r="F1978">
        <v>13864</v>
      </c>
      <c r="G1978" t="s">
        <v>8219</v>
      </c>
      <c r="H1978" t="s">
        <v>8225</v>
      </c>
      <c r="I1978" t="s">
        <v>8247</v>
      </c>
      <c r="J1978">
        <v>1373751325</v>
      </c>
      <c r="K1978" s="10">
        <f t="shared" si="213"/>
        <v>41468.899594907409</v>
      </c>
      <c r="L1978">
        <v>1371159325</v>
      </c>
      <c r="M1978" s="10">
        <f t="shared" si="214"/>
        <v>41438.899594907409</v>
      </c>
      <c r="N1978" t="b">
        <v>1</v>
      </c>
      <c r="O1978">
        <v>473</v>
      </c>
      <c r="P1978" t="b">
        <v>1</v>
      </c>
      <c r="Q1978" t="s">
        <v>8295</v>
      </c>
      <c r="R1978" s="5">
        <f t="shared" si="210"/>
        <v>3.4660000000000002</v>
      </c>
      <c r="S1978" s="14">
        <f t="shared" si="211"/>
        <v>29.310782241014799</v>
      </c>
      <c r="T1978" t="str">
        <f t="shared" si="215"/>
        <v>technology</v>
      </c>
      <c r="U1978" t="str">
        <f t="shared" si="216"/>
        <v>hardware</v>
      </c>
    </row>
    <row r="1979" spans="1:21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f t="shared" si="212"/>
        <v>50000</v>
      </c>
      <c r="F1979">
        <v>201165</v>
      </c>
      <c r="G1979" t="s">
        <v>8219</v>
      </c>
      <c r="H1979" t="s">
        <v>8224</v>
      </c>
      <c r="I1979" t="s">
        <v>8246</v>
      </c>
      <c r="J1979">
        <v>1450511940</v>
      </c>
      <c r="K1979" s="10">
        <f t="shared" si="213"/>
        <v>42357.332638888889</v>
      </c>
      <c r="L1979">
        <v>1446527540</v>
      </c>
      <c r="M1979" s="10">
        <f t="shared" si="214"/>
        <v>42311.216898148152</v>
      </c>
      <c r="N1979" t="b">
        <v>1</v>
      </c>
      <c r="O1979">
        <v>821</v>
      </c>
      <c r="P1979" t="b">
        <v>1</v>
      </c>
      <c r="Q1979" t="s">
        <v>8295</v>
      </c>
      <c r="R1979" s="5">
        <f t="shared" si="210"/>
        <v>4.0229999999999997</v>
      </c>
      <c r="S1979" s="14">
        <f t="shared" si="211"/>
        <v>245.02436053593178</v>
      </c>
      <c r="T1979" t="str">
        <f t="shared" si="215"/>
        <v>technology</v>
      </c>
      <c r="U1979" t="str">
        <f t="shared" si="216"/>
        <v>hardware</v>
      </c>
    </row>
    <row r="1980" spans="1:21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f t="shared" si="212"/>
        <v>50000</v>
      </c>
      <c r="F1980">
        <v>513422.57</v>
      </c>
      <c r="G1980" t="s">
        <v>8219</v>
      </c>
      <c r="H1980" t="s">
        <v>8224</v>
      </c>
      <c r="I1980" t="s">
        <v>8246</v>
      </c>
      <c r="J1980">
        <v>1339484400</v>
      </c>
      <c r="K1980" s="10">
        <f t="shared" si="213"/>
        <v>41072.291666666664</v>
      </c>
      <c r="L1980">
        <v>1336627492</v>
      </c>
      <c r="M1980" s="10">
        <f t="shared" si="214"/>
        <v>41039.225601851853</v>
      </c>
      <c r="N1980" t="b">
        <v>1</v>
      </c>
      <c r="O1980">
        <v>388</v>
      </c>
      <c r="P1980" t="b">
        <v>1</v>
      </c>
      <c r="Q1980" t="s">
        <v>8295</v>
      </c>
      <c r="R1980" s="5">
        <f t="shared" si="210"/>
        <v>10.268000000000001</v>
      </c>
      <c r="S1980" s="14">
        <f t="shared" si="211"/>
        <v>1323.2540463917526</v>
      </c>
      <c r="T1980" t="str">
        <f t="shared" si="215"/>
        <v>technology</v>
      </c>
      <c r="U1980" t="str">
        <f t="shared" si="216"/>
        <v>hardware</v>
      </c>
    </row>
    <row r="1981" spans="1:21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f t="shared" si="212"/>
        <v>200000</v>
      </c>
      <c r="F1981">
        <v>229802.31</v>
      </c>
      <c r="G1981" t="s">
        <v>8219</v>
      </c>
      <c r="H1981" t="s">
        <v>8224</v>
      </c>
      <c r="I1981" t="s">
        <v>8246</v>
      </c>
      <c r="J1981">
        <v>1447909140</v>
      </c>
      <c r="K1981" s="10">
        <f t="shared" si="213"/>
        <v>42327.207638888889</v>
      </c>
      <c r="L1981">
        <v>1444734146</v>
      </c>
      <c r="M1981" s="10">
        <f t="shared" si="214"/>
        <v>42290.460023148145</v>
      </c>
      <c r="N1981" t="b">
        <v>1</v>
      </c>
      <c r="O1981">
        <v>813</v>
      </c>
      <c r="P1981" t="b">
        <v>1</v>
      </c>
      <c r="Q1981" t="s">
        <v>8295</v>
      </c>
      <c r="R1981" s="5">
        <f t="shared" si="210"/>
        <v>1.149</v>
      </c>
      <c r="S1981" s="14">
        <f t="shared" si="211"/>
        <v>282.65966789667897</v>
      </c>
      <c r="T1981" t="str">
        <f t="shared" si="215"/>
        <v>technology</v>
      </c>
      <c r="U1981" t="str">
        <f t="shared" si="216"/>
        <v>hardware</v>
      </c>
    </row>
    <row r="1982" spans="1:21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f t="shared" si="212"/>
        <v>55500.000000000007</v>
      </c>
      <c r="F1982">
        <v>177412.01</v>
      </c>
      <c r="G1982" t="s">
        <v>8219</v>
      </c>
      <c r="H1982" t="s">
        <v>8236</v>
      </c>
      <c r="I1982" t="s">
        <v>8249</v>
      </c>
      <c r="J1982">
        <v>1459684862</v>
      </c>
      <c r="K1982" s="10">
        <f t="shared" si="213"/>
        <v>42463.500717592593</v>
      </c>
      <c r="L1982">
        <v>1456232462</v>
      </c>
      <c r="M1982" s="10">
        <f t="shared" si="214"/>
        <v>42423.542384259257</v>
      </c>
      <c r="N1982" t="b">
        <v>1</v>
      </c>
      <c r="O1982">
        <v>1945</v>
      </c>
      <c r="P1982" t="b">
        <v>1</v>
      </c>
      <c r="Q1982" t="s">
        <v>8295</v>
      </c>
      <c r="R1982" s="5">
        <f t="shared" si="210"/>
        <v>3.548</v>
      </c>
      <c r="S1982" s="14">
        <f t="shared" si="211"/>
        <v>91.214401028277635</v>
      </c>
      <c r="T1982" t="str">
        <f t="shared" si="215"/>
        <v>technology</v>
      </c>
      <c r="U1982" t="str">
        <f t="shared" si="216"/>
        <v>hardware</v>
      </c>
    </row>
    <row r="1983" spans="1:21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f t="shared" si="212"/>
        <v>5625</v>
      </c>
      <c r="F1983">
        <v>381</v>
      </c>
      <c r="G1983" t="s">
        <v>8221</v>
      </c>
      <c r="H1983" t="s">
        <v>8229</v>
      </c>
      <c r="I1983" t="s">
        <v>8251</v>
      </c>
      <c r="J1983">
        <v>1404926665</v>
      </c>
      <c r="K1983" s="10">
        <f t="shared" si="213"/>
        <v>41829.725289351853</v>
      </c>
      <c r="L1983">
        <v>1402334665</v>
      </c>
      <c r="M1983" s="10">
        <f t="shared" si="214"/>
        <v>41799.725289351853</v>
      </c>
      <c r="N1983" t="b">
        <v>0</v>
      </c>
      <c r="O1983">
        <v>12</v>
      </c>
      <c r="P1983" t="b">
        <v>0</v>
      </c>
      <c r="Q1983" t="s">
        <v>8296</v>
      </c>
      <c r="R1983" s="5">
        <f t="shared" si="210"/>
        <v>5.0999999999999997E-2</v>
      </c>
      <c r="S1983" s="6">
        <f t="shared" si="211"/>
        <v>31.75</v>
      </c>
      <c r="T1983" t="str">
        <f t="shared" si="215"/>
        <v>photography</v>
      </c>
      <c r="U1983" t="str">
        <f t="shared" si="216"/>
        <v>people</v>
      </c>
    </row>
    <row r="1984" spans="1:21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f t="shared" si="212"/>
        <v>23400</v>
      </c>
      <c r="F1984">
        <v>0</v>
      </c>
      <c r="G1984" t="s">
        <v>8221</v>
      </c>
      <c r="H1984" t="s">
        <v>8231</v>
      </c>
      <c r="I1984" t="s">
        <v>8252</v>
      </c>
      <c r="J1984">
        <v>1480863887</v>
      </c>
      <c r="K1984" s="10">
        <f t="shared" si="213"/>
        <v>42708.628321759257</v>
      </c>
      <c r="L1984">
        <v>1478268287</v>
      </c>
      <c r="M1984" s="10">
        <f t="shared" si="214"/>
        <v>42678.586655092593</v>
      </c>
      <c r="N1984" t="b">
        <v>0</v>
      </c>
      <c r="O1984">
        <v>0</v>
      </c>
      <c r="P1984" t="b">
        <v>0</v>
      </c>
      <c r="Q1984" t="s">
        <v>8296</v>
      </c>
      <c r="R1984" s="5">
        <f t="shared" si="210"/>
        <v>0</v>
      </c>
      <c r="S1984" s="6" t="e">
        <f t="shared" si="211"/>
        <v>#DIV/0!</v>
      </c>
      <c r="T1984" t="str">
        <f t="shared" si="215"/>
        <v>photography</v>
      </c>
      <c r="U1984" t="str">
        <f t="shared" si="216"/>
        <v>people</v>
      </c>
    </row>
    <row r="1985" spans="1:21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f t="shared" si="212"/>
        <v>33000</v>
      </c>
      <c r="F1985">
        <v>1419</v>
      </c>
      <c r="G1985" t="s">
        <v>8221</v>
      </c>
      <c r="H1985" t="s">
        <v>8224</v>
      </c>
      <c r="I1985" t="s">
        <v>8246</v>
      </c>
      <c r="J1985">
        <v>1472799600</v>
      </c>
      <c r="K1985" s="10">
        <f t="shared" si="213"/>
        <v>42615.291666666672</v>
      </c>
      <c r="L1985">
        <v>1470874618</v>
      </c>
      <c r="M1985" s="10">
        <f t="shared" si="214"/>
        <v>42593.011782407411</v>
      </c>
      <c r="N1985" t="b">
        <v>0</v>
      </c>
      <c r="O1985">
        <v>16</v>
      </c>
      <c r="P1985" t="b">
        <v>0</v>
      </c>
      <c r="Q1985" t="s">
        <v>8296</v>
      </c>
      <c r="R1985" s="5">
        <f t="shared" si="210"/>
        <v>4.2999999999999997E-2</v>
      </c>
      <c r="S1985" s="6">
        <f t="shared" si="211"/>
        <v>88.6875</v>
      </c>
      <c r="T1985" t="str">
        <f t="shared" si="215"/>
        <v>photography</v>
      </c>
      <c r="U1985" t="str">
        <f t="shared" si="216"/>
        <v>people</v>
      </c>
    </row>
    <row r="1986" spans="1:21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f t="shared" si="212"/>
        <v>15000</v>
      </c>
      <c r="F1986">
        <v>3172</v>
      </c>
      <c r="G1986" t="s">
        <v>8221</v>
      </c>
      <c r="H1986" t="s">
        <v>8224</v>
      </c>
      <c r="I1986" t="s">
        <v>8246</v>
      </c>
      <c r="J1986">
        <v>1417377481</v>
      </c>
      <c r="K1986" s="10">
        <f t="shared" si="213"/>
        <v>41973.831956018519</v>
      </c>
      <c r="L1986">
        <v>1412189881</v>
      </c>
      <c r="M1986" s="10">
        <f t="shared" si="214"/>
        <v>41913.790289351848</v>
      </c>
      <c r="N1986" t="b">
        <v>0</v>
      </c>
      <c r="O1986">
        <v>7</v>
      </c>
      <c r="P1986" t="b">
        <v>0</v>
      </c>
      <c r="Q1986" t="s">
        <v>8296</v>
      </c>
      <c r="R1986" s="5">
        <f t="shared" ref="R1986:R2049" si="217">ROUND((F1986/D1986),3)</f>
        <v>0.21099999999999999</v>
      </c>
      <c r="S1986" s="6">
        <f t="shared" ref="S1986:S2049" si="218">F1986/O1986</f>
        <v>453.14285714285717</v>
      </c>
      <c r="T1986" t="str">
        <f t="shared" si="215"/>
        <v>photography</v>
      </c>
      <c r="U1986" t="str">
        <f t="shared" si="216"/>
        <v>people</v>
      </c>
    </row>
    <row r="1987" spans="1:21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f t="shared" ref="E1987:E2050" si="219">IF(I1987="USD",D1987,(IF(I1987="AUD",(D1987*0.68),IF(I1987="GBP",(D1987*1.21),(IF(I1987="EUR",(D1987*1.11),(IF(I1987="CAD",(D1987*0.75),(IF(I1987="NZD",(D1987*0.64),IF(I1987="HKD",(D1987*0.13),IF(I1987="DKK",(D1987*0.15),IF(I1987="NOK",(D1987*0.11),IF(I1987="SEK",(D1987*0.1),(IF(I1987="MXN",(D1987*0.051),IF(I1987="chf",(D1987*1.02),IF(I1987="SGD",(D1987*0.72)))))))))))))))))))</f>
        <v>1936</v>
      </c>
      <c r="F1987">
        <v>51</v>
      </c>
      <c r="G1987" t="s">
        <v>8221</v>
      </c>
      <c r="H1987" t="s">
        <v>8225</v>
      </c>
      <c r="I1987" t="s">
        <v>8247</v>
      </c>
      <c r="J1987">
        <v>1470178800</v>
      </c>
      <c r="K1987" s="10">
        <f t="shared" ref="K1987:K2050" si="220">(((J1987/60)/60)/24)+DATE(1970,1,1)</f>
        <v>42584.958333333328</v>
      </c>
      <c r="L1987">
        <v>1467650771</v>
      </c>
      <c r="M1987" s="10">
        <f t="shared" ref="M1987:M2050" si="221">(((L1987/60)/60)/24)+DATE(1970,1,1)</f>
        <v>42555.698738425926</v>
      </c>
      <c r="N1987" t="b">
        <v>0</v>
      </c>
      <c r="O1987">
        <v>4</v>
      </c>
      <c r="P1987" t="b">
        <v>0</v>
      </c>
      <c r="Q1987" t="s">
        <v>8296</v>
      </c>
      <c r="R1987" s="5">
        <f t="shared" si="217"/>
        <v>3.2000000000000001E-2</v>
      </c>
      <c r="S1987" s="6">
        <f t="shared" si="218"/>
        <v>12.75</v>
      </c>
      <c r="T1987" t="str">
        <f t="shared" ref="T1987:T2050" si="222">LEFT(Q1987,SEARCH("/",Q1987,1)-1)</f>
        <v>photography</v>
      </c>
      <c r="U1987" t="str">
        <f t="shared" ref="U1987:U2050" si="223">RIGHT(Q1987,(LEN(Q1987)-(SEARCH("/",Q1987,1))))</f>
        <v>people</v>
      </c>
    </row>
    <row r="1988" spans="1:21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f t="shared" si="219"/>
        <v>2420</v>
      </c>
      <c r="F1988">
        <v>1</v>
      </c>
      <c r="G1988" t="s">
        <v>8221</v>
      </c>
      <c r="H1988" t="s">
        <v>8225</v>
      </c>
      <c r="I1988" t="s">
        <v>8247</v>
      </c>
      <c r="J1988">
        <v>1457947483</v>
      </c>
      <c r="K1988" s="10">
        <f t="shared" si="220"/>
        <v>42443.392164351855</v>
      </c>
      <c r="L1988">
        <v>1455359083</v>
      </c>
      <c r="M1988" s="10">
        <f t="shared" si="221"/>
        <v>42413.433831018512</v>
      </c>
      <c r="N1988" t="b">
        <v>0</v>
      </c>
      <c r="O1988">
        <v>1</v>
      </c>
      <c r="P1988" t="b">
        <v>0</v>
      </c>
      <c r="Q1988" t="s">
        <v>8296</v>
      </c>
      <c r="R1988" s="5">
        <f t="shared" si="217"/>
        <v>1E-3</v>
      </c>
      <c r="S1988" s="6">
        <f t="shared" si="218"/>
        <v>1</v>
      </c>
      <c r="T1988" t="str">
        <f t="shared" si="222"/>
        <v>photography</v>
      </c>
      <c r="U1988" t="str">
        <f t="shared" si="223"/>
        <v>people</v>
      </c>
    </row>
    <row r="1989" spans="1:21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f t="shared" si="219"/>
        <v>6655</v>
      </c>
      <c r="F1989">
        <v>2336</v>
      </c>
      <c r="G1989" t="s">
        <v>8221</v>
      </c>
      <c r="H1989" t="s">
        <v>8225</v>
      </c>
      <c r="I1989" t="s">
        <v>8247</v>
      </c>
      <c r="J1989">
        <v>1425223276</v>
      </c>
      <c r="K1989" s="10">
        <f t="shared" si="220"/>
        <v>42064.639768518522</v>
      </c>
      <c r="L1989">
        <v>1422631276</v>
      </c>
      <c r="M1989" s="10">
        <f t="shared" si="221"/>
        <v>42034.639768518522</v>
      </c>
      <c r="N1989" t="b">
        <v>0</v>
      </c>
      <c r="O1989">
        <v>28</v>
      </c>
      <c r="P1989" t="b">
        <v>0</v>
      </c>
      <c r="Q1989" t="s">
        <v>8296</v>
      </c>
      <c r="R1989" s="5">
        <f t="shared" si="217"/>
        <v>0.42499999999999999</v>
      </c>
      <c r="S1989" s="6">
        <f t="shared" si="218"/>
        <v>83.428571428571431</v>
      </c>
      <c r="T1989" t="str">
        <f t="shared" si="222"/>
        <v>photography</v>
      </c>
      <c r="U1989" t="str">
        <f t="shared" si="223"/>
        <v>people</v>
      </c>
    </row>
    <row r="1990" spans="1:21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f t="shared" si="219"/>
        <v>6000</v>
      </c>
      <c r="F1990">
        <v>25</v>
      </c>
      <c r="G1990" t="s">
        <v>8221</v>
      </c>
      <c r="H1990" t="s">
        <v>8224</v>
      </c>
      <c r="I1990" t="s">
        <v>8246</v>
      </c>
      <c r="J1990">
        <v>1440094742</v>
      </c>
      <c r="K1990" s="10">
        <f t="shared" si="220"/>
        <v>42236.763217592597</v>
      </c>
      <c r="L1990">
        <v>1437502742</v>
      </c>
      <c r="M1990" s="10">
        <f t="shared" si="221"/>
        <v>42206.763217592597</v>
      </c>
      <c r="N1990" t="b">
        <v>0</v>
      </c>
      <c r="O1990">
        <v>1</v>
      </c>
      <c r="P1990" t="b">
        <v>0</v>
      </c>
      <c r="Q1990" t="s">
        <v>8296</v>
      </c>
      <c r="R1990" s="5">
        <f t="shared" si="217"/>
        <v>4.0000000000000001E-3</v>
      </c>
      <c r="S1990" s="6">
        <f t="shared" si="218"/>
        <v>25</v>
      </c>
      <c r="T1990" t="str">
        <f t="shared" si="222"/>
        <v>photography</v>
      </c>
      <c r="U1990" t="str">
        <f t="shared" si="223"/>
        <v>people</v>
      </c>
    </row>
    <row r="1991" spans="1:21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f t="shared" si="219"/>
        <v>5000</v>
      </c>
      <c r="F1991">
        <v>50</v>
      </c>
      <c r="G1991" t="s">
        <v>8221</v>
      </c>
      <c r="H1991" t="s">
        <v>8224</v>
      </c>
      <c r="I1991" t="s">
        <v>8246</v>
      </c>
      <c r="J1991">
        <v>1481473208</v>
      </c>
      <c r="K1991" s="10">
        <f t="shared" si="220"/>
        <v>42715.680648148147</v>
      </c>
      <c r="L1991">
        <v>1478881208</v>
      </c>
      <c r="M1991" s="10">
        <f t="shared" si="221"/>
        <v>42685.680648148147</v>
      </c>
      <c r="N1991" t="b">
        <v>0</v>
      </c>
      <c r="O1991">
        <v>1</v>
      </c>
      <c r="P1991" t="b">
        <v>0</v>
      </c>
      <c r="Q1991" t="s">
        <v>8296</v>
      </c>
      <c r="R1991" s="5">
        <f t="shared" si="217"/>
        <v>0.01</v>
      </c>
      <c r="S1991" s="6">
        <f t="shared" si="218"/>
        <v>50</v>
      </c>
      <c r="T1991" t="str">
        <f t="shared" si="222"/>
        <v>photography</v>
      </c>
      <c r="U1991" t="str">
        <f t="shared" si="223"/>
        <v>people</v>
      </c>
    </row>
    <row r="1992" spans="1:21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f t="shared" si="219"/>
        <v>3000</v>
      </c>
      <c r="F1992">
        <v>509</v>
      </c>
      <c r="G1992" t="s">
        <v>8221</v>
      </c>
      <c r="H1992" t="s">
        <v>8224</v>
      </c>
      <c r="I1992" t="s">
        <v>8246</v>
      </c>
      <c r="J1992">
        <v>1455338532</v>
      </c>
      <c r="K1992" s="10">
        <f t="shared" si="220"/>
        <v>42413.195972222224</v>
      </c>
      <c r="L1992">
        <v>1454042532</v>
      </c>
      <c r="M1992" s="10">
        <f t="shared" si="221"/>
        <v>42398.195972222224</v>
      </c>
      <c r="N1992" t="b">
        <v>0</v>
      </c>
      <c r="O1992">
        <v>5</v>
      </c>
      <c r="P1992" t="b">
        <v>0</v>
      </c>
      <c r="Q1992" t="s">
        <v>8296</v>
      </c>
      <c r="R1992" s="5">
        <f t="shared" si="217"/>
        <v>0.17</v>
      </c>
      <c r="S1992" s="6">
        <f t="shared" si="218"/>
        <v>101.8</v>
      </c>
      <c r="T1992" t="str">
        <f t="shared" si="222"/>
        <v>photography</v>
      </c>
      <c r="U1992" t="str">
        <f t="shared" si="223"/>
        <v>people</v>
      </c>
    </row>
    <row r="1993" spans="1:21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f t="shared" si="219"/>
        <v>2000</v>
      </c>
      <c r="F1993">
        <v>140</v>
      </c>
      <c r="G1993" t="s">
        <v>8221</v>
      </c>
      <c r="H1993" t="s">
        <v>8224</v>
      </c>
      <c r="I1993" t="s">
        <v>8246</v>
      </c>
      <c r="J1993">
        <v>1435958786</v>
      </c>
      <c r="K1993" s="10">
        <f t="shared" si="220"/>
        <v>42188.89335648148</v>
      </c>
      <c r="L1993">
        <v>1434144386</v>
      </c>
      <c r="M1993" s="10">
        <f t="shared" si="221"/>
        <v>42167.89335648148</v>
      </c>
      <c r="N1993" t="b">
        <v>0</v>
      </c>
      <c r="O1993">
        <v>3</v>
      </c>
      <c r="P1993" t="b">
        <v>0</v>
      </c>
      <c r="Q1993" t="s">
        <v>8296</v>
      </c>
      <c r="R1993" s="5">
        <f t="shared" si="217"/>
        <v>7.0000000000000007E-2</v>
      </c>
      <c r="S1993" s="6">
        <f t="shared" si="218"/>
        <v>46.666666666666664</v>
      </c>
      <c r="T1993" t="str">
        <f t="shared" si="222"/>
        <v>photography</v>
      </c>
      <c r="U1993" t="str">
        <f t="shared" si="223"/>
        <v>people</v>
      </c>
    </row>
    <row r="1994" spans="1:21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f t="shared" si="219"/>
        <v>1500</v>
      </c>
      <c r="F1994">
        <v>2</v>
      </c>
      <c r="G1994" t="s">
        <v>8221</v>
      </c>
      <c r="H1994" t="s">
        <v>8224</v>
      </c>
      <c r="I1994" t="s">
        <v>8246</v>
      </c>
      <c r="J1994">
        <v>1424229991</v>
      </c>
      <c r="K1994" s="10">
        <f t="shared" si="220"/>
        <v>42053.143414351856</v>
      </c>
      <c r="L1994">
        <v>1421637991</v>
      </c>
      <c r="M1994" s="10">
        <f t="shared" si="221"/>
        <v>42023.143414351856</v>
      </c>
      <c r="N1994" t="b">
        <v>0</v>
      </c>
      <c r="O1994">
        <v>2</v>
      </c>
      <c r="P1994" t="b">
        <v>0</v>
      </c>
      <c r="Q1994" t="s">
        <v>8296</v>
      </c>
      <c r="R1994" s="5">
        <f t="shared" si="217"/>
        <v>1E-3</v>
      </c>
      <c r="S1994" s="6">
        <f t="shared" si="218"/>
        <v>1</v>
      </c>
      <c r="T1994" t="str">
        <f t="shared" si="222"/>
        <v>photography</v>
      </c>
      <c r="U1994" t="str">
        <f t="shared" si="223"/>
        <v>people</v>
      </c>
    </row>
    <row r="1995" spans="1:21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f t="shared" si="219"/>
        <v>2420</v>
      </c>
      <c r="F1995">
        <v>0</v>
      </c>
      <c r="G1995" t="s">
        <v>8221</v>
      </c>
      <c r="H1995" t="s">
        <v>8225</v>
      </c>
      <c r="I1995" t="s">
        <v>8247</v>
      </c>
      <c r="J1995">
        <v>1450706837</v>
      </c>
      <c r="K1995" s="10">
        <f t="shared" si="220"/>
        <v>42359.58839120371</v>
      </c>
      <c r="L1995">
        <v>1448114837</v>
      </c>
      <c r="M1995" s="10">
        <f t="shared" si="221"/>
        <v>42329.58839120371</v>
      </c>
      <c r="N1995" t="b">
        <v>0</v>
      </c>
      <c r="O1995">
        <v>0</v>
      </c>
      <c r="P1995" t="b">
        <v>0</v>
      </c>
      <c r="Q1995" t="s">
        <v>8296</v>
      </c>
      <c r="R1995" s="5">
        <f t="shared" si="217"/>
        <v>0</v>
      </c>
      <c r="S1995" s="6" t="e">
        <f t="shared" si="218"/>
        <v>#DIV/0!</v>
      </c>
      <c r="T1995" t="str">
        <f t="shared" si="222"/>
        <v>photography</v>
      </c>
      <c r="U1995" t="str">
        <f t="shared" si="223"/>
        <v>people</v>
      </c>
    </row>
    <row r="1996" spans="1:21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f t="shared" si="219"/>
        <v>3200</v>
      </c>
      <c r="F1996">
        <v>0</v>
      </c>
      <c r="G1996" t="s">
        <v>8221</v>
      </c>
      <c r="H1996" t="s">
        <v>8224</v>
      </c>
      <c r="I1996" t="s">
        <v>8246</v>
      </c>
      <c r="J1996">
        <v>1481072942</v>
      </c>
      <c r="K1996" s="10">
        <f t="shared" si="220"/>
        <v>42711.047939814816</v>
      </c>
      <c r="L1996">
        <v>1475885342</v>
      </c>
      <c r="M1996" s="10">
        <f t="shared" si="221"/>
        <v>42651.006273148145</v>
      </c>
      <c r="N1996" t="b">
        <v>0</v>
      </c>
      <c r="O1996">
        <v>0</v>
      </c>
      <c r="P1996" t="b">
        <v>0</v>
      </c>
      <c r="Q1996" t="s">
        <v>8296</v>
      </c>
      <c r="R1996" s="5">
        <f t="shared" si="217"/>
        <v>0</v>
      </c>
      <c r="S1996" s="6" t="e">
        <f t="shared" si="218"/>
        <v>#DIV/0!</v>
      </c>
      <c r="T1996" t="str">
        <f t="shared" si="222"/>
        <v>photography</v>
      </c>
      <c r="U1996" t="str">
        <f t="shared" si="223"/>
        <v>people</v>
      </c>
    </row>
    <row r="1997" spans="1:21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f t="shared" si="219"/>
        <v>750</v>
      </c>
      <c r="F1997">
        <v>78</v>
      </c>
      <c r="G1997" t="s">
        <v>8221</v>
      </c>
      <c r="H1997" t="s">
        <v>8229</v>
      </c>
      <c r="I1997" t="s">
        <v>8251</v>
      </c>
      <c r="J1997">
        <v>1437082736</v>
      </c>
      <c r="K1997" s="10">
        <f t="shared" si="220"/>
        <v>42201.902037037042</v>
      </c>
      <c r="L1997">
        <v>1435354736</v>
      </c>
      <c r="M1997" s="10">
        <f t="shared" si="221"/>
        <v>42181.902037037042</v>
      </c>
      <c r="N1997" t="b">
        <v>0</v>
      </c>
      <c r="O1997">
        <v>3</v>
      </c>
      <c r="P1997" t="b">
        <v>0</v>
      </c>
      <c r="Q1997" t="s">
        <v>8296</v>
      </c>
      <c r="R1997" s="5">
        <f t="shared" si="217"/>
        <v>7.8E-2</v>
      </c>
      <c r="S1997" s="6">
        <f t="shared" si="218"/>
        <v>26</v>
      </c>
      <c r="T1997" t="str">
        <f t="shared" si="222"/>
        <v>photography</v>
      </c>
      <c r="U1997" t="str">
        <f t="shared" si="223"/>
        <v>people</v>
      </c>
    </row>
    <row r="1998" spans="1:21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f t="shared" si="219"/>
        <v>133800</v>
      </c>
      <c r="F1998">
        <v>0</v>
      </c>
      <c r="G1998" t="s">
        <v>8221</v>
      </c>
      <c r="H1998" t="s">
        <v>8224</v>
      </c>
      <c r="I1998" t="s">
        <v>8246</v>
      </c>
      <c r="J1998">
        <v>1405021211</v>
      </c>
      <c r="K1998" s="10">
        <f t="shared" si="220"/>
        <v>41830.819571759261</v>
      </c>
      <c r="L1998">
        <v>1402429211</v>
      </c>
      <c r="M1998" s="10">
        <f t="shared" si="221"/>
        <v>41800.819571759261</v>
      </c>
      <c r="N1998" t="b">
        <v>0</v>
      </c>
      <c r="O1998">
        <v>0</v>
      </c>
      <c r="P1998" t="b">
        <v>0</v>
      </c>
      <c r="Q1998" t="s">
        <v>8296</v>
      </c>
      <c r="R1998" s="5">
        <f t="shared" si="217"/>
        <v>0</v>
      </c>
      <c r="S1998" s="6" t="e">
        <f t="shared" si="218"/>
        <v>#DIV/0!</v>
      </c>
      <c r="T1998" t="str">
        <f t="shared" si="222"/>
        <v>photography</v>
      </c>
      <c r="U1998" t="str">
        <f t="shared" si="223"/>
        <v>people</v>
      </c>
    </row>
    <row r="1999" spans="1:21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f t="shared" si="219"/>
        <v>6500</v>
      </c>
      <c r="F1999">
        <v>0</v>
      </c>
      <c r="G1999" t="s">
        <v>8221</v>
      </c>
      <c r="H1999" t="s">
        <v>8224</v>
      </c>
      <c r="I1999" t="s">
        <v>8246</v>
      </c>
      <c r="J1999">
        <v>1409091612</v>
      </c>
      <c r="K1999" s="10">
        <f t="shared" si="220"/>
        <v>41877.930694444447</v>
      </c>
      <c r="L1999">
        <v>1406499612</v>
      </c>
      <c r="M1999" s="10">
        <f t="shared" si="221"/>
        <v>41847.930694444447</v>
      </c>
      <c r="N1999" t="b">
        <v>0</v>
      </c>
      <c r="O1999">
        <v>0</v>
      </c>
      <c r="P1999" t="b">
        <v>0</v>
      </c>
      <c r="Q1999" t="s">
        <v>8296</v>
      </c>
      <c r="R1999" s="5">
        <f t="shared" si="217"/>
        <v>0</v>
      </c>
      <c r="S1999" s="6" t="e">
        <f t="shared" si="218"/>
        <v>#DIV/0!</v>
      </c>
      <c r="T1999" t="str">
        <f t="shared" si="222"/>
        <v>photography</v>
      </c>
      <c r="U1999" t="str">
        <f t="shared" si="223"/>
        <v>people</v>
      </c>
    </row>
    <row r="2000" spans="1:21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f t="shared" si="219"/>
        <v>2500</v>
      </c>
      <c r="F2000">
        <v>655</v>
      </c>
      <c r="G2000" t="s">
        <v>8221</v>
      </c>
      <c r="H2000" t="s">
        <v>8224</v>
      </c>
      <c r="I2000" t="s">
        <v>8246</v>
      </c>
      <c r="J2000">
        <v>1406861438</v>
      </c>
      <c r="K2000" s="10">
        <f t="shared" si="220"/>
        <v>41852.118495370371</v>
      </c>
      <c r="L2000">
        <v>1402973438</v>
      </c>
      <c r="M2000" s="10">
        <f t="shared" si="221"/>
        <v>41807.118495370371</v>
      </c>
      <c r="N2000" t="b">
        <v>0</v>
      </c>
      <c r="O2000">
        <v>3</v>
      </c>
      <c r="P2000" t="b">
        <v>0</v>
      </c>
      <c r="Q2000" t="s">
        <v>8296</v>
      </c>
      <c r="R2000" s="5">
        <f t="shared" si="217"/>
        <v>0.26200000000000001</v>
      </c>
      <c r="S2000" s="6">
        <f t="shared" si="218"/>
        <v>218.33333333333334</v>
      </c>
      <c r="T2000" t="str">
        <f t="shared" si="222"/>
        <v>photography</v>
      </c>
      <c r="U2000" t="str">
        <f t="shared" si="223"/>
        <v>people</v>
      </c>
    </row>
    <row r="2001" spans="1:21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f t="shared" si="219"/>
        <v>37510</v>
      </c>
      <c r="F2001">
        <v>236</v>
      </c>
      <c r="G2001" t="s">
        <v>8221</v>
      </c>
      <c r="H2001" t="s">
        <v>8225</v>
      </c>
      <c r="I2001" t="s">
        <v>8247</v>
      </c>
      <c r="J2001">
        <v>1415882108</v>
      </c>
      <c r="K2001" s="10">
        <f t="shared" si="220"/>
        <v>41956.524398148147</v>
      </c>
      <c r="L2001">
        <v>1413286508</v>
      </c>
      <c r="M2001" s="10">
        <f t="shared" si="221"/>
        <v>41926.482731481483</v>
      </c>
      <c r="N2001" t="b">
        <v>0</v>
      </c>
      <c r="O2001">
        <v>7</v>
      </c>
      <c r="P2001" t="b">
        <v>0</v>
      </c>
      <c r="Q2001" t="s">
        <v>8296</v>
      </c>
      <c r="R2001" s="5">
        <f t="shared" si="217"/>
        <v>8.0000000000000002E-3</v>
      </c>
      <c r="S2001" s="6">
        <f t="shared" si="218"/>
        <v>33.714285714285715</v>
      </c>
      <c r="T2001" t="str">
        <f t="shared" si="222"/>
        <v>photography</v>
      </c>
      <c r="U2001" t="str">
        <f t="shared" si="223"/>
        <v>people</v>
      </c>
    </row>
    <row r="2002" spans="1:21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f t="shared" si="219"/>
        <v>3750</v>
      </c>
      <c r="F2002">
        <v>625</v>
      </c>
      <c r="G2002" t="s">
        <v>8221</v>
      </c>
      <c r="H2002" t="s">
        <v>8229</v>
      </c>
      <c r="I2002" t="s">
        <v>8251</v>
      </c>
      <c r="J2002">
        <v>1452120613</v>
      </c>
      <c r="K2002" s="10">
        <f t="shared" si="220"/>
        <v>42375.951539351852</v>
      </c>
      <c r="L2002">
        <v>1449528613</v>
      </c>
      <c r="M2002" s="10">
        <f t="shared" si="221"/>
        <v>42345.951539351852</v>
      </c>
      <c r="N2002" t="b">
        <v>0</v>
      </c>
      <c r="O2002">
        <v>25</v>
      </c>
      <c r="P2002" t="b">
        <v>0</v>
      </c>
      <c r="Q2002" t="s">
        <v>8296</v>
      </c>
      <c r="R2002" s="5">
        <f t="shared" si="217"/>
        <v>0.125</v>
      </c>
      <c r="S2002" s="6">
        <f t="shared" si="218"/>
        <v>25</v>
      </c>
      <c r="T2002" t="str">
        <f t="shared" si="222"/>
        <v>photography</v>
      </c>
      <c r="U2002" t="str">
        <f t="shared" si="223"/>
        <v>people</v>
      </c>
    </row>
    <row r="2003" spans="1:21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f t="shared" si="219"/>
        <v>61050.000000000007</v>
      </c>
      <c r="F2003">
        <v>210171</v>
      </c>
      <c r="G2003" t="s">
        <v>8219</v>
      </c>
      <c r="H2003" t="s">
        <v>8236</v>
      </c>
      <c r="I2003" t="s">
        <v>8249</v>
      </c>
      <c r="J2003">
        <v>1434139200</v>
      </c>
      <c r="K2003" s="10">
        <f t="shared" si="220"/>
        <v>42167.833333333328</v>
      </c>
      <c r="L2003">
        <v>1431406916</v>
      </c>
      <c r="M2003" s="10">
        <f t="shared" si="221"/>
        <v>42136.209675925929</v>
      </c>
      <c r="N2003" t="b">
        <v>1</v>
      </c>
      <c r="O2003">
        <v>1637</v>
      </c>
      <c r="P2003" t="b">
        <v>1</v>
      </c>
      <c r="Q2003" t="s">
        <v>8295</v>
      </c>
      <c r="R2003" s="5">
        <f t="shared" si="217"/>
        <v>3.8210000000000002</v>
      </c>
      <c r="S2003" s="14">
        <f t="shared" si="218"/>
        <v>128.38790470372632</v>
      </c>
      <c r="T2003" t="str">
        <f t="shared" si="222"/>
        <v>technology</v>
      </c>
      <c r="U2003" t="str">
        <f t="shared" si="223"/>
        <v>hardware</v>
      </c>
    </row>
    <row r="2004" spans="1:21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f t="shared" si="219"/>
        <v>50000</v>
      </c>
      <c r="F2004">
        <v>108397.11</v>
      </c>
      <c r="G2004" t="s">
        <v>8219</v>
      </c>
      <c r="H2004" t="s">
        <v>8224</v>
      </c>
      <c r="I2004" t="s">
        <v>8246</v>
      </c>
      <c r="J2004">
        <v>1485191143</v>
      </c>
      <c r="K2004" s="10">
        <f t="shared" si="220"/>
        <v>42758.71230324074</v>
      </c>
      <c r="L2004">
        <v>1482599143</v>
      </c>
      <c r="M2004" s="10">
        <f t="shared" si="221"/>
        <v>42728.71230324074</v>
      </c>
      <c r="N2004" t="b">
        <v>1</v>
      </c>
      <c r="O2004">
        <v>1375</v>
      </c>
      <c r="P2004" t="b">
        <v>1</v>
      </c>
      <c r="Q2004" t="s">
        <v>8295</v>
      </c>
      <c r="R2004" s="5">
        <f t="shared" si="217"/>
        <v>2.1680000000000001</v>
      </c>
      <c r="S2004" s="14">
        <f t="shared" si="218"/>
        <v>78.834261818181815</v>
      </c>
      <c r="T2004" t="str">
        <f t="shared" si="222"/>
        <v>technology</v>
      </c>
      <c r="U2004" t="str">
        <f t="shared" si="223"/>
        <v>hardware</v>
      </c>
    </row>
    <row r="2005" spans="1:21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f t="shared" si="219"/>
        <v>500</v>
      </c>
      <c r="F2005">
        <v>1560</v>
      </c>
      <c r="G2005" t="s">
        <v>8219</v>
      </c>
      <c r="H2005" t="s">
        <v>8224</v>
      </c>
      <c r="I2005" t="s">
        <v>8246</v>
      </c>
      <c r="J2005">
        <v>1278111600</v>
      </c>
      <c r="K2005" s="10">
        <f t="shared" si="220"/>
        <v>40361.958333333336</v>
      </c>
      <c r="L2005">
        <v>1276830052</v>
      </c>
      <c r="M2005" s="10">
        <f t="shared" si="221"/>
        <v>40347.125601851854</v>
      </c>
      <c r="N2005" t="b">
        <v>1</v>
      </c>
      <c r="O2005">
        <v>17</v>
      </c>
      <c r="P2005" t="b">
        <v>1</v>
      </c>
      <c r="Q2005" t="s">
        <v>8295</v>
      </c>
      <c r="R2005" s="5">
        <f t="shared" si="217"/>
        <v>3.12</v>
      </c>
      <c r="S2005" s="14">
        <f t="shared" si="218"/>
        <v>91.764705882352942</v>
      </c>
      <c r="T2005" t="str">
        <f t="shared" si="222"/>
        <v>technology</v>
      </c>
      <c r="U2005" t="str">
        <f t="shared" si="223"/>
        <v>hardware</v>
      </c>
    </row>
    <row r="2006" spans="1:21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f t="shared" si="219"/>
        <v>50000</v>
      </c>
      <c r="F2006">
        <v>117210.24000000001</v>
      </c>
      <c r="G2006" t="s">
        <v>8219</v>
      </c>
      <c r="H2006" t="s">
        <v>8224</v>
      </c>
      <c r="I2006" t="s">
        <v>8246</v>
      </c>
      <c r="J2006">
        <v>1405002663</v>
      </c>
      <c r="K2006" s="10">
        <f t="shared" si="220"/>
        <v>41830.604895833334</v>
      </c>
      <c r="L2006">
        <v>1402410663</v>
      </c>
      <c r="M2006" s="10">
        <f t="shared" si="221"/>
        <v>41800.604895833334</v>
      </c>
      <c r="N2006" t="b">
        <v>1</v>
      </c>
      <c r="O2006">
        <v>354</v>
      </c>
      <c r="P2006" t="b">
        <v>1</v>
      </c>
      <c r="Q2006" t="s">
        <v>8295</v>
      </c>
      <c r="R2006" s="5">
        <f t="shared" si="217"/>
        <v>2.3439999999999999</v>
      </c>
      <c r="S2006" s="14">
        <f t="shared" si="218"/>
        <v>331.10237288135596</v>
      </c>
      <c r="T2006" t="str">
        <f t="shared" si="222"/>
        <v>technology</v>
      </c>
      <c r="U2006" t="str">
        <f t="shared" si="223"/>
        <v>hardware</v>
      </c>
    </row>
    <row r="2007" spans="1:21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f t="shared" si="219"/>
        <v>30000</v>
      </c>
      <c r="F2007">
        <v>37104.03</v>
      </c>
      <c r="G2007" t="s">
        <v>8219</v>
      </c>
      <c r="H2007" t="s">
        <v>8224</v>
      </c>
      <c r="I2007" t="s">
        <v>8246</v>
      </c>
      <c r="J2007">
        <v>1381895940</v>
      </c>
      <c r="K2007" s="10">
        <f t="shared" si="220"/>
        <v>41563.165972222225</v>
      </c>
      <c r="L2007">
        <v>1379532618</v>
      </c>
      <c r="M2007" s="10">
        <f t="shared" si="221"/>
        <v>41535.812708333331</v>
      </c>
      <c r="N2007" t="b">
        <v>1</v>
      </c>
      <c r="O2007">
        <v>191</v>
      </c>
      <c r="P2007" t="b">
        <v>1</v>
      </c>
      <c r="Q2007" t="s">
        <v>8295</v>
      </c>
      <c r="R2007" s="5">
        <f t="shared" si="217"/>
        <v>1.2370000000000001</v>
      </c>
      <c r="S2007" s="14">
        <f t="shared" si="218"/>
        <v>194.26193717277485</v>
      </c>
      <c r="T2007" t="str">
        <f t="shared" si="222"/>
        <v>technology</v>
      </c>
      <c r="U2007" t="str">
        <f t="shared" si="223"/>
        <v>hardware</v>
      </c>
    </row>
    <row r="2008" spans="1:21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f t="shared" si="219"/>
        <v>50000</v>
      </c>
      <c r="F2008">
        <v>123920</v>
      </c>
      <c r="G2008" t="s">
        <v>8219</v>
      </c>
      <c r="H2008" t="s">
        <v>8224</v>
      </c>
      <c r="I2008" t="s">
        <v>8246</v>
      </c>
      <c r="J2008">
        <v>1417611645</v>
      </c>
      <c r="K2008" s="10">
        <f t="shared" si="220"/>
        <v>41976.542187500003</v>
      </c>
      <c r="L2008">
        <v>1414584045</v>
      </c>
      <c r="M2008" s="10">
        <f t="shared" si="221"/>
        <v>41941.500520833331</v>
      </c>
      <c r="N2008" t="b">
        <v>1</v>
      </c>
      <c r="O2008">
        <v>303</v>
      </c>
      <c r="P2008" t="b">
        <v>1</v>
      </c>
      <c r="Q2008" t="s">
        <v>8295</v>
      </c>
      <c r="R2008" s="5">
        <f t="shared" si="217"/>
        <v>2.4780000000000002</v>
      </c>
      <c r="S2008" s="14">
        <f t="shared" si="218"/>
        <v>408.97689768976898</v>
      </c>
      <c r="T2008" t="str">
        <f t="shared" si="222"/>
        <v>technology</v>
      </c>
      <c r="U2008" t="str">
        <f t="shared" si="223"/>
        <v>hardware</v>
      </c>
    </row>
    <row r="2009" spans="1:21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f t="shared" si="219"/>
        <v>10000</v>
      </c>
      <c r="F2009">
        <v>11570.92</v>
      </c>
      <c r="G2009" t="s">
        <v>8219</v>
      </c>
      <c r="H2009" t="s">
        <v>8224</v>
      </c>
      <c r="I2009" t="s">
        <v>8246</v>
      </c>
      <c r="J2009">
        <v>1282622400</v>
      </c>
      <c r="K2009" s="10">
        <f t="shared" si="220"/>
        <v>40414.166666666664</v>
      </c>
      <c r="L2009">
        <v>1276891586</v>
      </c>
      <c r="M2009" s="10">
        <f t="shared" si="221"/>
        <v>40347.837800925925</v>
      </c>
      <c r="N2009" t="b">
        <v>1</v>
      </c>
      <c r="O2009">
        <v>137</v>
      </c>
      <c r="P2009" t="b">
        <v>1</v>
      </c>
      <c r="Q2009" t="s">
        <v>8295</v>
      </c>
      <c r="R2009" s="5">
        <f t="shared" si="217"/>
        <v>1.157</v>
      </c>
      <c r="S2009" s="14">
        <f t="shared" si="218"/>
        <v>84.459270072992695</v>
      </c>
      <c r="T2009" t="str">
        <f t="shared" si="222"/>
        <v>technology</v>
      </c>
      <c r="U2009" t="str">
        <f t="shared" si="223"/>
        <v>hardware</v>
      </c>
    </row>
    <row r="2010" spans="1:21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f t="shared" si="219"/>
        <v>1570.79</v>
      </c>
      <c r="F2010">
        <v>1839</v>
      </c>
      <c r="G2010" t="s">
        <v>8219</v>
      </c>
      <c r="H2010" t="s">
        <v>8224</v>
      </c>
      <c r="I2010" t="s">
        <v>8246</v>
      </c>
      <c r="J2010">
        <v>1316442622</v>
      </c>
      <c r="K2010" s="10">
        <f t="shared" si="220"/>
        <v>40805.604421296295</v>
      </c>
      <c r="L2010">
        <v>1312641022</v>
      </c>
      <c r="M2010" s="10">
        <f t="shared" si="221"/>
        <v>40761.604421296295</v>
      </c>
      <c r="N2010" t="b">
        <v>1</v>
      </c>
      <c r="O2010">
        <v>41</v>
      </c>
      <c r="P2010" t="b">
        <v>1</v>
      </c>
      <c r="Q2010" t="s">
        <v>8295</v>
      </c>
      <c r="R2010" s="5">
        <f t="shared" si="217"/>
        <v>1.171</v>
      </c>
      <c r="S2010" s="14">
        <f t="shared" si="218"/>
        <v>44.853658536585364</v>
      </c>
      <c r="T2010" t="str">
        <f t="shared" si="222"/>
        <v>technology</v>
      </c>
      <c r="U2010" t="str">
        <f t="shared" si="223"/>
        <v>hardware</v>
      </c>
    </row>
    <row r="2011" spans="1:21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f t="shared" si="219"/>
        <v>55500.000000000007</v>
      </c>
      <c r="F2011">
        <v>152579</v>
      </c>
      <c r="G2011" t="s">
        <v>8219</v>
      </c>
      <c r="H2011" t="s">
        <v>8236</v>
      </c>
      <c r="I2011" t="s">
        <v>8249</v>
      </c>
      <c r="J2011">
        <v>1479890743</v>
      </c>
      <c r="K2011" s="10">
        <f t="shared" si="220"/>
        <v>42697.365081018521</v>
      </c>
      <c r="L2011">
        <v>1476776743</v>
      </c>
      <c r="M2011" s="10">
        <f t="shared" si="221"/>
        <v>42661.323414351849</v>
      </c>
      <c r="N2011" t="b">
        <v>1</v>
      </c>
      <c r="O2011">
        <v>398</v>
      </c>
      <c r="P2011" t="b">
        <v>1</v>
      </c>
      <c r="Q2011" t="s">
        <v>8295</v>
      </c>
      <c r="R2011" s="5">
        <f t="shared" si="217"/>
        <v>3.052</v>
      </c>
      <c r="S2011" s="14">
        <f t="shared" si="218"/>
        <v>383.3643216080402</v>
      </c>
      <c r="T2011" t="str">
        <f t="shared" si="222"/>
        <v>technology</v>
      </c>
      <c r="U2011" t="str">
        <f t="shared" si="223"/>
        <v>hardware</v>
      </c>
    </row>
    <row r="2012" spans="1:21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f t="shared" si="219"/>
        <v>30000</v>
      </c>
      <c r="F2012">
        <v>96015.9</v>
      </c>
      <c r="G2012" t="s">
        <v>8219</v>
      </c>
      <c r="H2012" t="s">
        <v>8224</v>
      </c>
      <c r="I2012" t="s">
        <v>8246</v>
      </c>
      <c r="J2012">
        <v>1471564491</v>
      </c>
      <c r="K2012" s="10">
        <f t="shared" si="220"/>
        <v>42600.996423611112</v>
      </c>
      <c r="L2012">
        <v>1468972491</v>
      </c>
      <c r="M2012" s="10">
        <f t="shared" si="221"/>
        <v>42570.996423611112</v>
      </c>
      <c r="N2012" t="b">
        <v>1</v>
      </c>
      <c r="O2012">
        <v>1737</v>
      </c>
      <c r="P2012" t="b">
        <v>1</v>
      </c>
      <c r="Q2012" t="s">
        <v>8295</v>
      </c>
      <c r="R2012" s="5">
        <f t="shared" si="217"/>
        <v>3.2010000000000001</v>
      </c>
      <c r="S2012" s="14">
        <f t="shared" si="218"/>
        <v>55.276856649395505</v>
      </c>
      <c r="T2012" t="str">
        <f t="shared" si="222"/>
        <v>technology</v>
      </c>
      <c r="U2012" t="str">
        <f t="shared" si="223"/>
        <v>hardware</v>
      </c>
    </row>
    <row r="2013" spans="1:21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f t="shared" si="219"/>
        <v>55500.000000000007</v>
      </c>
      <c r="F2013">
        <v>409782</v>
      </c>
      <c r="G2013" t="s">
        <v>8219</v>
      </c>
      <c r="H2013" t="s">
        <v>8239</v>
      </c>
      <c r="I2013" t="s">
        <v>8249</v>
      </c>
      <c r="J2013">
        <v>1452553200</v>
      </c>
      <c r="K2013" s="10">
        <f t="shared" si="220"/>
        <v>42380.958333333328</v>
      </c>
      <c r="L2013">
        <v>1449650173</v>
      </c>
      <c r="M2013" s="10">
        <f t="shared" si="221"/>
        <v>42347.358483796299</v>
      </c>
      <c r="N2013" t="b">
        <v>1</v>
      </c>
      <c r="O2013">
        <v>971</v>
      </c>
      <c r="P2013" t="b">
        <v>1</v>
      </c>
      <c r="Q2013" t="s">
        <v>8295</v>
      </c>
      <c r="R2013" s="5">
        <f t="shared" si="217"/>
        <v>8.1959999999999997</v>
      </c>
      <c r="S2013" s="14">
        <f t="shared" si="218"/>
        <v>422.02059732234807</v>
      </c>
      <c r="T2013" t="str">
        <f t="shared" si="222"/>
        <v>technology</v>
      </c>
      <c r="U2013" t="str">
        <f t="shared" si="223"/>
        <v>hardware</v>
      </c>
    </row>
    <row r="2014" spans="1:21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f t="shared" si="219"/>
        <v>5000</v>
      </c>
      <c r="F2014">
        <v>11745</v>
      </c>
      <c r="G2014" t="s">
        <v>8219</v>
      </c>
      <c r="H2014" t="s">
        <v>8224</v>
      </c>
      <c r="I2014" t="s">
        <v>8246</v>
      </c>
      <c r="J2014">
        <v>1423165441</v>
      </c>
      <c r="K2014" s="10">
        <f t="shared" si="220"/>
        <v>42040.822233796294</v>
      </c>
      <c r="L2014">
        <v>1420573441</v>
      </c>
      <c r="M2014" s="10">
        <f t="shared" si="221"/>
        <v>42010.822233796294</v>
      </c>
      <c r="N2014" t="b">
        <v>1</v>
      </c>
      <c r="O2014">
        <v>183</v>
      </c>
      <c r="P2014" t="b">
        <v>1</v>
      </c>
      <c r="Q2014" t="s">
        <v>8295</v>
      </c>
      <c r="R2014" s="5">
        <f t="shared" si="217"/>
        <v>2.3490000000000002</v>
      </c>
      <c r="S2014" s="14">
        <f t="shared" si="218"/>
        <v>64.180327868852459</v>
      </c>
      <c r="T2014" t="str">
        <f t="shared" si="222"/>
        <v>technology</v>
      </c>
      <c r="U2014" t="str">
        <f t="shared" si="223"/>
        <v>hardware</v>
      </c>
    </row>
    <row r="2015" spans="1:21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f t="shared" si="219"/>
        <v>160000</v>
      </c>
      <c r="F2015">
        <v>791862</v>
      </c>
      <c r="G2015" t="s">
        <v>8219</v>
      </c>
      <c r="H2015" t="s">
        <v>8224</v>
      </c>
      <c r="I2015" t="s">
        <v>8246</v>
      </c>
      <c r="J2015">
        <v>1468019014</v>
      </c>
      <c r="K2015" s="10">
        <f t="shared" si="220"/>
        <v>42559.960810185185</v>
      </c>
      <c r="L2015">
        <v>1462835014</v>
      </c>
      <c r="M2015" s="10">
        <f t="shared" si="221"/>
        <v>42499.960810185185</v>
      </c>
      <c r="N2015" t="b">
        <v>1</v>
      </c>
      <c r="O2015">
        <v>4562</v>
      </c>
      <c r="P2015" t="b">
        <v>1</v>
      </c>
      <c r="Q2015" t="s">
        <v>8295</v>
      </c>
      <c r="R2015" s="5">
        <f t="shared" si="217"/>
        <v>4.9489999999999998</v>
      </c>
      <c r="S2015" s="14">
        <f t="shared" si="218"/>
        <v>173.57781674704077</v>
      </c>
      <c r="T2015" t="str">
        <f t="shared" si="222"/>
        <v>technology</v>
      </c>
      <c r="U2015" t="str">
        <f t="shared" si="223"/>
        <v>hardware</v>
      </c>
    </row>
    <row r="2016" spans="1:21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f t="shared" si="219"/>
        <v>30000</v>
      </c>
      <c r="F2016">
        <v>2344134.67</v>
      </c>
      <c r="G2016" t="s">
        <v>8219</v>
      </c>
      <c r="H2016" t="s">
        <v>8224</v>
      </c>
      <c r="I2016" t="s">
        <v>8246</v>
      </c>
      <c r="J2016">
        <v>1364184539</v>
      </c>
      <c r="K2016" s="10">
        <f t="shared" si="220"/>
        <v>41358.172905092593</v>
      </c>
      <c r="L2016">
        <v>1361250539</v>
      </c>
      <c r="M2016" s="10">
        <f t="shared" si="221"/>
        <v>41324.214571759258</v>
      </c>
      <c r="N2016" t="b">
        <v>1</v>
      </c>
      <c r="O2016">
        <v>26457</v>
      </c>
      <c r="P2016" t="b">
        <v>1</v>
      </c>
      <c r="Q2016" t="s">
        <v>8295</v>
      </c>
      <c r="R2016" s="5">
        <f t="shared" si="217"/>
        <v>78.138000000000005</v>
      </c>
      <c r="S2016" s="14">
        <f t="shared" si="218"/>
        <v>88.601680840609291</v>
      </c>
      <c r="T2016" t="str">
        <f t="shared" si="222"/>
        <v>technology</v>
      </c>
      <c r="U2016" t="str">
        <f t="shared" si="223"/>
        <v>hardware</v>
      </c>
    </row>
    <row r="2017" spans="1:21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f t="shared" si="219"/>
        <v>7200</v>
      </c>
      <c r="F2017">
        <v>8136.01</v>
      </c>
      <c r="G2017" t="s">
        <v>8219</v>
      </c>
      <c r="H2017" t="s">
        <v>8224</v>
      </c>
      <c r="I2017" t="s">
        <v>8246</v>
      </c>
      <c r="J2017">
        <v>1315602163</v>
      </c>
      <c r="K2017" s="10">
        <f t="shared" si="220"/>
        <v>40795.876886574071</v>
      </c>
      <c r="L2017">
        <v>1313010163</v>
      </c>
      <c r="M2017" s="10">
        <f t="shared" si="221"/>
        <v>40765.876886574071</v>
      </c>
      <c r="N2017" t="b">
        <v>1</v>
      </c>
      <c r="O2017">
        <v>162</v>
      </c>
      <c r="P2017" t="b">
        <v>1</v>
      </c>
      <c r="Q2017" t="s">
        <v>8295</v>
      </c>
      <c r="R2017" s="5">
        <f t="shared" si="217"/>
        <v>1.1299999999999999</v>
      </c>
      <c r="S2017" s="14">
        <f t="shared" si="218"/>
        <v>50.222283950617282</v>
      </c>
      <c r="T2017" t="str">
        <f t="shared" si="222"/>
        <v>technology</v>
      </c>
      <c r="U2017" t="str">
        <f t="shared" si="223"/>
        <v>hardware</v>
      </c>
    </row>
    <row r="2018" spans="1:21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f t="shared" si="219"/>
        <v>10000</v>
      </c>
      <c r="F2018">
        <v>92154.22</v>
      </c>
      <c r="G2018" t="s">
        <v>8219</v>
      </c>
      <c r="H2018" t="s">
        <v>8224</v>
      </c>
      <c r="I2018" t="s">
        <v>8246</v>
      </c>
      <c r="J2018">
        <v>1362863299</v>
      </c>
      <c r="K2018" s="10">
        <f t="shared" si="220"/>
        <v>41342.88077546296</v>
      </c>
      <c r="L2018">
        <v>1360271299</v>
      </c>
      <c r="M2018" s="10">
        <f t="shared" si="221"/>
        <v>41312.88077546296</v>
      </c>
      <c r="N2018" t="b">
        <v>1</v>
      </c>
      <c r="O2018">
        <v>479</v>
      </c>
      <c r="P2018" t="b">
        <v>1</v>
      </c>
      <c r="Q2018" t="s">
        <v>8295</v>
      </c>
      <c r="R2018" s="5">
        <f t="shared" si="217"/>
        <v>9.2149999999999999</v>
      </c>
      <c r="S2018" s="14">
        <f t="shared" si="218"/>
        <v>192.38876826722338</v>
      </c>
      <c r="T2018" t="str">
        <f t="shared" si="222"/>
        <v>technology</v>
      </c>
      <c r="U2018" t="str">
        <f t="shared" si="223"/>
        <v>hardware</v>
      </c>
    </row>
    <row r="2019" spans="1:21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f t="shared" si="219"/>
        <v>25000</v>
      </c>
      <c r="F2019">
        <v>31275.599999999999</v>
      </c>
      <c r="G2019" t="s">
        <v>8219</v>
      </c>
      <c r="H2019" t="s">
        <v>8224</v>
      </c>
      <c r="I2019" t="s">
        <v>8246</v>
      </c>
      <c r="J2019">
        <v>1332561600</v>
      </c>
      <c r="K2019" s="10">
        <f t="shared" si="220"/>
        <v>40992.166666666664</v>
      </c>
      <c r="L2019">
        <v>1329873755</v>
      </c>
      <c r="M2019" s="10">
        <f t="shared" si="221"/>
        <v>40961.057349537034</v>
      </c>
      <c r="N2019" t="b">
        <v>1</v>
      </c>
      <c r="O2019">
        <v>426</v>
      </c>
      <c r="P2019" t="b">
        <v>1</v>
      </c>
      <c r="Q2019" t="s">
        <v>8295</v>
      </c>
      <c r="R2019" s="5">
        <f t="shared" si="217"/>
        <v>1.2509999999999999</v>
      </c>
      <c r="S2019" s="14">
        <f t="shared" si="218"/>
        <v>73.416901408450698</v>
      </c>
      <c r="T2019" t="str">
        <f t="shared" si="222"/>
        <v>technology</v>
      </c>
      <c r="U2019" t="str">
        <f t="shared" si="223"/>
        <v>hardware</v>
      </c>
    </row>
    <row r="2020" spans="1:21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f t="shared" si="219"/>
        <v>72150</v>
      </c>
      <c r="F2020">
        <v>66458.23</v>
      </c>
      <c r="G2020" t="s">
        <v>8219</v>
      </c>
      <c r="H2020" t="s">
        <v>8241</v>
      </c>
      <c r="I2020" t="s">
        <v>8249</v>
      </c>
      <c r="J2020">
        <v>1439455609</v>
      </c>
      <c r="K2020" s="10">
        <f t="shared" si="220"/>
        <v>42229.365844907406</v>
      </c>
      <c r="L2020">
        <v>1436863609</v>
      </c>
      <c r="M2020" s="10">
        <f t="shared" si="221"/>
        <v>42199.365844907406</v>
      </c>
      <c r="N2020" t="b">
        <v>1</v>
      </c>
      <c r="O2020">
        <v>450</v>
      </c>
      <c r="P2020" t="b">
        <v>1</v>
      </c>
      <c r="Q2020" t="s">
        <v>8295</v>
      </c>
      <c r="R2020" s="5">
        <f t="shared" si="217"/>
        <v>1.022</v>
      </c>
      <c r="S2020" s="14">
        <f t="shared" si="218"/>
        <v>147.68495555555555</v>
      </c>
      <c r="T2020" t="str">
        <f t="shared" si="222"/>
        <v>technology</v>
      </c>
      <c r="U2020" t="str">
        <f t="shared" si="223"/>
        <v>hardware</v>
      </c>
    </row>
    <row r="2021" spans="1:21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f t="shared" si="219"/>
        <v>40000</v>
      </c>
      <c r="F2021">
        <v>193963.9</v>
      </c>
      <c r="G2021" t="s">
        <v>8219</v>
      </c>
      <c r="H2021" t="s">
        <v>8224</v>
      </c>
      <c r="I2021" t="s">
        <v>8246</v>
      </c>
      <c r="J2021">
        <v>1474563621</v>
      </c>
      <c r="K2021" s="10">
        <f t="shared" si="220"/>
        <v>42635.70857638889</v>
      </c>
      <c r="L2021">
        <v>1471971621</v>
      </c>
      <c r="M2021" s="10">
        <f t="shared" si="221"/>
        <v>42605.70857638889</v>
      </c>
      <c r="N2021" t="b">
        <v>1</v>
      </c>
      <c r="O2021">
        <v>1780</v>
      </c>
      <c r="P2021" t="b">
        <v>1</v>
      </c>
      <c r="Q2021" t="s">
        <v>8295</v>
      </c>
      <c r="R2021" s="5">
        <f t="shared" si="217"/>
        <v>4.8490000000000002</v>
      </c>
      <c r="S2021" s="14">
        <f t="shared" si="218"/>
        <v>108.96848314606741</v>
      </c>
      <c r="T2021" t="str">
        <f t="shared" si="222"/>
        <v>technology</v>
      </c>
      <c r="U2021" t="str">
        <f t="shared" si="223"/>
        <v>hardware</v>
      </c>
    </row>
    <row r="2022" spans="1:21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f t="shared" si="219"/>
        <v>1500</v>
      </c>
      <c r="F2022">
        <v>2885</v>
      </c>
      <c r="G2022" t="s">
        <v>8219</v>
      </c>
      <c r="H2022" t="s">
        <v>8224</v>
      </c>
      <c r="I2022" t="s">
        <v>8246</v>
      </c>
      <c r="J2022">
        <v>1400108640</v>
      </c>
      <c r="K2022" s="10">
        <f t="shared" si="220"/>
        <v>41773.961111111108</v>
      </c>
      <c r="L2022">
        <v>1396923624</v>
      </c>
      <c r="M2022" s="10">
        <f t="shared" si="221"/>
        <v>41737.097499999996</v>
      </c>
      <c r="N2022" t="b">
        <v>1</v>
      </c>
      <c r="O2022">
        <v>122</v>
      </c>
      <c r="P2022" t="b">
        <v>1</v>
      </c>
      <c r="Q2022" t="s">
        <v>8295</v>
      </c>
      <c r="R2022" s="5">
        <f t="shared" si="217"/>
        <v>1.923</v>
      </c>
      <c r="S2022" s="14">
        <f t="shared" si="218"/>
        <v>23.647540983606557</v>
      </c>
      <c r="T2022" t="str">
        <f t="shared" si="222"/>
        <v>technology</v>
      </c>
      <c r="U2022" t="str">
        <f t="shared" si="223"/>
        <v>hardware</v>
      </c>
    </row>
    <row r="2023" spans="1:21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f t="shared" si="219"/>
        <v>5000</v>
      </c>
      <c r="F2023">
        <v>14055</v>
      </c>
      <c r="G2023" t="s">
        <v>8219</v>
      </c>
      <c r="H2023" t="s">
        <v>8224</v>
      </c>
      <c r="I2023" t="s">
        <v>8246</v>
      </c>
      <c r="J2023">
        <v>1411522897</v>
      </c>
      <c r="K2023" s="10">
        <f t="shared" si="220"/>
        <v>41906.070567129631</v>
      </c>
      <c r="L2023">
        <v>1407634897</v>
      </c>
      <c r="M2023" s="10">
        <f t="shared" si="221"/>
        <v>41861.070567129631</v>
      </c>
      <c r="N2023" t="b">
        <v>1</v>
      </c>
      <c r="O2023">
        <v>95</v>
      </c>
      <c r="P2023" t="b">
        <v>1</v>
      </c>
      <c r="Q2023" t="s">
        <v>8295</v>
      </c>
      <c r="R2023" s="5">
        <f t="shared" si="217"/>
        <v>2.8109999999999999</v>
      </c>
      <c r="S2023" s="14">
        <f t="shared" si="218"/>
        <v>147.94736842105263</v>
      </c>
      <c r="T2023" t="str">
        <f t="shared" si="222"/>
        <v>technology</v>
      </c>
      <c r="U2023" t="str">
        <f t="shared" si="223"/>
        <v>hardware</v>
      </c>
    </row>
    <row r="2024" spans="1:21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f t="shared" si="219"/>
        <v>100000</v>
      </c>
      <c r="F2024">
        <v>125137</v>
      </c>
      <c r="G2024" t="s">
        <v>8219</v>
      </c>
      <c r="H2024" t="s">
        <v>8224</v>
      </c>
      <c r="I2024" t="s">
        <v>8246</v>
      </c>
      <c r="J2024">
        <v>1465652372</v>
      </c>
      <c r="K2024" s="10">
        <f t="shared" si="220"/>
        <v>42532.569120370375</v>
      </c>
      <c r="L2024">
        <v>1463060372</v>
      </c>
      <c r="M2024" s="10">
        <f t="shared" si="221"/>
        <v>42502.569120370375</v>
      </c>
      <c r="N2024" t="b">
        <v>1</v>
      </c>
      <c r="O2024">
        <v>325</v>
      </c>
      <c r="P2024" t="b">
        <v>1</v>
      </c>
      <c r="Q2024" t="s">
        <v>8295</v>
      </c>
      <c r="R2024" s="5">
        <f t="shared" si="217"/>
        <v>1.2509999999999999</v>
      </c>
      <c r="S2024" s="14">
        <f t="shared" si="218"/>
        <v>385.03692307692307</v>
      </c>
      <c r="T2024" t="str">
        <f t="shared" si="222"/>
        <v>technology</v>
      </c>
      <c r="U2024" t="str">
        <f t="shared" si="223"/>
        <v>hardware</v>
      </c>
    </row>
    <row r="2025" spans="1:21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f t="shared" si="219"/>
        <v>100000</v>
      </c>
      <c r="F2025">
        <v>161459</v>
      </c>
      <c r="G2025" t="s">
        <v>8219</v>
      </c>
      <c r="H2025" t="s">
        <v>8224</v>
      </c>
      <c r="I2025" t="s">
        <v>8246</v>
      </c>
      <c r="J2025">
        <v>1434017153</v>
      </c>
      <c r="K2025" s="10">
        <f t="shared" si="220"/>
        <v>42166.420752314814</v>
      </c>
      <c r="L2025">
        <v>1431425153</v>
      </c>
      <c r="M2025" s="10">
        <f t="shared" si="221"/>
        <v>42136.420752314814</v>
      </c>
      <c r="N2025" t="b">
        <v>1</v>
      </c>
      <c r="O2025">
        <v>353</v>
      </c>
      <c r="P2025" t="b">
        <v>1</v>
      </c>
      <c r="Q2025" t="s">
        <v>8295</v>
      </c>
      <c r="R2025" s="5">
        <f t="shared" si="217"/>
        <v>1.615</v>
      </c>
      <c r="S2025" s="14">
        <f t="shared" si="218"/>
        <v>457.39093484419266</v>
      </c>
      <c r="T2025" t="str">
        <f t="shared" si="222"/>
        <v>technology</v>
      </c>
      <c r="U2025" t="str">
        <f t="shared" si="223"/>
        <v>hardware</v>
      </c>
    </row>
    <row r="2026" spans="1:21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f t="shared" si="219"/>
        <v>4000</v>
      </c>
      <c r="F2026">
        <v>23414</v>
      </c>
      <c r="G2026" t="s">
        <v>8219</v>
      </c>
      <c r="H2026" t="s">
        <v>8224</v>
      </c>
      <c r="I2026" t="s">
        <v>8246</v>
      </c>
      <c r="J2026">
        <v>1344826800</v>
      </c>
      <c r="K2026" s="10">
        <f t="shared" si="220"/>
        <v>41134.125</v>
      </c>
      <c r="L2026">
        <v>1341875544</v>
      </c>
      <c r="M2026" s="10">
        <f t="shared" si="221"/>
        <v>41099.966944444444</v>
      </c>
      <c r="N2026" t="b">
        <v>1</v>
      </c>
      <c r="O2026">
        <v>105</v>
      </c>
      <c r="P2026" t="b">
        <v>1</v>
      </c>
      <c r="Q2026" t="s">
        <v>8295</v>
      </c>
      <c r="R2026" s="5">
        <f t="shared" si="217"/>
        <v>5.8540000000000001</v>
      </c>
      <c r="S2026" s="14">
        <f t="shared" si="218"/>
        <v>222.99047619047619</v>
      </c>
      <c r="T2026" t="str">
        <f t="shared" si="222"/>
        <v>technology</v>
      </c>
      <c r="U2026" t="str">
        <f t="shared" si="223"/>
        <v>hardware</v>
      </c>
    </row>
    <row r="2027" spans="1:21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f t="shared" si="219"/>
        <v>88800.000000000015</v>
      </c>
      <c r="F2027">
        <v>160920</v>
      </c>
      <c r="G2027" t="s">
        <v>8219</v>
      </c>
      <c r="H2027" t="s">
        <v>8236</v>
      </c>
      <c r="I2027" t="s">
        <v>8249</v>
      </c>
      <c r="J2027">
        <v>1433996746</v>
      </c>
      <c r="K2027" s="10">
        <f t="shared" si="220"/>
        <v>42166.184560185182</v>
      </c>
      <c r="L2027">
        <v>1431404746</v>
      </c>
      <c r="M2027" s="10">
        <f t="shared" si="221"/>
        <v>42136.184560185182</v>
      </c>
      <c r="N2027" t="b">
        <v>1</v>
      </c>
      <c r="O2027">
        <v>729</v>
      </c>
      <c r="P2027" t="b">
        <v>1</v>
      </c>
      <c r="Q2027" t="s">
        <v>8295</v>
      </c>
      <c r="R2027" s="5">
        <f t="shared" si="217"/>
        <v>2.012</v>
      </c>
      <c r="S2027" s="14">
        <f t="shared" si="218"/>
        <v>220.74074074074073</v>
      </c>
      <c r="T2027" t="str">
        <f t="shared" si="222"/>
        <v>technology</v>
      </c>
      <c r="U2027" t="str">
        <f t="shared" si="223"/>
        <v>hardware</v>
      </c>
    </row>
    <row r="2028" spans="1:21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f t="shared" si="219"/>
        <v>25000</v>
      </c>
      <c r="F2028">
        <v>33370.769999999997</v>
      </c>
      <c r="G2028" t="s">
        <v>8219</v>
      </c>
      <c r="H2028" t="s">
        <v>8224</v>
      </c>
      <c r="I2028" t="s">
        <v>8246</v>
      </c>
      <c r="J2028">
        <v>1398052740</v>
      </c>
      <c r="K2028" s="10">
        <f t="shared" si="220"/>
        <v>41750.165972222225</v>
      </c>
      <c r="L2028">
        <v>1394127585</v>
      </c>
      <c r="M2028" s="10">
        <f t="shared" si="221"/>
        <v>41704.735937500001</v>
      </c>
      <c r="N2028" t="b">
        <v>1</v>
      </c>
      <c r="O2028">
        <v>454</v>
      </c>
      <c r="P2028" t="b">
        <v>1</v>
      </c>
      <c r="Q2028" t="s">
        <v>8295</v>
      </c>
      <c r="R2028" s="5">
        <f t="shared" si="217"/>
        <v>1.335</v>
      </c>
      <c r="S2028" s="14">
        <f t="shared" si="218"/>
        <v>73.503898678414089</v>
      </c>
      <c r="T2028" t="str">
        <f t="shared" si="222"/>
        <v>technology</v>
      </c>
      <c r="U2028" t="str">
        <f t="shared" si="223"/>
        <v>hardware</v>
      </c>
    </row>
    <row r="2029" spans="1:21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f t="shared" si="219"/>
        <v>100000</v>
      </c>
      <c r="F2029">
        <v>120249</v>
      </c>
      <c r="G2029" t="s">
        <v>8219</v>
      </c>
      <c r="H2029" t="s">
        <v>8224</v>
      </c>
      <c r="I2029" t="s">
        <v>8246</v>
      </c>
      <c r="J2029">
        <v>1427740319</v>
      </c>
      <c r="K2029" s="10">
        <f t="shared" si="220"/>
        <v>42093.772210648152</v>
      </c>
      <c r="L2029">
        <v>1423855919</v>
      </c>
      <c r="M2029" s="10">
        <f t="shared" si="221"/>
        <v>42048.813877314817</v>
      </c>
      <c r="N2029" t="b">
        <v>1</v>
      </c>
      <c r="O2029">
        <v>539</v>
      </c>
      <c r="P2029" t="b">
        <v>1</v>
      </c>
      <c r="Q2029" t="s">
        <v>8295</v>
      </c>
      <c r="R2029" s="5">
        <f t="shared" si="217"/>
        <v>1.202</v>
      </c>
      <c r="S2029" s="14">
        <f t="shared" si="218"/>
        <v>223.09647495361781</v>
      </c>
      <c r="T2029" t="str">
        <f t="shared" si="222"/>
        <v>technology</v>
      </c>
      <c r="U2029" t="str">
        <f t="shared" si="223"/>
        <v>hardware</v>
      </c>
    </row>
    <row r="2030" spans="1:21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f t="shared" si="219"/>
        <v>3000</v>
      </c>
      <c r="F2030">
        <v>3785</v>
      </c>
      <c r="G2030" t="s">
        <v>8219</v>
      </c>
      <c r="H2030" t="s">
        <v>8224</v>
      </c>
      <c r="I2030" t="s">
        <v>8246</v>
      </c>
      <c r="J2030">
        <v>1268690100</v>
      </c>
      <c r="K2030" s="10">
        <f t="shared" si="220"/>
        <v>40252.913194444445</v>
      </c>
      <c r="L2030">
        <v>1265493806</v>
      </c>
      <c r="M2030" s="10">
        <f t="shared" si="221"/>
        <v>40215.919050925928</v>
      </c>
      <c r="N2030" t="b">
        <v>1</v>
      </c>
      <c r="O2030">
        <v>79</v>
      </c>
      <c r="P2030" t="b">
        <v>1</v>
      </c>
      <c r="Q2030" t="s">
        <v>8295</v>
      </c>
      <c r="R2030" s="5">
        <f t="shared" si="217"/>
        <v>1.262</v>
      </c>
      <c r="S2030" s="14">
        <f t="shared" si="218"/>
        <v>47.911392405063289</v>
      </c>
      <c r="T2030" t="str">
        <f t="shared" si="222"/>
        <v>technology</v>
      </c>
      <c r="U2030" t="str">
        <f t="shared" si="223"/>
        <v>hardware</v>
      </c>
    </row>
    <row r="2031" spans="1:21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f t="shared" si="219"/>
        <v>2500</v>
      </c>
      <c r="F2031">
        <v>9030</v>
      </c>
      <c r="G2031" t="s">
        <v>8219</v>
      </c>
      <c r="H2031" t="s">
        <v>8224</v>
      </c>
      <c r="I2031" t="s">
        <v>8246</v>
      </c>
      <c r="J2031">
        <v>1409099481</v>
      </c>
      <c r="K2031" s="10">
        <f t="shared" si="220"/>
        <v>41878.021770833337</v>
      </c>
      <c r="L2031">
        <v>1406507481</v>
      </c>
      <c r="M2031" s="10">
        <f t="shared" si="221"/>
        <v>41848.021770833337</v>
      </c>
      <c r="N2031" t="b">
        <v>1</v>
      </c>
      <c r="O2031">
        <v>94</v>
      </c>
      <c r="P2031" t="b">
        <v>1</v>
      </c>
      <c r="Q2031" t="s">
        <v>8295</v>
      </c>
      <c r="R2031" s="5">
        <f t="shared" si="217"/>
        <v>3.6120000000000001</v>
      </c>
      <c r="S2031" s="14">
        <f t="shared" si="218"/>
        <v>96.063829787234042</v>
      </c>
      <c r="T2031" t="str">
        <f t="shared" si="222"/>
        <v>technology</v>
      </c>
      <c r="U2031" t="str">
        <f t="shared" si="223"/>
        <v>hardware</v>
      </c>
    </row>
    <row r="2032" spans="1:21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f t="shared" si="219"/>
        <v>39649.279999999999</v>
      </c>
      <c r="F2032">
        <v>74134</v>
      </c>
      <c r="G2032" t="s">
        <v>8219</v>
      </c>
      <c r="H2032" t="s">
        <v>8225</v>
      </c>
      <c r="I2032" t="s">
        <v>8247</v>
      </c>
      <c r="J2032">
        <v>1354233296</v>
      </c>
      <c r="K2032" s="10">
        <f t="shared" si="220"/>
        <v>41242.996481481481</v>
      </c>
      <c r="L2032">
        <v>1351641296</v>
      </c>
      <c r="M2032" s="10">
        <f t="shared" si="221"/>
        <v>41212.996481481481</v>
      </c>
      <c r="N2032" t="b">
        <v>1</v>
      </c>
      <c r="O2032">
        <v>625</v>
      </c>
      <c r="P2032" t="b">
        <v>1</v>
      </c>
      <c r="Q2032" t="s">
        <v>8295</v>
      </c>
      <c r="R2032" s="5">
        <f t="shared" si="217"/>
        <v>2.262</v>
      </c>
      <c r="S2032" s="14">
        <f t="shared" si="218"/>
        <v>118.6144</v>
      </c>
      <c r="T2032" t="str">
        <f t="shared" si="222"/>
        <v>technology</v>
      </c>
      <c r="U2032" t="str">
        <f t="shared" si="223"/>
        <v>hardware</v>
      </c>
    </row>
    <row r="2033" spans="1:21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f t="shared" si="219"/>
        <v>55500.000000000007</v>
      </c>
      <c r="F2033">
        <v>60175</v>
      </c>
      <c r="G2033" t="s">
        <v>8219</v>
      </c>
      <c r="H2033" t="s">
        <v>8233</v>
      </c>
      <c r="I2033" t="s">
        <v>8249</v>
      </c>
      <c r="J2033">
        <v>1420765200</v>
      </c>
      <c r="K2033" s="10">
        <f t="shared" si="220"/>
        <v>42013.041666666672</v>
      </c>
      <c r="L2033">
        <v>1417506853</v>
      </c>
      <c r="M2033" s="10">
        <f t="shared" si="221"/>
        <v>41975.329317129625</v>
      </c>
      <c r="N2033" t="b">
        <v>1</v>
      </c>
      <c r="O2033">
        <v>508</v>
      </c>
      <c r="P2033" t="b">
        <v>1</v>
      </c>
      <c r="Q2033" t="s">
        <v>8295</v>
      </c>
      <c r="R2033" s="5">
        <f t="shared" si="217"/>
        <v>1.204</v>
      </c>
      <c r="S2033" s="14">
        <f t="shared" si="218"/>
        <v>118.45472440944881</v>
      </c>
      <c r="T2033" t="str">
        <f t="shared" si="222"/>
        <v>technology</v>
      </c>
      <c r="U2033" t="str">
        <f t="shared" si="223"/>
        <v>hardware</v>
      </c>
    </row>
    <row r="2034" spans="1:21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f t="shared" si="219"/>
        <v>25000</v>
      </c>
      <c r="F2034">
        <v>76047</v>
      </c>
      <c r="G2034" t="s">
        <v>8219</v>
      </c>
      <c r="H2034" t="s">
        <v>8224</v>
      </c>
      <c r="I2034" t="s">
        <v>8246</v>
      </c>
      <c r="J2034">
        <v>1481778000</v>
      </c>
      <c r="K2034" s="10">
        <f t="shared" si="220"/>
        <v>42719.208333333328</v>
      </c>
      <c r="L2034">
        <v>1479216874</v>
      </c>
      <c r="M2034" s="10">
        <f t="shared" si="221"/>
        <v>42689.565671296295</v>
      </c>
      <c r="N2034" t="b">
        <v>1</v>
      </c>
      <c r="O2034">
        <v>531</v>
      </c>
      <c r="P2034" t="b">
        <v>1</v>
      </c>
      <c r="Q2034" t="s">
        <v>8295</v>
      </c>
      <c r="R2034" s="5">
        <f t="shared" si="217"/>
        <v>3.0419999999999998</v>
      </c>
      <c r="S2034" s="14">
        <f t="shared" si="218"/>
        <v>143.21468926553672</v>
      </c>
      <c r="T2034" t="str">
        <f t="shared" si="222"/>
        <v>technology</v>
      </c>
      <c r="U2034" t="str">
        <f t="shared" si="223"/>
        <v>hardware</v>
      </c>
    </row>
    <row r="2035" spans="1:21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f t="shared" si="219"/>
        <v>25000</v>
      </c>
      <c r="F2035">
        <v>44669</v>
      </c>
      <c r="G2035" t="s">
        <v>8219</v>
      </c>
      <c r="H2035" t="s">
        <v>8224</v>
      </c>
      <c r="I2035" t="s">
        <v>8246</v>
      </c>
      <c r="J2035">
        <v>1398477518</v>
      </c>
      <c r="K2035" s="10">
        <f t="shared" si="220"/>
        <v>41755.082384259258</v>
      </c>
      <c r="L2035">
        <v>1395885518</v>
      </c>
      <c r="M2035" s="10">
        <f t="shared" si="221"/>
        <v>41725.082384259258</v>
      </c>
      <c r="N2035" t="b">
        <v>1</v>
      </c>
      <c r="O2035">
        <v>158</v>
      </c>
      <c r="P2035" t="b">
        <v>1</v>
      </c>
      <c r="Q2035" t="s">
        <v>8295</v>
      </c>
      <c r="R2035" s="5">
        <f t="shared" si="217"/>
        <v>1.7869999999999999</v>
      </c>
      <c r="S2035" s="14">
        <f t="shared" si="218"/>
        <v>282.71518987341773</v>
      </c>
      <c r="T2035" t="str">
        <f t="shared" si="222"/>
        <v>technology</v>
      </c>
      <c r="U2035" t="str">
        <f t="shared" si="223"/>
        <v>hardware</v>
      </c>
    </row>
    <row r="2036" spans="1:21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f t="shared" si="219"/>
        <v>78000</v>
      </c>
      <c r="F2036">
        <v>301719.59000000003</v>
      </c>
      <c r="G2036" t="s">
        <v>8219</v>
      </c>
      <c r="H2036" t="s">
        <v>8224</v>
      </c>
      <c r="I2036" t="s">
        <v>8246</v>
      </c>
      <c r="J2036">
        <v>1430981880</v>
      </c>
      <c r="K2036" s="10">
        <f t="shared" si="220"/>
        <v>42131.290277777778</v>
      </c>
      <c r="L2036">
        <v>1426216033</v>
      </c>
      <c r="M2036" s="10">
        <f t="shared" si="221"/>
        <v>42076.130011574074</v>
      </c>
      <c r="N2036" t="b">
        <v>1</v>
      </c>
      <c r="O2036">
        <v>508</v>
      </c>
      <c r="P2036" t="b">
        <v>1</v>
      </c>
      <c r="Q2036" t="s">
        <v>8295</v>
      </c>
      <c r="R2036" s="5">
        <f t="shared" si="217"/>
        <v>3.8679999999999999</v>
      </c>
      <c r="S2036" s="14">
        <f t="shared" si="218"/>
        <v>593.93620078740162</v>
      </c>
      <c r="T2036" t="str">
        <f t="shared" si="222"/>
        <v>technology</v>
      </c>
      <c r="U2036" t="str">
        <f t="shared" si="223"/>
        <v>hardware</v>
      </c>
    </row>
    <row r="2037" spans="1:21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f t="shared" si="219"/>
        <v>80000</v>
      </c>
      <c r="F2037">
        <v>168829.14</v>
      </c>
      <c r="G2037" t="s">
        <v>8219</v>
      </c>
      <c r="H2037" t="s">
        <v>8224</v>
      </c>
      <c r="I2037" t="s">
        <v>8246</v>
      </c>
      <c r="J2037">
        <v>1450486800</v>
      </c>
      <c r="K2037" s="10">
        <f t="shared" si="220"/>
        <v>42357.041666666672</v>
      </c>
      <c r="L2037">
        <v>1446562807</v>
      </c>
      <c r="M2037" s="10">
        <f t="shared" si="221"/>
        <v>42311.625081018516</v>
      </c>
      <c r="N2037" t="b">
        <v>1</v>
      </c>
      <c r="O2037">
        <v>644</v>
      </c>
      <c r="P2037" t="b">
        <v>1</v>
      </c>
      <c r="Q2037" t="s">
        <v>8295</v>
      </c>
      <c r="R2037" s="5">
        <f t="shared" si="217"/>
        <v>2.11</v>
      </c>
      <c r="S2037" s="14">
        <f t="shared" si="218"/>
        <v>262.15704968944101</v>
      </c>
      <c r="T2037" t="str">
        <f t="shared" si="222"/>
        <v>technology</v>
      </c>
      <c r="U2037" t="str">
        <f t="shared" si="223"/>
        <v>hardware</v>
      </c>
    </row>
    <row r="2038" spans="1:21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f t="shared" si="219"/>
        <v>30000</v>
      </c>
      <c r="F2038">
        <v>39500.5</v>
      </c>
      <c r="G2038" t="s">
        <v>8219</v>
      </c>
      <c r="H2038" t="s">
        <v>8224</v>
      </c>
      <c r="I2038" t="s">
        <v>8246</v>
      </c>
      <c r="J2038">
        <v>1399668319</v>
      </c>
      <c r="K2038" s="10">
        <f t="shared" si="220"/>
        <v>41768.864803240744</v>
      </c>
      <c r="L2038">
        <v>1397076319</v>
      </c>
      <c r="M2038" s="10">
        <f t="shared" si="221"/>
        <v>41738.864803240744</v>
      </c>
      <c r="N2038" t="b">
        <v>1</v>
      </c>
      <c r="O2038">
        <v>848</v>
      </c>
      <c r="P2038" t="b">
        <v>1</v>
      </c>
      <c r="Q2038" t="s">
        <v>8295</v>
      </c>
      <c r="R2038" s="5">
        <f t="shared" si="217"/>
        <v>1.3169999999999999</v>
      </c>
      <c r="S2038" s="14">
        <f t="shared" si="218"/>
        <v>46.580778301886795</v>
      </c>
      <c r="T2038" t="str">
        <f t="shared" si="222"/>
        <v>technology</v>
      </c>
      <c r="U2038" t="str">
        <f t="shared" si="223"/>
        <v>hardware</v>
      </c>
    </row>
    <row r="2039" spans="1:21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f t="shared" si="219"/>
        <v>10000</v>
      </c>
      <c r="F2039">
        <v>30047.64</v>
      </c>
      <c r="G2039" t="s">
        <v>8219</v>
      </c>
      <c r="H2039" t="s">
        <v>8224</v>
      </c>
      <c r="I2039" t="s">
        <v>8246</v>
      </c>
      <c r="J2039">
        <v>1388383353</v>
      </c>
      <c r="K2039" s="10">
        <f t="shared" si="220"/>
        <v>41638.251770833333</v>
      </c>
      <c r="L2039">
        <v>1383195753</v>
      </c>
      <c r="M2039" s="10">
        <f t="shared" si="221"/>
        <v>41578.210104166668</v>
      </c>
      <c r="N2039" t="b">
        <v>1</v>
      </c>
      <c r="O2039">
        <v>429</v>
      </c>
      <c r="P2039" t="b">
        <v>1</v>
      </c>
      <c r="Q2039" t="s">
        <v>8295</v>
      </c>
      <c r="R2039" s="5">
        <f t="shared" si="217"/>
        <v>3.0049999999999999</v>
      </c>
      <c r="S2039" s="14">
        <f t="shared" si="218"/>
        <v>70.041118881118877</v>
      </c>
      <c r="T2039" t="str">
        <f t="shared" si="222"/>
        <v>technology</v>
      </c>
      <c r="U2039" t="str">
        <f t="shared" si="223"/>
        <v>hardware</v>
      </c>
    </row>
    <row r="2040" spans="1:21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f t="shared" si="219"/>
        <v>9680</v>
      </c>
      <c r="F2040">
        <v>33641</v>
      </c>
      <c r="G2040" t="s">
        <v>8219</v>
      </c>
      <c r="H2040" t="s">
        <v>8225</v>
      </c>
      <c r="I2040" t="s">
        <v>8247</v>
      </c>
      <c r="J2040">
        <v>1372701600</v>
      </c>
      <c r="K2040" s="10">
        <f t="shared" si="220"/>
        <v>41456.75</v>
      </c>
      <c r="L2040">
        <v>1369895421</v>
      </c>
      <c r="M2040" s="10">
        <f t="shared" si="221"/>
        <v>41424.27107638889</v>
      </c>
      <c r="N2040" t="b">
        <v>1</v>
      </c>
      <c r="O2040">
        <v>204</v>
      </c>
      <c r="P2040" t="b">
        <v>1</v>
      </c>
      <c r="Q2040" t="s">
        <v>8295</v>
      </c>
      <c r="R2040" s="5">
        <f t="shared" si="217"/>
        <v>4.2050000000000001</v>
      </c>
      <c r="S2040" s="14">
        <f t="shared" si="218"/>
        <v>164.90686274509804</v>
      </c>
      <c r="T2040" t="str">
        <f t="shared" si="222"/>
        <v>technology</v>
      </c>
      <c r="U2040" t="str">
        <f t="shared" si="223"/>
        <v>hardware</v>
      </c>
    </row>
    <row r="2041" spans="1:21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f t="shared" si="219"/>
        <v>125000</v>
      </c>
      <c r="F2041">
        <v>170271</v>
      </c>
      <c r="G2041" t="s">
        <v>8219</v>
      </c>
      <c r="H2041" t="s">
        <v>8224</v>
      </c>
      <c r="I2041" t="s">
        <v>8246</v>
      </c>
      <c r="J2041">
        <v>1480568340</v>
      </c>
      <c r="K2041" s="10">
        <f t="shared" si="220"/>
        <v>42705.207638888889</v>
      </c>
      <c r="L2041">
        <v>1477996325</v>
      </c>
      <c r="M2041" s="10">
        <f t="shared" si="221"/>
        <v>42675.438946759255</v>
      </c>
      <c r="N2041" t="b">
        <v>1</v>
      </c>
      <c r="O2041">
        <v>379</v>
      </c>
      <c r="P2041" t="b">
        <v>1</v>
      </c>
      <c r="Q2041" t="s">
        <v>8295</v>
      </c>
      <c r="R2041" s="5">
        <f t="shared" si="217"/>
        <v>1.3620000000000001</v>
      </c>
      <c r="S2041" s="14">
        <f t="shared" si="218"/>
        <v>449.26385224274406</v>
      </c>
      <c r="T2041" t="str">
        <f t="shared" si="222"/>
        <v>technology</v>
      </c>
      <c r="U2041" t="str">
        <f t="shared" si="223"/>
        <v>hardware</v>
      </c>
    </row>
    <row r="2042" spans="1:21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f t="shared" si="219"/>
        <v>3000</v>
      </c>
      <c r="F2042">
        <v>7445.14</v>
      </c>
      <c r="G2042" t="s">
        <v>8219</v>
      </c>
      <c r="H2042" t="s">
        <v>8224</v>
      </c>
      <c r="I2042" t="s">
        <v>8246</v>
      </c>
      <c r="J2042">
        <v>1384557303</v>
      </c>
      <c r="K2042" s="10">
        <f t="shared" si="220"/>
        <v>41593.968784722223</v>
      </c>
      <c r="L2042">
        <v>1383257703</v>
      </c>
      <c r="M2042" s="10">
        <f t="shared" si="221"/>
        <v>41578.927118055559</v>
      </c>
      <c r="N2042" t="b">
        <v>1</v>
      </c>
      <c r="O2042">
        <v>271</v>
      </c>
      <c r="P2042" t="b">
        <v>1</v>
      </c>
      <c r="Q2042" t="s">
        <v>8295</v>
      </c>
      <c r="R2042" s="5">
        <f t="shared" si="217"/>
        <v>2.4820000000000002</v>
      </c>
      <c r="S2042" s="14">
        <f t="shared" si="218"/>
        <v>27.472841328413285</v>
      </c>
      <c r="T2042" t="str">
        <f t="shared" si="222"/>
        <v>technology</v>
      </c>
      <c r="U2042" t="str">
        <f t="shared" si="223"/>
        <v>hardware</v>
      </c>
    </row>
    <row r="2043" spans="1:21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f t="shared" si="219"/>
        <v>9500</v>
      </c>
      <c r="F2043">
        <v>17277</v>
      </c>
      <c r="G2043" t="s">
        <v>8219</v>
      </c>
      <c r="H2043" t="s">
        <v>8224</v>
      </c>
      <c r="I2043" t="s">
        <v>8246</v>
      </c>
      <c r="J2043">
        <v>1478785027</v>
      </c>
      <c r="K2043" s="10">
        <f t="shared" si="220"/>
        <v>42684.567442129628</v>
      </c>
      <c r="L2043">
        <v>1476189427</v>
      </c>
      <c r="M2043" s="10">
        <f t="shared" si="221"/>
        <v>42654.525775462964</v>
      </c>
      <c r="N2043" t="b">
        <v>0</v>
      </c>
      <c r="O2043">
        <v>120</v>
      </c>
      <c r="P2043" t="b">
        <v>1</v>
      </c>
      <c r="Q2043" t="s">
        <v>8295</v>
      </c>
      <c r="R2043" s="5">
        <f t="shared" si="217"/>
        <v>1.819</v>
      </c>
      <c r="S2043" s="14">
        <f t="shared" si="218"/>
        <v>143.97499999999999</v>
      </c>
      <c r="T2043" t="str">
        <f t="shared" si="222"/>
        <v>technology</v>
      </c>
      <c r="U2043" t="str">
        <f t="shared" si="223"/>
        <v>hardware</v>
      </c>
    </row>
    <row r="2044" spans="1:21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f t="shared" si="219"/>
        <v>10000</v>
      </c>
      <c r="F2044">
        <v>12353</v>
      </c>
      <c r="G2044" t="s">
        <v>8219</v>
      </c>
      <c r="H2044" t="s">
        <v>8224</v>
      </c>
      <c r="I2044" t="s">
        <v>8246</v>
      </c>
      <c r="J2044">
        <v>1453481974</v>
      </c>
      <c r="K2044" s="10">
        <f t="shared" si="220"/>
        <v>42391.708032407405</v>
      </c>
      <c r="L2044">
        <v>1448297974</v>
      </c>
      <c r="M2044" s="10">
        <f t="shared" si="221"/>
        <v>42331.708032407405</v>
      </c>
      <c r="N2044" t="b">
        <v>0</v>
      </c>
      <c r="O2044">
        <v>140</v>
      </c>
      <c r="P2044" t="b">
        <v>1</v>
      </c>
      <c r="Q2044" t="s">
        <v>8295</v>
      </c>
      <c r="R2044" s="5">
        <f t="shared" si="217"/>
        <v>1.2350000000000001</v>
      </c>
      <c r="S2044" s="14">
        <f t="shared" si="218"/>
        <v>88.23571428571428</v>
      </c>
      <c r="T2044" t="str">
        <f t="shared" si="222"/>
        <v>technology</v>
      </c>
      <c r="U2044" t="str">
        <f t="shared" si="223"/>
        <v>hardware</v>
      </c>
    </row>
    <row r="2045" spans="1:21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f t="shared" si="219"/>
        <v>1385</v>
      </c>
      <c r="F2045">
        <v>7011</v>
      </c>
      <c r="G2045" t="s">
        <v>8219</v>
      </c>
      <c r="H2045" t="s">
        <v>8224</v>
      </c>
      <c r="I2045" t="s">
        <v>8246</v>
      </c>
      <c r="J2045">
        <v>1481432340</v>
      </c>
      <c r="K2045" s="10">
        <f t="shared" si="220"/>
        <v>42715.207638888889</v>
      </c>
      <c r="L2045">
        <v>1476764077</v>
      </c>
      <c r="M2045" s="10">
        <f t="shared" si="221"/>
        <v>42661.176817129628</v>
      </c>
      <c r="N2045" t="b">
        <v>0</v>
      </c>
      <c r="O2045">
        <v>193</v>
      </c>
      <c r="P2045" t="b">
        <v>1</v>
      </c>
      <c r="Q2045" t="s">
        <v>8295</v>
      </c>
      <c r="R2045" s="5">
        <f t="shared" si="217"/>
        <v>5.0620000000000003</v>
      </c>
      <c r="S2045" s="14">
        <f t="shared" si="218"/>
        <v>36.326424870466319</v>
      </c>
      <c r="T2045" t="str">
        <f t="shared" si="222"/>
        <v>technology</v>
      </c>
      <c r="U2045" t="str">
        <f t="shared" si="223"/>
        <v>hardware</v>
      </c>
    </row>
    <row r="2046" spans="1:21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f t="shared" si="219"/>
        <v>15000</v>
      </c>
      <c r="F2046">
        <v>16232</v>
      </c>
      <c r="G2046" t="s">
        <v>8219</v>
      </c>
      <c r="H2046" t="s">
        <v>8224</v>
      </c>
      <c r="I2046" t="s">
        <v>8246</v>
      </c>
      <c r="J2046">
        <v>1434212714</v>
      </c>
      <c r="K2046" s="10">
        <f t="shared" si="220"/>
        <v>42168.684189814812</v>
      </c>
      <c r="L2046">
        <v>1431620714</v>
      </c>
      <c r="M2046" s="10">
        <f t="shared" si="221"/>
        <v>42138.684189814812</v>
      </c>
      <c r="N2046" t="b">
        <v>0</v>
      </c>
      <c r="O2046">
        <v>180</v>
      </c>
      <c r="P2046" t="b">
        <v>1</v>
      </c>
      <c r="Q2046" t="s">
        <v>8295</v>
      </c>
      <c r="R2046" s="5">
        <f t="shared" si="217"/>
        <v>1.0820000000000001</v>
      </c>
      <c r="S2046" s="14">
        <f t="shared" si="218"/>
        <v>90.177777777777777</v>
      </c>
      <c r="T2046" t="str">
        <f t="shared" si="222"/>
        <v>technology</v>
      </c>
      <c r="U2046" t="str">
        <f t="shared" si="223"/>
        <v>hardware</v>
      </c>
    </row>
    <row r="2047" spans="1:21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f t="shared" si="219"/>
        <v>4900</v>
      </c>
      <c r="F2047">
        <v>40140.01</v>
      </c>
      <c r="G2047" t="s">
        <v>8219</v>
      </c>
      <c r="H2047" t="s">
        <v>8224</v>
      </c>
      <c r="I2047" t="s">
        <v>8246</v>
      </c>
      <c r="J2047">
        <v>1341799647</v>
      </c>
      <c r="K2047" s="10">
        <f t="shared" si="220"/>
        <v>41099.088506944441</v>
      </c>
      <c r="L2047">
        <v>1339207647</v>
      </c>
      <c r="M2047" s="10">
        <f t="shared" si="221"/>
        <v>41069.088506944441</v>
      </c>
      <c r="N2047" t="b">
        <v>0</v>
      </c>
      <c r="O2047">
        <v>263</v>
      </c>
      <c r="P2047" t="b">
        <v>1</v>
      </c>
      <c r="Q2047" t="s">
        <v>8295</v>
      </c>
      <c r="R2047" s="5">
        <f t="shared" si="217"/>
        <v>8.1920000000000002</v>
      </c>
      <c r="S2047" s="14">
        <f t="shared" si="218"/>
        <v>152.62361216730039</v>
      </c>
      <c r="T2047" t="str">
        <f t="shared" si="222"/>
        <v>technology</v>
      </c>
      <c r="U2047" t="str">
        <f t="shared" si="223"/>
        <v>hardware</v>
      </c>
    </row>
    <row r="2048" spans="1:21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f t="shared" si="219"/>
        <v>10000</v>
      </c>
      <c r="F2048">
        <v>12110</v>
      </c>
      <c r="G2048" t="s">
        <v>8219</v>
      </c>
      <c r="H2048" t="s">
        <v>8224</v>
      </c>
      <c r="I2048" t="s">
        <v>8246</v>
      </c>
      <c r="J2048">
        <v>1369282044</v>
      </c>
      <c r="K2048" s="10">
        <f t="shared" si="220"/>
        <v>41417.171805555554</v>
      </c>
      <c r="L2048">
        <v>1366690044</v>
      </c>
      <c r="M2048" s="10">
        <f t="shared" si="221"/>
        <v>41387.171805555554</v>
      </c>
      <c r="N2048" t="b">
        <v>0</v>
      </c>
      <c r="O2048">
        <v>217</v>
      </c>
      <c r="P2048" t="b">
        <v>1</v>
      </c>
      <c r="Q2048" t="s">
        <v>8295</v>
      </c>
      <c r="R2048" s="5">
        <f t="shared" si="217"/>
        <v>1.2110000000000001</v>
      </c>
      <c r="S2048" s="14">
        <f t="shared" si="218"/>
        <v>55.806451612903224</v>
      </c>
      <c r="T2048" t="str">
        <f t="shared" si="222"/>
        <v>technology</v>
      </c>
      <c r="U2048" t="str">
        <f t="shared" si="223"/>
        <v>hardware</v>
      </c>
    </row>
    <row r="2049" spans="1:21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f t="shared" si="219"/>
        <v>66640</v>
      </c>
      <c r="F2049">
        <v>100939</v>
      </c>
      <c r="G2049" t="s">
        <v>8219</v>
      </c>
      <c r="H2049" t="s">
        <v>8226</v>
      </c>
      <c r="I2049" t="s">
        <v>8248</v>
      </c>
      <c r="J2049">
        <v>1429228800</v>
      </c>
      <c r="K2049" s="10">
        <f t="shared" si="220"/>
        <v>42111</v>
      </c>
      <c r="L2049">
        <v>1426714870</v>
      </c>
      <c r="M2049" s="10">
        <f t="shared" si="221"/>
        <v>42081.903587962966</v>
      </c>
      <c r="N2049" t="b">
        <v>0</v>
      </c>
      <c r="O2049">
        <v>443</v>
      </c>
      <c r="P2049" t="b">
        <v>1</v>
      </c>
      <c r="Q2049" t="s">
        <v>8295</v>
      </c>
      <c r="R2049" s="5">
        <f t="shared" si="217"/>
        <v>1.03</v>
      </c>
      <c r="S2049" s="14">
        <f t="shared" si="218"/>
        <v>227.85327313769753</v>
      </c>
      <c r="T2049" t="str">
        <f t="shared" si="222"/>
        <v>technology</v>
      </c>
      <c r="U2049" t="str">
        <f t="shared" si="223"/>
        <v>hardware</v>
      </c>
    </row>
    <row r="2050" spans="1:21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f t="shared" si="219"/>
        <v>85000</v>
      </c>
      <c r="F2050">
        <v>126082.45</v>
      </c>
      <c r="G2050" t="s">
        <v>8219</v>
      </c>
      <c r="H2050" t="s">
        <v>8224</v>
      </c>
      <c r="I2050" t="s">
        <v>8246</v>
      </c>
      <c r="J2050">
        <v>1369323491</v>
      </c>
      <c r="K2050" s="10">
        <f t="shared" si="220"/>
        <v>41417.651516203703</v>
      </c>
      <c r="L2050">
        <v>1366731491</v>
      </c>
      <c r="M2050" s="10">
        <f t="shared" si="221"/>
        <v>41387.651516203703</v>
      </c>
      <c r="N2050" t="b">
        <v>0</v>
      </c>
      <c r="O2050">
        <v>1373</v>
      </c>
      <c r="P2050" t="b">
        <v>1</v>
      </c>
      <c r="Q2050" t="s">
        <v>8295</v>
      </c>
      <c r="R2050" s="5">
        <f t="shared" ref="R2050:R2113" si="224">ROUND((F2050/D2050),3)</f>
        <v>1.4830000000000001</v>
      </c>
      <c r="S2050" s="14">
        <f t="shared" ref="S2050:S2113" si="225">F2050/O2050</f>
        <v>91.82989803350327</v>
      </c>
      <c r="T2050" t="str">
        <f t="shared" si="222"/>
        <v>technology</v>
      </c>
      <c r="U2050" t="str">
        <f t="shared" si="223"/>
        <v>hardware</v>
      </c>
    </row>
    <row r="2051" spans="1:21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f t="shared" ref="E2051:E2114" si="226">IF(I2051="USD",D2051,(IF(I2051="AUD",(D2051*0.68),IF(I2051="GBP",(D2051*1.21),(IF(I2051="EUR",(D2051*1.11),(IF(I2051="CAD",(D2051*0.75),(IF(I2051="NZD",(D2051*0.64),IF(I2051="HKD",(D2051*0.13),IF(I2051="DKK",(D2051*0.15),IF(I2051="NOK",(D2051*0.11),IF(I2051="SEK",(D2051*0.1),(IF(I2051="MXN",(D2051*0.051),IF(I2051="chf",(D2051*1.02),IF(I2051="SGD",(D2051*0.72)))))))))))))))))))</f>
        <v>60500</v>
      </c>
      <c r="F2051">
        <v>60095.35</v>
      </c>
      <c r="G2051" t="s">
        <v>8219</v>
      </c>
      <c r="H2051" t="s">
        <v>8225</v>
      </c>
      <c r="I2051" t="s">
        <v>8247</v>
      </c>
      <c r="J2051">
        <v>1386025140</v>
      </c>
      <c r="K2051" s="10">
        <f t="shared" ref="K2051:K2114" si="227">(((J2051/60)/60)/24)+DATE(1970,1,1)</f>
        <v>41610.957638888889</v>
      </c>
      <c r="L2051">
        <v>1382963963</v>
      </c>
      <c r="M2051" s="10">
        <f t="shared" ref="M2051:M2114" si="228">(((L2051/60)/60)/24)+DATE(1970,1,1)</f>
        <v>41575.527349537035</v>
      </c>
      <c r="N2051" t="b">
        <v>0</v>
      </c>
      <c r="O2051">
        <v>742</v>
      </c>
      <c r="P2051" t="b">
        <v>1</v>
      </c>
      <c r="Q2051" t="s">
        <v>8295</v>
      </c>
      <c r="R2051" s="5">
        <f t="shared" si="224"/>
        <v>1.202</v>
      </c>
      <c r="S2051" s="14">
        <f t="shared" si="225"/>
        <v>80.991037735849048</v>
      </c>
      <c r="T2051" t="str">
        <f t="shared" ref="T2051:T2114" si="229">LEFT(Q2051,SEARCH("/",Q2051,1)-1)</f>
        <v>technology</v>
      </c>
      <c r="U2051" t="str">
        <f t="shared" ref="U2051:U2114" si="230">RIGHT(Q2051,(LEN(Q2051)-(SEARCH("/",Q2051,1))))</f>
        <v>hardware</v>
      </c>
    </row>
    <row r="2052" spans="1:21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f t="shared" si="226"/>
        <v>10000</v>
      </c>
      <c r="F2052">
        <v>47327</v>
      </c>
      <c r="G2052" t="s">
        <v>8219</v>
      </c>
      <c r="H2052" t="s">
        <v>8224</v>
      </c>
      <c r="I2052" t="s">
        <v>8246</v>
      </c>
      <c r="J2052">
        <v>1433036578</v>
      </c>
      <c r="K2052" s="10">
        <f t="shared" si="227"/>
        <v>42155.071504629625</v>
      </c>
      <c r="L2052">
        <v>1429580578</v>
      </c>
      <c r="M2052" s="10">
        <f t="shared" si="228"/>
        <v>42115.071504629625</v>
      </c>
      <c r="N2052" t="b">
        <v>0</v>
      </c>
      <c r="O2052">
        <v>170</v>
      </c>
      <c r="P2052" t="b">
        <v>1</v>
      </c>
      <c r="Q2052" t="s">
        <v>8295</v>
      </c>
      <c r="R2052" s="5">
        <f t="shared" si="224"/>
        <v>4.7329999999999997</v>
      </c>
      <c r="S2052" s="14">
        <f t="shared" si="225"/>
        <v>278.39411764705881</v>
      </c>
      <c r="T2052" t="str">
        <f t="shared" si="229"/>
        <v>technology</v>
      </c>
      <c r="U2052" t="str">
        <f t="shared" si="230"/>
        <v>hardware</v>
      </c>
    </row>
    <row r="2053" spans="1:21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f t="shared" si="226"/>
        <v>8000</v>
      </c>
      <c r="F2053">
        <v>10429</v>
      </c>
      <c r="G2053" t="s">
        <v>8219</v>
      </c>
      <c r="H2053" t="s">
        <v>8224</v>
      </c>
      <c r="I2053" t="s">
        <v>8246</v>
      </c>
      <c r="J2053">
        <v>1388017937</v>
      </c>
      <c r="K2053" s="10">
        <f t="shared" si="227"/>
        <v>41634.022418981483</v>
      </c>
      <c r="L2053">
        <v>1385425937</v>
      </c>
      <c r="M2053" s="10">
        <f t="shared" si="228"/>
        <v>41604.022418981483</v>
      </c>
      <c r="N2053" t="b">
        <v>0</v>
      </c>
      <c r="O2053">
        <v>242</v>
      </c>
      <c r="P2053" t="b">
        <v>1</v>
      </c>
      <c r="Q2053" t="s">
        <v>8295</v>
      </c>
      <c r="R2053" s="5">
        <f t="shared" si="224"/>
        <v>1.304</v>
      </c>
      <c r="S2053" s="14">
        <f t="shared" si="225"/>
        <v>43.095041322314053</v>
      </c>
      <c r="T2053" t="str">
        <f t="shared" si="229"/>
        <v>technology</v>
      </c>
      <c r="U2053" t="str">
        <f t="shared" si="230"/>
        <v>hardware</v>
      </c>
    </row>
    <row r="2054" spans="1:21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f t="shared" si="226"/>
        <v>50000</v>
      </c>
      <c r="F2054">
        <v>176524</v>
      </c>
      <c r="G2054" t="s">
        <v>8219</v>
      </c>
      <c r="H2054" t="s">
        <v>8224</v>
      </c>
      <c r="I2054" t="s">
        <v>8246</v>
      </c>
      <c r="J2054">
        <v>1455933653</v>
      </c>
      <c r="K2054" s="10">
        <f t="shared" si="227"/>
        <v>42420.08394675926</v>
      </c>
      <c r="L2054">
        <v>1452045653</v>
      </c>
      <c r="M2054" s="10">
        <f t="shared" si="228"/>
        <v>42375.08394675926</v>
      </c>
      <c r="N2054" t="b">
        <v>0</v>
      </c>
      <c r="O2054">
        <v>541</v>
      </c>
      <c r="P2054" t="b">
        <v>1</v>
      </c>
      <c r="Q2054" t="s">
        <v>8295</v>
      </c>
      <c r="R2054" s="5">
        <f t="shared" si="224"/>
        <v>3.53</v>
      </c>
      <c r="S2054" s="14">
        <f t="shared" si="225"/>
        <v>326.29205175600737</v>
      </c>
      <c r="T2054" t="str">
        <f t="shared" si="229"/>
        <v>technology</v>
      </c>
      <c r="U2054" t="str">
        <f t="shared" si="230"/>
        <v>hardware</v>
      </c>
    </row>
    <row r="2055" spans="1:21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f t="shared" si="226"/>
        <v>5000</v>
      </c>
      <c r="F2055">
        <v>5051</v>
      </c>
      <c r="G2055" t="s">
        <v>8219</v>
      </c>
      <c r="H2055" t="s">
        <v>8224</v>
      </c>
      <c r="I2055" t="s">
        <v>8246</v>
      </c>
      <c r="J2055">
        <v>1448466551</v>
      </c>
      <c r="K2055" s="10">
        <f t="shared" si="227"/>
        <v>42333.659155092595</v>
      </c>
      <c r="L2055">
        <v>1445870951</v>
      </c>
      <c r="M2055" s="10">
        <f t="shared" si="228"/>
        <v>42303.617488425924</v>
      </c>
      <c r="N2055" t="b">
        <v>0</v>
      </c>
      <c r="O2055">
        <v>121</v>
      </c>
      <c r="P2055" t="b">
        <v>1</v>
      </c>
      <c r="Q2055" t="s">
        <v>8295</v>
      </c>
      <c r="R2055" s="5">
        <f t="shared" si="224"/>
        <v>1.01</v>
      </c>
      <c r="S2055" s="14">
        <f t="shared" si="225"/>
        <v>41.743801652892564</v>
      </c>
      <c r="T2055" t="str">
        <f t="shared" si="229"/>
        <v>technology</v>
      </c>
      <c r="U2055" t="str">
        <f t="shared" si="230"/>
        <v>hardware</v>
      </c>
    </row>
    <row r="2056" spans="1:21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f t="shared" si="226"/>
        <v>42350</v>
      </c>
      <c r="F2056">
        <v>39757</v>
      </c>
      <c r="G2056" t="s">
        <v>8219</v>
      </c>
      <c r="H2056" t="s">
        <v>8225</v>
      </c>
      <c r="I2056" t="s">
        <v>8247</v>
      </c>
      <c r="J2056">
        <v>1399033810</v>
      </c>
      <c r="K2056" s="10">
        <f t="shared" si="227"/>
        <v>41761.520949074074</v>
      </c>
      <c r="L2056">
        <v>1396441810</v>
      </c>
      <c r="M2056" s="10">
        <f t="shared" si="228"/>
        <v>41731.520949074074</v>
      </c>
      <c r="N2056" t="b">
        <v>0</v>
      </c>
      <c r="O2056">
        <v>621</v>
      </c>
      <c r="P2056" t="b">
        <v>1</v>
      </c>
      <c r="Q2056" t="s">
        <v>8295</v>
      </c>
      <c r="R2056" s="5">
        <f t="shared" si="224"/>
        <v>1.1359999999999999</v>
      </c>
      <c r="S2056" s="14">
        <f t="shared" si="225"/>
        <v>64.020933977455712</v>
      </c>
      <c r="T2056" t="str">
        <f t="shared" si="229"/>
        <v>technology</v>
      </c>
      <c r="U2056" t="str">
        <f t="shared" si="230"/>
        <v>hardware</v>
      </c>
    </row>
    <row r="2057" spans="1:21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f t="shared" si="226"/>
        <v>6000</v>
      </c>
      <c r="F2057">
        <v>10045</v>
      </c>
      <c r="G2057" t="s">
        <v>8219</v>
      </c>
      <c r="H2057" t="s">
        <v>8224</v>
      </c>
      <c r="I2057" t="s">
        <v>8246</v>
      </c>
      <c r="J2057">
        <v>1417579200</v>
      </c>
      <c r="K2057" s="10">
        <f t="shared" si="227"/>
        <v>41976.166666666672</v>
      </c>
      <c r="L2057">
        <v>1415031043</v>
      </c>
      <c r="M2057" s="10">
        <f t="shared" si="228"/>
        <v>41946.674108796295</v>
      </c>
      <c r="N2057" t="b">
        <v>0</v>
      </c>
      <c r="O2057">
        <v>101</v>
      </c>
      <c r="P2057" t="b">
        <v>1</v>
      </c>
      <c r="Q2057" t="s">
        <v>8295</v>
      </c>
      <c r="R2057" s="5">
        <f t="shared" si="224"/>
        <v>1.6739999999999999</v>
      </c>
      <c r="S2057" s="14">
        <f t="shared" si="225"/>
        <v>99.455445544554451</v>
      </c>
      <c r="T2057" t="str">
        <f t="shared" si="229"/>
        <v>technology</v>
      </c>
      <c r="U2057" t="str">
        <f t="shared" si="230"/>
        <v>hardware</v>
      </c>
    </row>
    <row r="2058" spans="1:21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f t="shared" si="226"/>
        <v>50000</v>
      </c>
      <c r="F2058">
        <v>76726</v>
      </c>
      <c r="G2058" t="s">
        <v>8219</v>
      </c>
      <c r="H2058" t="s">
        <v>8224</v>
      </c>
      <c r="I2058" t="s">
        <v>8246</v>
      </c>
      <c r="J2058">
        <v>1366222542</v>
      </c>
      <c r="K2058" s="10">
        <f t="shared" si="227"/>
        <v>41381.76090277778</v>
      </c>
      <c r="L2058">
        <v>1363630542</v>
      </c>
      <c r="M2058" s="10">
        <f t="shared" si="228"/>
        <v>41351.76090277778</v>
      </c>
      <c r="N2058" t="b">
        <v>0</v>
      </c>
      <c r="O2058">
        <v>554</v>
      </c>
      <c r="P2058" t="b">
        <v>1</v>
      </c>
      <c r="Q2058" t="s">
        <v>8295</v>
      </c>
      <c r="R2058" s="5">
        <f t="shared" si="224"/>
        <v>1.5349999999999999</v>
      </c>
      <c r="S2058" s="14">
        <f t="shared" si="225"/>
        <v>138.49458483754512</v>
      </c>
      <c r="T2058" t="str">
        <f t="shared" si="229"/>
        <v>technology</v>
      </c>
      <c r="U2058" t="str">
        <f t="shared" si="230"/>
        <v>hardware</v>
      </c>
    </row>
    <row r="2059" spans="1:21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f t="shared" si="226"/>
        <v>18150</v>
      </c>
      <c r="F2059">
        <v>30334.83</v>
      </c>
      <c r="G2059" t="s">
        <v>8219</v>
      </c>
      <c r="H2059" t="s">
        <v>8225</v>
      </c>
      <c r="I2059" t="s">
        <v>8247</v>
      </c>
      <c r="J2059">
        <v>1456487532</v>
      </c>
      <c r="K2059" s="10">
        <f t="shared" si="227"/>
        <v>42426.494583333333</v>
      </c>
      <c r="L2059">
        <v>1453895532</v>
      </c>
      <c r="M2059" s="10">
        <f t="shared" si="228"/>
        <v>42396.494583333333</v>
      </c>
      <c r="N2059" t="b">
        <v>0</v>
      </c>
      <c r="O2059">
        <v>666</v>
      </c>
      <c r="P2059" t="b">
        <v>1</v>
      </c>
      <c r="Q2059" t="s">
        <v>8295</v>
      </c>
      <c r="R2059" s="5">
        <f t="shared" si="224"/>
        <v>2.0219999999999998</v>
      </c>
      <c r="S2059" s="14">
        <f t="shared" si="225"/>
        <v>45.547792792792798</v>
      </c>
      <c r="T2059" t="str">
        <f t="shared" si="229"/>
        <v>technology</v>
      </c>
      <c r="U2059" t="str">
        <f t="shared" si="230"/>
        <v>hardware</v>
      </c>
    </row>
    <row r="2060" spans="1:21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f t="shared" si="226"/>
        <v>3097.6</v>
      </c>
      <c r="F2060">
        <v>4308</v>
      </c>
      <c r="G2060" t="s">
        <v>8219</v>
      </c>
      <c r="H2060" t="s">
        <v>8225</v>
      </c>
      <c r="I2060" t="s">
        <v>8247</v>
      </c>
      <c r="J2060">
        <v>1425326400</v>
      </c>
      <c r="K2060" s="10">
        <f t="shared" si="227"/>
        <v>42065.833333333328</v>
      </c>
      <c r="L2060">
        <v>1421916830</v>
      </c>
      <c r="M2060" s="10">
        <f t="shared" si="228"/>
        <v>42026.370717592596</v>
      </c>
      <c r="N2060" t="b">
        <v>0</v>
      </c>
      <c r="O2060">
        <v>410</v>
      </c>
      <c r="P2060" t="b">
        <v>1</v>
      </c>
      <c r="Q2060" t="s">
        <v>8295</v>
      </c>
      <c r="R2060" s="5">
        <f t="shared" si="224"/>
        <v>1.6830000000000001</v>
      </c>
      <c r="S2060" s="14">
        <f t="shared" si="225"/>
        <v>10.507317073170732</v>
      </c>
      <c r="T2060" t="str">
        <f t="shared" si="229"/>
        <v>technology</v>
      </c>
      <c r="U2060" t="str">
        <f t="shared" si="230"/>
        <v>hardware</v>
      </c>
    </row>
    <row r="2061" spans="1:21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f t="shared" si="226"/>
        <v>30000</v>
      </c>
      <c r="F2061">
        <v>43037</v>
      </c>
      <c r="G2061" t="s">
        <v>8219</v>
      </c>
      <c r="H2061" t="s">
        <v>8224</v>
      </c>
      <c r="I2061" t="s">
        <v>8246</v>
      </c>
      <c r="J2061">
        <v>1454277540</v>
      </c>
      <c r="K2061" s="10">
        <f t="shared" si="227"/>
        <v>42400.915972222225</v>
      </c>
      <c r="L2061">
        <v>1450880854</v>
      </c>
      <c r="M2061" s="10">
        <f t="shared" si="228"/>
        <v>42361.602476851855</v>
      </c>
      <c r="N2061" t="b">
        <v>0</v>
      </c>
      <c r="O2061">
        <v>375</v>
      </c>
      <c r="P2061" t="b">
        <v>1</v>
      </c>
      <c r="Q2061" t="s">
        <v>8295</v>
      </c>
      <c r="R2061" s="5">
        <f t="shared" si="224"/>
        <v>1.4350000000000001</v>
      </c>
      <c r="S2061" s="14">
        <f t="shared" si="225"/>
        <v>114.76533333333333</v>
      </c>
      <c r="T2061" t="str">
        <f t="shared" si="229"/>
        <v>technology</v>
      </c>
      <c r="U2061" t="str">
        <f t="shared" si="230"/>
        <v>hardware</v>
      </c>
    </row>
    <row r="2062" spans="1:21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f t="shared" si="226"/>
        <v>25000</v>
      </c>
      <c r="F2062">
        <v>49100</v>
      </c>
      <c r="G2062" t="s">
        <v>8219</v>
      </c>
      <c r="H2062" t="s">
        <v>8224</v>
      </c>
      <c r="I2062" t="s">
        <v>8246</v>
      </c>
      <c r="J2062">
        <v>1406129150</v>
      </c>
      <c r="K2062" s="10">
        <f t="shared" si="227"/>
        <v>41843.642939814818</v>
      </c>
      <c r="L2062">
        <v>1400945150</v>
      </c>
      <c r="M2062" s="10">
        <f t="shared" si="228"/>
        <v>41783.642939814818</v>
      </c>
      <c r="N2062" t="b">
        <v>0</v>
      </c>
      <c r="O2062">
        <v>1364</v>
      </c>
      <c r="P2062" t="b">
        <v>1</v>
      </c>
      <c r="Q2062" t="s">
        <v>8295</v>
      </c>
      <c r="R2062" s="5">
        <f t="shared" si="224"/>
        <v>1.964</v>
      </c>
      <c r="S2062" s="14">
        <f t="shared" si="225"/>
        <v>35.997067448680355</v>
      </c>
      <c r="T2062" t="str">
        <f t="shared" si="229"/>
        <v>technology</v>
      </c>
      <c r="U2062" t="str">
        <f t="shared" si="230"/>
        <v>hardware</v>
      </c>
    </row>
    <row r="2063" spans="1:21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f t="shared" si="226"/>
        <v>5000</v>
      </c>
      <c r="F2063">
        <v>5396</v>
      </c>
      <c r="G2063" t="s">
        <v>8219</v>
      </c>
      <c r="H2063" t="s">
        <v>8224</v>
      </c>
      <c r="I2063" t="s">
        <v>8246</v>
      </c>
      <c r="J2063">
        <v>1483208454</v>
      </c>
      <c r="K2063" s="10">
        <f t="shared" si="227"/>
        <v>42735.764513888891</v>
      </c>
      <c r="L2063">
        <v>1480616454</v>
      </c>
      <c r="M2063" s="10">
        <f t="shared" si="228"/>
        <v>42705.764513888891</v>
      </c>
      <c r="N2063" t="b">
        <v>0</v>
      </c>
      <c r="O2063">
        <v>35</v>
      </c>
      <c r="P2063" t="b">
        <v>1</v>
      </c>
      <c r="Q2063" t="s">
        <v>8295</v>
      </c>
      <c r="R2063" s="5">
        <f t="shared" si="224"/>
        <v>1.079</v>
      </c>
      <c r="S2063" s="14">
        <f t="shared" si="225"/>
        <v>154.17142857142858</v>
      </c>
      <c r="T2063" t="str">
        <f t="shared" si="229"/>
        <v>technology</v>
      </c>
      <c r="U2063" t="str">
        <f t="shared" si="230"/>
        <v>hardware</v>
      </c>
    </row>
    <row r="2064" spans="1:21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f t="shared" si="226"/>
        <v>15000</v>
      </c>
      <c r="F2064">
        <v>114977</v>
      </c>
      <c r="G2064" t="s">
        <v>8219</v>
      </c>
      <c r="H2064" t="s">
        <v>8232</v>
      </c>
      <c r="I2064" t="s">
        <v>8253</v>
      </c>
      <c r="J2064">
        <v>1458807098</v>
      </c>
      <c r="K2064" s="10">
        <f t="shared" si="227"/>
        <v>42453.341412037036</v>
      </c>
      <c r="L2064">
        <v>1456218698</v>
      </c>
      <c r="M2064" s="10">
        <f t="shared" si="228"/>
        <v>42423.3830787037</v>
      </c>
      <c r="N2064" t="b">
        <v>0</v>
      </c>
      <c r="O2064">
        <v>203</v>
      </c>
      <c r="P2064" t="b">
        <v>1</v>
      </c>
      <c r="Q2064" t="s">
        <v>8295</v>
      </c>
      <c r="R2064" s="5">
        <f t="shared" si="224"/>
        <v>1.1499999999999999</v>
      </c>
      <c r="S2064" s="14">
        <f t="shared" si="225"/>
        <v>566.38916256157631</v>
      </c>
      <c r="T2064" t="str">
        <f t="shared" si="229"/>
        <v>technology</v>
      </c>
      <c r="U2064" t="str">
        <f t="shared" si="230"/>
        <v>hardware</v>
      </c>
    </row>
    <row r="2065" spans="1:21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f t="shared" si="226"/>
        <v>4440</v>
      </c>
      <c r="F2065">
        <v>5922</v>
      </c>
      <c r="G2065" t="s">
        <v>8219</v>
      </c>
      <c r="H2065" t="s">
        <v>8236</v>
      </c>
      <c r="I2065" t="s">
        <v>8249</v>
      </c>
      <c r="J2065">
        <v>1463333701</v>
      </c>
      <c r="K2065" s="10">
        <f t="shared" si="227"/>
        <v>42505.73265046296</v>
      </c>
      <c r="L2065">
        <v>1460482501</v>
      </c>
      <c r="M2065" s="10">
        <f t="shared" si="228"/>
        <v>42472.73265046296</v>
      </c>
      <c r="N2065" t="b">
        <v>0</v>
      </c>
      <c r="O2065">
        <v>49</v>
      </c>
      <c r="P2065" t="b">
        <v>1</v>
      </c>
      <c r="Q2065" t="s">
        <v>8295</v>
      </c>
      <c r="R2065" s="5">
        <f t="shared" si="224"/>
        <v>1.4810000000000001</v>
      </c>
      <c r="S2065" s="14">
        <f t="shared" si="225"/>
        <v>120.85714285714286</v>
      </c>
      <c r="T2065" t="str">
        <f t="shared" si="229"/>
        <v>technology</v>
      </c>
      <c r="U2065" t="str">
        <f t="shared" si="230"/>
        <v>hardware</v>
      </c>
    </row>
    <row r="2066" spans="1:21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f t="shared" si="226"/>
        <v>261962</v>
      </c>
      <c r="F2066">
        <v>500784.27</v>
      </c>
      <c r="G2066" t="s">
        <v>8219</v>
      </c>
      <c r="H2066" t="s">
        <v>8224</v>
      </c>
      <c r="I2066" t="s">
        <v>8246</v>
      </c>
      <c r="J2066">
        <v>1370001600</v>
      </c>
      <c r="K2066" s="10">
        <f t="shared" si="227"/>
        <v>41425.5</v>
      </c>
      <c r="L2066">
        <v>1366879523</v>
      </c>
      <c r="M2066" s="10">
        <f t="shared" si="228"/>
        <v>41389.364849537036</v>
      </c>
      <c r="N2066" t="b">
        <v>0</v>
      </c>
      <c r="O2066">
        <v>5812</v>
      </c>
      <c r="P2066" t="b">
        <v>1</v>
      </c>
      <c r="Q2066" t="s">
        <v>8295</v>
      </c>
      <c r="R2066" s="5">
        <f t="shared" si="224"/>
        <v>1.9119999999999999</v>
      </c>
      <c r="S2066" s="14">
        <f t="shared" si="225"/>
        <v>86.163845492085343</v>
      </c>
      <c r="T2066" t="str">
        <f t="shared" si="229"/>
        <v>technology</v>
      </c>
      <c r="U2066" t="str">
        <f t="shared" si="230"/>
        <v>hardware</v>
      </c>
    </row>
    <row r="2067" spans="1:21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f t="shared" si="226"/>
        <v>48400</v>
      </c>
      <c r="F2067">
        <v>79686.05</v>
      </c>
      <c r="G2067" t="s">
        <v>8219</v>
      </c>
      <c r="H2067" t="s">
        <v>8225</v>
      </c>
      <c r="I2067" t="s">
        <v>8247</v>
      </c>
      <c r="J2067">
        <v>1387958429</v>
      </c>
      <c r="K2067" s="10">
        <f t="shared" si="227"/>
        <v>41633.333668981482</v>
      </c>
      <c r="L2067">
        <v>1385366429</v>
      </c>
      <c r="M2067" s="10">
        <f t="shared" si="228"/>
        <v>41603.333668981482</v>
      </c>
      <c r="N2067" t="b">
        <v>0</v>
      </c>
      <c r="O2067">
        <v>1556</v>
      </c>
      <c r="P2067" t="b">
        <v>1</v>
      </c>
      <c r="Q2067" t="s">
        <v>8295</v>
      </c>
      <c r="R2067" s="5">
        <f t="shared" si="224"/>
        <v>1.992</v>
      </c>
      <c r="S2067" s="14">
        <f t="shared" si="225"/>
        <v>51.212114395886893</v>
      </c>
      <c r="T2067" t="str">
        <f t="shared" si="229"/>
        <v>technology</v>
      </c>
      <c r="U2067" t="str">
        <f t="shared" si="230"/>
        <v>hardware</v>
      </c>
    </row>
    <row r="2068" spans="1:21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f t="shared" si="226"/>
        <v>2000</v>
      </c>
      <c r="F2068">
        <v>4372</v>
      </c>
      <c r="G2068" t="s">
        <v>8219</v>
      </c>
      <c r="H2068" t="s">
        <v>8224</v>
      </c>
      <c r="I2068" t="s">
        <v>8246</v>
      </c>
      <c r="J2068">
        <v>1408818683</v>
      </c>
      <c r="K2068" s="10">
        <f t="shared" si="227"/>
        <v>41874.771793981483</v>
      </c>
      <c r="L2068">
        <v>1406226683</v>
      </c>
      <c r="M2068" s="10">
        <f t="shared" si="228"/>
        <v>41844.771793981483</v>
      </c>
      <c r="N2068" t="b">
        <v>0</v>
      </c>
      <c r="O2068">
        <v>65</v>
      </c>
      <c r="P2068" t="b">
        <v>1</v>
      </c>
      <c r="Q2068" t="s">
        <v>8295</v>
      </c>
      <c r="R2068" s="5">
        <f t="shared" si="224"/>
        <v>2.1859999999999999</v>
      </c>
      <c r="S2068" s="14">
        <f t="shared" si="225"/>
        <v>67.261538461538464</v>
      </c>
      <c r="T2068" t="str">
        <f t="shared" si="229"/>
        <v>technology</v>
      </c>
      <c r="U2068" t="str">
        <f t="shared" si="230"/>
        <v>hardware</v>
      </c>
    </row>
    <row r="2069" spans="1:21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f t="shared" si="226"/>
        <v>598.94999999999993</v>
      </c>
      <c r="F2069">
        <v>628</v>
      </c>
      <c r="G2069" t="s">
        <v>8219</v>
      </c>
      <c r="H2069" t="s">
        <v>8225</v>
      </c>
      <c r="I2069" t="s">
        <v>8247</v>
      </c>
      <c r="J2069">
        <v>1432499376</v>
      </c>
      <c r="K2069" s="10">
        <f t="shared" si="227"/>
        <v>42148.853888888887</v>
      </c>
      <c r="L2069">
        <v>1429648176</v>
      </c>
      <c r="M2069" s="10">
        <f t="shared" si="228"/>
        <v>42115.853888888887</v>
      </c>
      <c r="N2069" t="b">
        <v>0</v>
      </c>
      <c r="O2069">
        <v>10</v>
      </c>
      <c r="P2069" t="b">
        <v>1</v>
      </c>
      <c r="Q2069" t="s">
        <v>8295</v>
      </c>
      <c r="R2069" s="5">
        <f t="shared" si="224"/>
        <v>1.2689999999999999</v>
      </c>
      <c r="S2069" s="14">
        <f t="shared" si="225"/>
        <v>62.8</v>
      </c>
      <c r="T2069" t="str">
        <f t="shared" si="229"/>
        <v>technology</v>
      </c>
      <c r="U2069" t="str">
        <f t="shared" si="230"/>
        <v>hardware</v>
      </c>
    </row>
    <row r="2070" spans="1:21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f t="shared" si="226"/>
        <v>25000</v>
      </c>
      <c r="F2070">
        <v>26305.97</v>
      </c>
      <c r="G2070" t="s">
        <v>8219</v>
      </c>
      <c r="H2070" t="s">
        <v>8224</v>
      </c>
      <c r="I2070" t="s">
        <v>8246</v>
      </c>
      <c r="J2070">
        <v>1476994315</v>
      </c>
      <c r="K2070" s="10">
        <f t="shared" si="227"/>
        <v>42663.841608796298</v>
      </c>
      <c r="L2070">
        <v>1474402315</v>
      </c>
      <c r="M2070" s="10">
        <f t="shared" si="228"/>
        <v>42633.841608796298</v>
      </c>
      <c r="N2070" t="b">
        <v>0</v>
      </c>
      <c r="O2070">
        <v>76</v>
      </c>
      <c r="P2070" t="b">
        <v>1</v>
      </c>
      <c r="Q2070" t="s">
        <v>8295</v>
      </c>
      <c r="R2070" s="5">
        <f t="shared" si="224"/>
        <v>1.052</v>
      </c>
      <c r="S2070" s="14">
        <f t="shared" si="225"/>
        <v>346.13118421052633</v>
      </c>
      <c r="T2070" t="str">
        <f t="shared" si="229"/>
        <v>technology</v>
      </c>
      <c r="U2070" t="str">
        <f t="shared" si="230"/>
        <v>hardware</v>
      </c>
    </row>
    <row r="2071" spans="1:21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f t="shared" si="226"/>
        <v>50000</v>
      </c>
      <c r="F2071">
        <v>64203.33</v>
      </c>
      <c r="G2071" t="s">
        <v>8219</v>
      </c>
      <c r="H2071" t="s">
        <v>8224</v>
      </c>
      <c r="I2071" t="s">
        <v>8246</v>
      </c>
      <c r="J2071">
        <v>1451776791</v>
      </c>
      <c r="K2071" s="10">
        <f t="shared" si="227"/>
        <v>42371.972118055557</v>
      </c>
      <c r="L2071">
        <v>1449098391</v>
      </c>
      <c r="M2071" s="10">
        <f t="shared" si="228"/>
        <v>42340.972118055557</v>
      </c>
      <c r="N2071" t="b">
        <v>0</v>
      </c>
      <c r="O2071">
        <v>263</v>
      </c>
      <c r="P2071" t="b">
        <v>1</v>
      </c>
      <c r="Q2071" t="s">
        <v>8295</v>
      </c>
      <c r="R2071" s="5">
        <f t="shared" si="224"/>
        <v>1.284</v>
      </c>
      <c r="S2071" s="14">
        <f t="shared" si="225"/>
        <v>244.11912547528519</v>
      </c>
      <c r="T2071" t="str">
        <f t="shared" si="229"/>
        <v>technology</v>
      </c>
      <c r="U2071" t="str">
        <f t="shared" si="230"/>
        <v>hardware</v>
      </c>
    </row>
    <row r="2072" spans="1:21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f t="shared" si="226"/>
        <v>138750</v>
      </c>
      <c r="F2072">
        <v>396659</v>
      </c>
      <c r="G2072" t="s">
        <v>8219</v>
      </c>
      <c r="H2072" t="s">
        <v>8236</v>
      </c>
      <c r="I2072" t="s">
        <v>8249</v>
      </c>
      <c r="J2072">
        <v>1467128723</v>
      </c>
      <c r="K2072" s="10">
        <f t="shared" si="227"/>
        <v>42549.6565162037</v>
      </c>
      <c r="L2072">
        <v>1464536723</v>
      </c>
      <c r="M2072" s="10">
        <f t="shared" si="228"/>
        <v>42519.6565162037</v>
      </c>
      <c r="N2072" t="b">
        <v>0</v>
      </c>
      <c r="O2072">
        <v>1530</v>
      </c>
      <c r="P2072" t="b">
        <v>1</v>
      </c>
      <c r="Q2072" t="s">
        <v>8295</v>
      </c>
      <c r="R2072" s="5">
        <f t="shared" si="224"/>
        <v>3.173</v>
      </c>
      <c r="S2072" s="14">
        <f t="shared" si="225"/>
        <v>259.25424836601309</v>
      </c>
      <c r="T2072" t="str">
        <f t="shared" si="229"/>
        <v>technology</v>
      </c>
      <c r="U2072" t="str">
        <f t="shared" si="230"/>
        <v>hardware</v>
      </c>
    </row>
    <row r="2073" spans="1:21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f t="shared" si="226"/>
        <v>20000</v>
      </c>
      <c r="F2073">
        <v>56146</v>
      </c>
      <c r="G2073" t="s">
        <v>8219</v>
      </c>
      <c r="H2073" t="s">
        <v>8224</v>
      </c>
      <c r="I2073" t="s">
        <v>8246</v>
      </c>
      <c r="J2073">
        <v>1475390484</v>
      </c>
      <c r="K2073" s="10">
        <f t="shared" si="227"/>
        <v>42645.278749999998</v>
      </c>
      <c r="L2073">
        <v>1471502484</v>
      </c>
      <c r="M2073" s="10">
        <f t="shared" si="228"/>
        <v>42600.278749999998</v>
      </c>
      <c r="N2073" t="b">
        <v>0</v>
      </c>
      <c r="O2073">
        <v>278</v>
      </c>
      <c r="P2073" t="b">
        <v>1</v>
      </c>
      <c r="Q2073" t="s">
        <v>8295</v>
      </c>
      <c r="R2073" s="5">
        <f t="shared" si="224"/>
        <v>2.8069999999999999</v>
      </c>
      <c r="S2073" s="14">
        <f t="shared" si="225"/>
        <v>201.96402877697841</v>
      </c>
      <c r="T2073" t="str">
        <f t="shared" si="229"/>
        <v>technology</v>
      </c>
      <c r="U2073" t="str">
        <f t="shared" si="230"/>
        <v>hardware</v>
      </c>
    </row>
    <row r="2074" spans="1:21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f t="shared" si="226"/>
        <v>71500</v>
      </c>
      <c r="F2074">
        <v>79173</v>
      </c>
      <c r="G2074" t="s">
        <v>8219</v>
      </c>
      <c r="H2074" t="s">
        <v>8224</v>
      </c>
      <c r="I2074" t="s">
        <v>8246</v>
      </c>
      <c r="J2074">
        <v>1462629432</v>
      </c>
      <c r="K2074" s="10">
        <f t="shared" si="227"/>
        <v>42497.581388888888</v>
      </c>
      <c r="L2074">
        <v>1460037432</v>
      </c>
      <c r="M2074" s="10">
        <f t="shared" si="228"/>
        <v>42467.581388888888</v>
      </c>
      <c r="N2074" t="b">
        <v>0</v>
      </c>
      <c r="O2074">
        <v>350</v>
      </c>
      <c r="P2074" t="b">
        <v>1</v>
      </c>
      <c r="Q2074" t="s">
        <v>8295</v>
      </c>
      <c r="R2074" s="5">
        <f t="shared" si="224"/>
        <v>1.107</v>
      </c>
      <c r="S2074" s="14">
        <f t="shared" si="225"/>
        <v>226.20857142857142</v>
      </c>
      <c r="T2074" t="str">
        <f t="shared" si="229"/>
        <v>technology</v>
      </c>
      <c r="U2074" t="str">
        <f t="shared" si="230"/>
        <v>hardware</v>
      </c>
    </row>
    <row r="2075" spans="1:21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f t="shared" si="226"/>
        <v>100000</v>
      </c>
      <c r="F2075">
        <v>152604.29999999999</v>
      </c>
      <c r="G2075" t="s">
        <v>8219</v>
      </c>
      <c r="H2075" t="s">
        <v>8224</v>
      </c>
      <c r="I2075" t="s">
        <v>8246</v>
      </c>
      <c r="J2075">
        <v>1431100918</v>
      </c>
      <c r="K2075" s="10">
        <f t="shared" si="227"/>
        <v>42132.668032407411</v>
      </c>
      <c r="L2075">
        <v>1427212918</v>
      </c>
      <c r="M2075" s="10">
        <f t="shared" si="228"/>
        <v>42087.668032407411</v>
      </c>
      <c r="N2075" t="b">
        <v>0</v>
      </c>
      <c r="O2075">
        <v>470</v>
      </c>
      <c r="P2075" t="b">
        <v>1</v>
      </c>
      <c r="Q2075" t="s">
        <v>8295</v>
      </c>
      <c r="R2075" s="5">
        <f t="shared" si="224"/>
        <v>1.526</v>
      </c>
      <c r="S2075" s="14">
        <f t="shared" si="225"/>
        <v>324.69</v>
      </c>
      <c r="T2075" t="str">
        <f t="shared" si="229"/>
        <v>technology</v>
      </c>
      <c r="U2075" t="str">
        <f t="shared" si="230"/>
        <v>hardware</v>
      </c>
    </row>
    <row r="2076" spans="1:21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f t="shared" si="226"/>
        <v>600</v>
      </c>
      <c r="F2076">
        <v>615</v>
      </c>
      <c r="G2076" t="s">
        <v>8219</v>
      </c>
      <c r="H2076" t="s">
        <v>8224</v>
      </c>
      <c r="I2076" t="s">
        <v>8246</v>
      </c>
      <c r="J2076">
        <v>1462564182</v>
      </c>
      <c r="K2076" s="10">
        <f t="shared" si="227"/>
        <v>42496.826180555552</v>
      </c>
      <c r="L2076">
        <v>1459972182</v>
      </c>
      <c r="M2076" s="10">
        <f t="shared" si="228"/>
        <v>42466.826180555552</v>
      </c>
      <c r="N2076" t="b">
        <v>0</v>
      </c>
      <c r="O2076">
        <v>3</v>
      </c>
      <c r="P2076" t="b">
        <v>1</v>
      </c>
      <c r="Q2076" t="s">
        <v>8295</v>
      </c>
      <c r="R2076" s="5">
        <f t="shared" si="224"/>
        <v>1.0249999999999999</v>
      </c>
      <c r="S2076" s="14">
        <f t="shared" si="225"/>
        <v>205</v>
      </c>
      <c r="T2076" t="str">
        <f t="shared" si="229"/>
        <v>technology</v>
      </c>
      <c r="U2076" t="str">
        <f t="shared" si="230"/>
        <v>hardware</v>
      </c>
    </row>
    <row r="2077" spans="1:21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f t="shared" si="226"/>
        <v>9999</v>
      </c>
      <c r="F2077">
        <v>167820.6</v>
      </c>
      <c r="G2077" t="s">
        <v>8219</v>
      </c>
      <c r="H2077" t="s">
        <v>8224</v>
      </c>
      <c r="I2077" t="s">
        <v>8246</v>
      </c>
      <c r="J2077">
        <v>1374769288</v>
      </c>
      <c r="K2077" s="10">
        <f t="shared" si="227"/>
        <v>41480.681574074071</v>
      </c>
      <c r="L2077">
        <v>1372177288</v>
      </c>
      <c r="M2077" s="10">
        <f t="shared" si="228"/>
        <v>41450.681574074071</v>
      </c>
      <c r="N2077" t="b">
        <v>0</v>
      </c>
      <c r="O2077">
        <v>8200</v>
      </c>
      <c r="P2077" t="b">
        <v>1</v>
      </c>
      <c r="Q2077" t="s">
        <v>8295</v>
      </c>
      <c r="R2077" s="5">
        <f t="shared" si="224"/>
        <v>16.783999999999999</v>
      </c>
      <c r="S2077" s="14">
        <f t="shared" si="225"/>
        <v>20.465926829268295</v>
      </c>
      <c r="T2077" t="str">
        <f t="shared" si="229"/>
        <v>technology</v>
      </c>
      <c r="U2077" t="str">
        <f t="shared" si="230"/>
        <v>hardware</v>
      </c>
    </row>
    <row r="2078" spans="1:21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f t="shared" si="226"/>
        <v>216590</v>
      </c>
      <c r="F2078">
        <v>972594.99</v>
      </c>
      <c r="G2078" t="s">
        <v>8219</v>
      </c>
      <c r="H2078" t="s">
        <v>8225</v>
      </c>
      <c r="I2078" t="s">
        <v>8247</v>
      </c>
      <c r="J2078">
        <v>1406149689</v>
      </c>
      <c r="K2078" s="10">
        <f t="shared" si="227"/>
        <v>41843.880659722221</v>
      </c>
      <c r="L2078">
        <v>1402693689</v>
      </c>
      <c r="M2078" s="10">
        <f t="shared" si="228"/>
        <v>41803.880659722221</v>
      </c>
      <c r="N2078" t="b">
        <v>0</v>
      </c>
      <c r="O2078">
        <v>8359</v>
      </c>
      <c r="P2078" t="b">
        <v>1</v>
      </c>
      <c r="Q2078" t="s">
        <v>8295</v>
      </c>
      <c r="R2078" s="5">
        <f t="shared" si="224"/>
        <v>5.4329999999999998</v>
      </c>
      <c r="S2078" s="14">
        <f t="shared" si="225"/>
        <v>116.35303146309367</v>
      </c>
      <c r="T2078" t="str">
        <f t="shared" si="229"/>
        <v>technology</v>
      </c>
      <c r="U2078" t="str">
        <f t="shared" si="230"/>
        <v>hardware</v>
      </c>
    </row>
    <row r="2079" spans="1:21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f t="shared" si="226"/>
        <v>50000</v>
      </c>
      <c r="F2079">
        <v>57754</v>
      </c>
      <c r="G2079" t="s">
        <v>8219</v>
      </c>
      <c r="H2079" t="s">
        <v>8224</v>
      </c>
      <c r="I2079" t="s">
        <v>8246</v>
      </c>
      <c r="J2079">
        <v>1433538000</v>
      </c>
      <c r="K2079" s="10">
        <f t="shared" si="227"/>
        <v>42160.875</v>
      </c>
      <c r="L2079">
        <v>1428541276</v>
      </c>
      <c r="M2079" s="10">
        <f t="shared" si="228"/>
        <v>42103.042546296296</v>
      </c>
      <c r="N2079" t="b">
        <v>0</v>
      </c>
      <c r="O2079">
        <v>188</v>
      </c>
      <c r="P2079" t="b">
        <v>1</v>
      </c>
      <c r="Q2079" t="s">
        <v>8295</v>
      </c>
      <c r="R2079" s="5">
        <f t="shared" si="224"/>
        <v>1.155</v>
      </c>
      <c r="S2079" s="14">
        <f t="shared" si="225"/>
        <v>307.20212765957444</v>
      </c>
      <c r="T2079" t="str">
        <f t="shared" si="229"/>
        <v>technology</v>
      </c>
      <c r="U2079" t="str">
        <f t="shared" si="230"/>
        <v>hardware</v>
      </c>
    </row>
    <row r="2080" spans="1:21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f t="shared" si="226"/>
        <v>22200.000000000004</v>
      </c>
      <c r="F2080">
        <v>26241</v>
      </c>
      <c r="G2080" t="s">
        <v>8219</v>
      </c>
      <c r="H2080" t="s">
        <v>8227</v>
      </c>
      <c r="I2080" t="s">
        <v>8249</v>
      </c>
      <c r="J2080">
        <v>1482085857</v>
      </c>
      <c r="K2080" s="10">
        <f t="shared" si="227"/>
        <v>42722.771493055552</v>
      </c>
      <c r="L2080">
        <v>1479493857</v>
      </c>
      <c r="M2080" s="10">
        <f t="shared" si="228"/>
        <v>42692.771493055552</v>
      </c>
      <c r="N2080" t="b">
        <v>0</v>
      </c>
      <c r="O2080">
        <v>48</v>
      </c>
      <c r="P2080" t="b">
        <v>1</v>
      </c>
      <c r="Q2080" t="s">
        <v>8295</v>
      </c>
      <c r="R2080" s="5">
        <f t="shared" si="224"/>
        <v>1.3120000000000001</v>
      </c>
      <c r="S2080" s="14">
        <f t="shared" si="225"/>
        <v>546.6875</v>
      </c>
      <c r="T2080" t="str">
        <f t="shared" si="229"/>
        <v>technology</v>
      </c>
      <c r="U2080" t="str">
        <f t="shared" si="230"/>
        <v>hardware</v>
      </c>
    </row>
    <row r="2081" spans="1:21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f t="shared" si="226"/>
        <v>12100</v>
      </c>
      <c r="F2081">
        <v>28817</v>
      </c>
      <c r="G2081" t="s">
        <v>8219</v>
      </c>
      <c r="H2081" t="s">
        <v>8225</v>
      </c>
      <c r="I2081" t="s">
        <v>8247</v>
      </c>
      <c r="J2081">
        <v>1435258800</v>
      </c>
      <c r="K2081" s="10">
        <f t="shared" si="227"/>
        <v>42180.791666666672</v>
      </c>
      <c r="L2081">
        <v>1432659793</v>
      </c>
      <c r="M2081" s="10">
        <f t="shared" si="228"/>
        <v>42150.71056712963</v>
      </c>
      <c r="N2081" t="b">
        <v>0</v>
      </c>
      <c r="O2081">
        <v>607</v>
      </c>
      <c r="P2081" t="b">
        <v>1</v>
      </c>
      <c r="Q2081" t="s">
        <v>8295</v>
      </c>
      <c r="R2081" s="5">
        <f t="shared" si="224"/>
        <v>2.8820000000000001</v>
      </c>
      <c r="S2081" s="14">
        <f t="shared" si="225"/>
        <v>47.474464579901152</v>
      </c>
      <c r="T2081" t="str">
        <f t="shared" si="229"/>
        <v>technology</v>
      </c>
      <c r="U2081" t="str">
        <f t="shared" si="230"/>
        <v>hardware</v>
      </c>
    </row>
    <row r="2082" spans="1:21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f t="shared" si="226"/>
        <v>1000</v>
      </c>
      <c r="F2082">
        <v>5078</v>
      </c>
      <c r="G2082" t="s">
        <v>8219</v>
      </c>
      <c r="H2082" t="s">
        <v>8224</v>
      </c>
      <c r="I2082" t="s">
        <v>8246</v>
      </c>
      <c r="J2082">
        <v>1447286300</v>
      </c>
      <c r="K2082" s="10">
        <f t="shared" si="227"/>
        <v>42319.998842592591</v>
      </c>
      <c r="L2082">
        <v>1444690700</v>
      </c>
      <c r="M2082" s="10">
        <f t="shared" si="228"/>
        <v>42289.957175925927</v>
      </c>
      <c r="N2082" t="b">
        <v>0</v>
      </c>
      <c r="O2082">
        <v>50</v>
      </c>
      <c r="P2082" t="b">
        <v>1</v>
      </c>
      <c r="Q2082" t="s">
        <v>8295</v>
      </c>
      <c r="R2082" s="5">
        <f t="shared" si="224"/>
        <v>5.0780000000000003</v>
      </c>
      <c r="S2082" s="14">
        <f t="shared" si="225"/>
        <v>101.56</v>
      </c>
      <c r="T2082" t="str">
        <f t="shared" si="229"/>
        <v>technology</v>
      </c>
      <c r="U2082" t="str">
        <f t="shared" si="230"/>
        <v>hardware</v>
      </c>
    </row>
    <row r="2083" spans="1:21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f t="shared" si="226"/>
        <v>3500</v>
      </c>
      <c r="F2083">
        <v>4010</v>
      </c>
      <c r="G2083" t="s">
        <v>8219</v>
      </c>
      <c r="H2083" t="s">
        <v>8224</v>
      </c>
      <c r="I2083" t="s">
        <v>8246</v>
      </c>
      <c r="J2083">
        <v>1337144340</v>
      </c>
      <c r="K2083" s="10">
        <f t="shared" si="227"/>
        <v>41045.207638888889</v>
      </c>
      <c r="L2083">
        <v>1333597555</v>
      </c>
      <c r="M2083" s="10">
        <f t="shared" si="228"/>
        <v>41004.156886574077</v>
      </c>
      <c r="N2083" t="b">
        <v>0</v>
      </c>
      <c r="O2083">
        <v>55</v>
      </c>
      <c r="P2083" t="b">
        <v>1</v>
      </c>
      <c r="Q2083" t="s">
        <v>8279</v>
      </c>
      <c r="R2083" s="5">
        <f t="shared" si="224"/>
        <v>1.1459999999999999</v>
      </c>
      <c r="S2083" s="14">
        <f t="shared" si="225"/>
        <v>72.909090909090907</v>
      </c>
      <c r="T2083" t="str">
        <f t="shared" si="229"/>
        <v>music</v>
      </c>
      <c r="U2083" t="str">
        <f t="shared" si="230"/>
        <v>indie rock</v>
      </c>
    </row>
    <row r="2084" spans="1:21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f t="shared" si="226"/>
        <v>1500</v>
      </c>
      <c r="F2084">
        <v>1661</v>
      </c>
      <c r="G2084" t="s">
        <v>8219</v>
      </c>
      <c r="H2084" t="s">
        <v>8224</v>
      </c>
      <c r="I2084" t="s">
        <v>8246</v>
      </c>
      <c r="J2084">
        <v>1322106796</v>
      </c>
      <c r="K2084" s="10">
        <f t="shared" si="227"/>
        <v>40871.161990740737</v>
      </c>
      <c r="L2084">
        <v>1316919196</v>
      </c>
      <c r="M2084" s="10">
        <f t="shared" si="228"/>
        <v>40811.120324074072</v>
      </c>
      <c r="N2084" t="b">
        <v>0</v>
      </c>
      <c r="O2084">
        <v>38</v>
      </c>
      <c r="P2084" t="b">
        <v>1</v>
      </c>
      <c r="Q2084" t="s">
        <v>8279</v>
      </c>
      <c r="R2084" s="5">
        <f t="shared" si="224"/>
        <v>1.107</v>
      </c>
      <c r="S2084" s="14">
        <f t="shared" si="225"/>
        <v>43.710526315789473</v>
      </c>
      <c r="T2084" t="str">
        <f t="shared" si="229"/>
        <v>music</v>
      </c>
      <c r="U2084" t="str">
        <f t="shared" si="230"/>
        <v>indie rock</v>
      </c>
    </row>
    <row r="2085" spans="1:21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f t="shared" si="226"/>
        <v>750</v>
      </c>
      <c r="F2085">
        <v>850</v>
      </c>
      <c r="G2085" t="s">
        <v>8219</v>
      </c>
      <c r="H2085" t="s">
        <v>8224</v>
      </c>
      <c r="I2085" t="s">
        <v>8246</v>
      </c>
      <c r="J2085">
        <v>1338830395</v>
      </c>
      <c r="K2085" s="10">
        <f t="shared" si="227"/>
        <v>41064.72216435185</v>
      </c>
      <c r="L2085">
        <v>1336238395</v>
      </c>
      <c r="M2085" s="10">
        <f t="shared" si="228"/>
        <v>41034.72216435185</v>
      </c>
      <c r="N2085" t="b">
        <v>0</v>
      </c>
      <c r="O2085">
        <v>25</v>
      </c>
      <c r="P2085" t="b">
        <v>1</v>
      </c>
      <c r="Q2085" t="s">
        <v>8279</v>
      </c>
      <c r="R2085" s="5">
        <f t="shared" si="224"/>
        <v>1.133</v>
      </c>
      <c r="S2085" s="14">
        <f t="shared" si="225"/>
        <v>34</v>
      </c>
      <c r="T2085" t="str">
        <f t="shared" si="229"/>
        <v>music</v>
      </c>
      <c r="U2085" t="str">
        <f t="shared" si="230"/>
        <v>indie rock</v>
      </c>
    </row>
    <row r="2086" spans="1:21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f t="shared" si="226"/>
        <v>3000</v>
      </c>
      <c r="F2086">
        <v>3250</v>
      </c>
      <c r="G2086" t="s">
        <v>8219</v>
      </c>
      <c r="H2086" t="s">
        <v>8224</v>
      </c>
      <c r="I2086" t="s">
        <v>8246</v>
      </c>
      <c r="J2086">
        <v>1399186740</v>
      </c>
      <c r="K2086" s="10">
        <f t="shared" si="227"/>
        <v>41763.290972222225</v>
      </c>
      <c r="L2086">
        <v>1396468782</v>
      </c>
      <c r="M2086" s="10">
        <f t="shared" si="228"/>
        <v>41731.833124999997</v>
      </c>
      <c r="N2086" t="b">
        <v>0</v>
      </c>
      <c r="O2086">
        <v>46</v>
      </c>
      <c r="P2086" t="b">
        <v>1</v>
      </c>
      <c r="Q2086" t="s">
        <v>8279</v>
      </c>
      <c r="R2086" s="5">
        <f t="shared" si="224"/>
        <v>1.083</v>
      </c>
      <c r="S2086" s="14">
        <f t="shared" si="225"/>
        <v>70.652173913043484</v>
      </c>
      <c r="T2086" t="str">
        <f t="shared" si="229"/>
        <v>music</v>
      </c>
      <c r="U2086" t="str">
        <f t="shared" si="230"/>
        <v>indie rock</v>
      </c>
    </row>
    <row r="2087" spans="1:21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f t="shared" si="226"/>
        <v>6000</v>
      </c>
      <c r="F2087">
        <v>7412</v>
      </c>
      <c r="G2087" t="s">
        <v>8219</v>
      </c>
      <c r="H2087" t="s">
        <v>8224</v>
      </c>
      <c r="I2087" t="s">
        <v>8246</v>
      </c>
      <c r="J2087">
        <v>1342382587</v>
      </c>
      <c r="K2087" s="10">
        <f t="shared" si="227"/>
        <v>41105.835497685184</v>
      </c>
      <c r="L2087">
        <v>1339790587</v>
      </c>
      <c r="M2087" s="10">
        <f t="shared" si="228"/>
        <v>41075.835497685184</v>
      </c>
      <c r="N2087" t="b">
        <v>0</v>
      </c>
      <c r="O2087">
        <v>83</v>
      </c>
      <c r="P2087" t="b">
        <v>1</v>
      </c>
      <c r="Q2087" t="s">
        <v>8279</v>
      </c>
      <c r="R2087" s="5">
        <f t="shared" si="224"/>
        <v>1.2350000000000001</v>
      </c>
      <c r="S2087" s="14">
        <f t="shared" si="225"/>
        <v>89.301204819277103</v>
      </c>
      <c r="T2087" t="str">
        <f t="shared" si="229"/>
        <v>music</v>
      </c>
      <c r="U2087" t="str">
        <f t="shared" si="230"/>
        <v>indie rock</v>
      </c>
    </row>
    <row r="2088" spans="1:21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f t="shared" si="226"/>
        <v>4000</v>
      </c>
      <c r="F2088">
        <v>4028</v>
      </c>
      <c r="G2088" t="s">
        <v>8219</v>
      </c>
      <c r="H2088" t="s">
        <v>8224</v>
      </c>
      <c r="I2088" t="s">
        <v>8246</v>
      </c>
      <c r="J2088">
        <v>1323838740</v>
      </c>
      <c r="K2088" s="10">
        <f t="shared" si="227"/>
        <v>40891.207638888889</v>
      </c>
      <c r="L2088">
        <v>1321200332</v>
      </c>
      <c r="M2088" s="10">
        <f t="shared" si="228"/>
        <v>40860.67050925926</v>
      </c>
      <c r="N2088" t="b">
        <v>0</v>
      </c>
      <c r="O2088">
        <v>35</v>
      </c>
      <c r="P2088" t="b">
        <v>1</v>
      </c>
      <c r="Q2088" t="s">
        <v>8279</v>
      </c>
      <c r="R2088" s="5">
        <f t="shared" si="224"/>
        <v>1.0069999999999999</v>
      </c>
      <c r="S2088" s="14">
        <f t="shared" si="225"/>
        <v>115.08571428571429</v>
      </c>
      <c r="T2088" t="str">
        <f t="shared" si="229"/>
        <v>music</v>
      </c>
      <c r="U2088" t="str">
        <f t="shared" si="230"/>
        <v>indie rock</v>
      </c>
    </row>
    <row r="2089" spans="1:21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f t="shared" si="226"/>
        <v>1500</v>
      </c>
      <c r="F2089">
        <v>1553</v>
      </c>
      <c r="G2089" t="s">
        <v>8219</v>
      </c>
      <c r="H2089" t="s">
        <v>8224</v>
      </c>
      <c r="I2089" t="s">
        <v>8246</v>
      </c>
      <c r="J2089">
        <v>1315457658</v>
      </c>
      <c r="K2089" s="10">
        <f t="shared" si="227"/>
        <v>40794.204375000001</v>
      </c>
      <c r="L2089">
        <v>1312865658</v>
      </c>
      <c r="M2089" s="10">
        <f t="shared" si="228"/>
        <v>40764.204375000001</v>
      </c>
      <c r="N2089" t="b">
        <v>0</v>
      </c>
      <c r="O2089">
        <v>25</v>
      </c>
      <c r="P2089" t="b">
        <v>1</v>
      </c>
      <c r="Q2089" t="s">
        <v>8279</v>
      </c>
      <c r="R2089" s="5">
        <f t="shared" si="224"/>
        <v>1.0349999999999999</v>
      </c>
      <c r="S2089" s="14">
        <f t="shared" si="225"/>
        <v>62.12</v>
      </c>
      <c r="T2089" t="str">
        <f t="shared" si="229"/>
        <v>music</v>
      </c>
      <c r="U2089" t="str">
        <f t="shared" si="230"/>
        <v>indie rock</v>
      </c>
    </row>
    <row r="2090" spans="1:21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f t="shared" si="226"/>
        <v>3000</v>
      </c>
      <c r="F2090">
        <v>3465.32</v>
      </c>
      <c r="G2090" t="s">
        <v>8219</v>
      </c>
      <c r="H2090" t="s">
        <v>8224</v>
      </c>
      <c r="I2090" t="s">
        <v>8246</v>
      </c>
      <c r="J2090">
        <v>1284177540</v>
      </c>
      <c r="K2090" s="10">
        <f t="shared" si="227"/>
        <v>40432.165972222225</v>
      </c>
      <c r="L2090">
        <v>1281028152</v>
      </c>
      <c r="M2090" s="10">
        <f t="shared" si="228"/>
        <v>40395.714722222219</v>
      </c>
      <c r="N2090" t="b">
        <v>0</v>
      </c>
      <c r="O2090">
        <v>75</v>
      </c>
      <c r="P2090" t="b">
        <v>1</v>
      </c>
      <c r="Q2090" t="s">
        <v>8279</v>
      </c>
      <c r="R2090" s="5">
        <f t="shared" si="224"/>
        <v>1.155</v>
      </c>
      <c r="S2090" s="14">
        <f t="shared" si="225"/>
        <v>46.204266666666669</v>
      </c>
      <c r="T2090" t="str">
        <f t="shared" si="229"/>
        <v>music</v>
      </c>
      <c r="U2090" t="str">
        <f t="shared" si="230"/>
        <v>indie rock</v>
      </c>
    </row>
    <row r="2091" spans="1:21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f t="shared" si="226"/>
        <v>2500</v>
      </c>
      <c r="F2091">
        <v>3010.01</v>
      </c>
      <c r="G2091" t="s">
        <v>8219</v>
      </c>
      <c r="H2091" t="s">
        <v>8224</v>
      </c>
      <c r="I2091" t="s">
        <v>8246</v>
      </c>
      <c r="J2091">
        <v>1375408194</v>
      </c>
      <c r="K2091" s="10">
        <f t="shared" si="227"/>
        <v>41488.076319444444</v>
      </c>
      <c r="L2091">
        <v>1372384194</v>
      </c>
      <c r="M2091" s="10">
        <f t="shared" si="228"/>
        <v>41453.076319444444</v>
      </c>
      <c r="N2091" t="b">
        <v>0</v>
      </c>
      <c r="O2091">
        <v>62</v>
      </c>
      <c r="P2091" t="b">
        <v>1</v>
      </c>
      <c r="Q2091" t="s">
        <v>8279</v>
      </c>
      <c r="R2091" s="5">
        <f t="shared" si="224"/>
        <v>1.204</v>
      </c>
      <c r="S2091" s="14">
        <f t="shared" si="225"/>
        <v>48.54854838709678</v>
      </c>
      <c r="T2091" t="str">
        <f t="shared" si="229"/>
        <v>music</v>
      </c>
      <c r="U2091" t="str">
        <f t="shared" si="230"/>
        <v>indie rock</v>
      </c>
    </row>
    <row r="2092" spans="1:21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f t="shared" si="226"/>
        <v>8000</v>
      </c>
      <c r="F2092">
        <v>9203.23</v>
      </c>
      <c r="G2092" t="s">
        <v>8219</v>
      </c>
      <c r="H2092" t="s">
        <v>8224</v>
      </c>
      <c r="I2092" t="s">
        <v>8246</v>
      </c>
      <c r="J2092">
        <v>1361696955</v>
      </c>
      <c r="K2092" s="10">
        <f t="shared" si="227"/>
        <v>41329.381423611114</v>
      </c>
      <c r="L2092">
        <v>1359104955</v>
      </c>
      <c r="M2092" s="10">
        <f t="shared" si="228"/>
        <v>41299.381423611114</v>
      </c>
      <c r="N2092" t="b">
        <v>0</v>
      </c>
      <c r="O2092">
        <v>160</v>
      </c>
      <c r="P2092" t="b">
        <v>1</v>
      </c>
      <c r="Q2092" t="s">
        <v>8279</v>
      </c>
      <c r="R2092" s="5">
        <f t="shared" si="224"/>
        <v>1.1499999999999999</v>
      </c>
      <c r="S2092" s="14">
        <f t="shared" si="225"/>
        <v>57.520187499999999</v>
      </c>
      <c r="T2092" t="str">
        <f t="shared" si="229"/>
        <v>music</v>
      </c>
      <c r="U2092" t="str">
        <f t="shared" si="230"/>
        <v>indie rock</v>
      </c>
    </row>
    <row r="2093" spans="1:21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f t="shared" si="226"/>
        <v>18000</v>
      </c>
      <c r="F2093">
        <v>21684.2</v>
      </c>
      <c r="G2093" t="s">
        <v>8219</v>
      </c>
      <c r="H2093" t="s">
        <v>8224</v>
      </c>
      <c r="I2093" t="s">
        <v>8246</v>
      </c>
      <c r="J2093">
        <v>1299009600</v>
      </c>
      <c r="K2093" s="10">
        <f t="shared" si="227"/>
        <v>40603.833333333336</v>
      </c>
      <c r="L2093">
        <v>1294818278</v>
      </c>
      <c r="M2093" s="10">
        <f t="shared" si="228"/>
        <v>40555.322662037033</v>
      </c>
      <c r="N2093" t="b">
        <v>0</v>
      </c>
      <c r="O2093">
        <v>246</v>
      </c>
      <c r="P2093" t="b">
        <v>1</v>
      </c>
      <c r="Q2093" t="s">
        <v>8279</v>
      </c>
      <c r="R2093" s="5">
        <f t="shared" si="224"/>
        <v>1.2050000000000001</v>
      </c>
      <c r="S2093" s="14">
        <f t="shared" si="225"/>
        <v>88.147154471544724</v>
      </c>
      <c r="T2093" t="str">
        <f t="shared" si="229"/>
        <v>music</v>
      </c>
      <c r="U2093" t="str">
        <f t="shared" si="230"/>
        <v>indie rock</v>
      </c>
    </row>
    <row r="2094" spans="1:21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f t="shared" si="226"/>
        <v>6000</v>
      </c>
      <c r="F2094">
        <v>6077</v>
      </c>
      <c r="G2094" t="s">
        <v>8219</v>
      </c>
      <c r="H2094" t="s">
        <v>8224</v>
      </c>
      <c r="I2094" t="s">
        <v>8246</v>
      </c>
      <c r="J2094">
        <v>1318006732</v>
      </c>
      <c r="K2094" s="10">
        <f t="shared" si="227"/>
        <v>40823.707546296297</v>
      </c>
      <c r="L2094">
        <v>1312822732</v>
      </c>
      <c r="M2094" s="10">
        <f t="shared" si="228"/>
        <v>40763.707546296297</v>
      </c>
      <c r="N2094" t="b">
        <v>0</v>
      </c>
      <c r="O2094">
        <v>55</v>
      </c>
      <c r="P2094" t="b">
        <v>1</v>
      </c>
      <c r="Q2094" t="s">
        <v>8279</v>
      </c>
      <c r="R2094" s="5">
        <f t="shared" si="224"/>
        <v>1.0129999999999999</v>
      </c>
      <c r="S2094" s="14">
        <f t="shared" si="225"/>
        <v>110.49090909090908</v>
      </c>
      <c r="T2094" t="str">
        <f t="shared" si="229"/>
        <v>music</v>
      </c>
      <c r="U2094" t="str">
        <f t="shared" si="230"/>
        <v>indie rock</v>
      </c>
    </row>
    <row r="2095" spans="1:21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f t="shared" si="226"/>
        <v>1500</v>
      </c>
      <c r="F2095">
        <v>1537</v>
      </c>
      <c r="G2095" t="s">
        <v>8219</v>
      </c>
      <c r="H2095" t="s">
        <v>8224</v>
      </c>
      <c r="I2095" t="s">
        <v>8246</v>
      </c>
      <c r="J2095">
        <v>1356211832</v>
      </c>
      <c r="K2095" s="10">
        <f t="shared" si="227"/>
        <v>41265.896203703705</v>
      </c>
      <c r="L2095">
        <v>1351024232</v>
      </c>
      <c r="M2095" s="10">
        <f t="shared" si="228"/>
        <v>41205.854537037041</v>
      </c>
      <c r="N2095" t="b">
        <v>0</v>
      </c>
      <c r="O2095">
        <v>23</v>
      </c>
      <c r="P2095" t="b">
        <v>1</v>
      </c>
      <c r="Q2095" t="s">
        <v>8279</v>
      </c>
      <c r="R2095" s="5">
        <f t="shared" si="224"/>
        <v>1.0249999999999999</v>
      </c>
      <c r="S2095" s="14">
        <f t="shared" si="225"/>
        <v>66.826086956521735</v>
      </c>
      <c r="T2095" t="str">
        <f t="shared" si="229"/>
        <v>music</v>
      </c>
      <c r="U2095" t="str">
        <f t="shared" si="230"/>
        <v>indie rock</v>
      </c>
    </row>
    <row r="2096" spans="1:21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f t="shared" si="226"/>
        <v>3500</v>
      </c>
      <c r="F2096">
        <v>4219</v>
      </c>
      <c r="G2096" t="s">
        <v>8219</v>
      </c>
      <c r="H2096" t="s">
        <v>8224</v>
      </c>
      <c r="I2096" t="s">
        <v>8246</v>
      </c>
      <c r="J2096">
        <v>1330916400</v>
      </c>
      <c r="K2096" s="10">
        <f t="shared" si="227"/>
        <v>40973.125</v>
      </c>
      <c r="L2096">
        <v>1327969730</v>
      </c>
      <c r="M2096" s="10">
        <f t="shared" si="228"/>
        <v>40939.02002314815</v>
      </c>
      <c r="N2096" t="b">
        <v>0</v>
      </c>
      <c r="O2096">
        <v>72</v>
      </c>
      <c r="P2096" t="b">
        <v>1</v>
      </c>
      <c r="Q2096" t="s">
        <v>8279</v>
      </c>
      <c r="R2096" s="5">
        <f t="shared" si="224"/>
        <v>1.2050000000000001</v>
      </c>
      <c r="S2096" s="14">
        <f t="shared" si="225"/>
        <v>58.597222222222221</v>
      </c>
      <c r="T2096" t="str">
        <f t="shared" si="229"/>
        <v>music</v>
      </c>
      <c r="U2096" t="str">
        <f t="shared" si="230"/>
        <v>indie rock</v>
      </c>
    </row>
    <row r="2097" spans="1:21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f t="shared" si="226"/>
        <v>2500</v>
      </c>
      <c r="F2097">
        <v>2500</v>
      </c>
      <c r="G2097" t="s">
        <v>8219</v>
      </c>
      <c r="H2097" t="s">
        <v>8224</v>
      </c>
      <c r="I2097" t="s">
        <v>8246</v>
      </c>
      <c r="J2097">
        <v>1317576973</v>
      </c>
      <c r="K2097" s="10">
        <f t="shared" si="227"/>
        <v>40818.733483796292</v>
      </c>
      <c r="L2097">
        <v>1312392973</v>
      </c>
      <c r="M2097" s="10">
        <f t="shared" si="228"/>
        <v>40758.733483796292</v>
      </c>
      <c r="N2097" t="b">
        <v>0</v>
      </c>
      <c r="O2097">
        <v>22</v>
      </c>
      <c r="P2097" t="b">
        <v>1</v>
      </c>
      <c r="Q2097" t="s">
        <v>8279</v>
      </c>
      <c r="R2097" s="5">
        <f t="shared" si="224"/>
        <v>1</v>
      </c>
      <c r="S2097" s="14">
        <f t="shared" si="225"/>
        <v>113.63636363636364</v>
      </c>
      <c r="T2097" t="str">
        <f t="shared" si="229"/>
        <v>music</v>
      </c>
      <c r="U2097" t="str">
        <f t="shared" si="230"/>
        <v>indie rock</v>
      </c>
    </row>
    <row r="2098" spans="1:21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f t="shared" si="226"/>
        <v>600</v>
      </c>
      <c r="F2098">
        <v>610</v>
      </c>
      <c r="G2098" t="s">
        <v>8219</v>
      </c>
      <c r="H2098" t="s">
        <v>8224</v>
      </c>
      <c r="I2098" t="s">
        <v>8246</v>
      </c>
      <c r="J2098">
        <v>1351223940</v>
      </c>
      <c r="K2098" s="10">
        <f t="shared" si="227"/>
        <v>41208.165972222225</v>
      </c>
      <c r="L2098">
        <v>1349892735</v>
      </c>
      <c r="M2098" s="10">
        <f t="shared" si="228"/>
        <v>41192.758506944447</v>
      </c>
      <c r="N2098" t="b">
        <v>0</v>
      </c>
      <c r="O2098">
        <v>14</v>
      </c>
      <c r="P2098" t="b">
        <v>1</v>
      </c>
      <c r="Q2098" t="s">
        <v>8279</v>
      </c>
      <c r="R2098" s="5">
        <f t="shared" si="224"/>
        <v>1.0169999999999999</v>
      </c>
      <c r="S2098" s="14">
        <f t="shared" si="225"/>
        <v>43.571428571428569</v>
      </c>
      <c r="T2098" t="str">
        <f t="shared" si="229"/>
        <v>music</v>
      </c>
      <c r="U2098" t="str">
        <f t="shared" si="230"/>
        <v>indie rock</v>
      </c>
    </row>
    <row r="2099" spans="1:21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f t="shared" si="226"/>
        <v>3000</v>
      </c>
      <c r="F2099">
        <v>3000</v>
      </c>
      <c r="G2099" t="s">
        <v>8219</v>
      </c>
      <c r="H2099" t="s">
        <v>8224</v>
      </c>
      <c r="I2099" t="s">
        <v>8246</v>
      </c>
      <c r="J2099">
        <v>1322751735</v>
      </c>
      <c r="K2099" s="10">
        <f t="shared" si="227"/>
        <v>40878.626562500001</v>
      </c>
      <c r="L2099">
        <v>1317564135</v>
      </c>
      <c r="M2099" s="10">
        <f t="shared" si="228"/>
        <v>40818.58489583333</v>
      </c>
      <c r="N2099" t="b">
        <v>0</v>
      </c>
      <c r="O2099">
        <v>38</v>
      </c>
      <c r="P2099" t="b">
        <v>1</v>
      </c>
      <c r="Q2099" t="s">
        <v>8279</v>
      </c>
      <c r="R2099" s="5">
        <f t="shared" si="224"/>
        <v>1</v>
      </c>
      <c r="S2099" s="14">
        <f t="shared" si="225"/>
        <v>78.94736842105263</v>
      </c>
      <c r="T2099" t="str">
        <f t="shared" si="229"/>
        <v>music</v>
      </c>
      <c r="U2099" t="str">
        <f t="shared" si="230"/>
        <v>indie rock</v>
      </c>
    </row>
    <row r="2100" spans="1:21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f t="shared" si="226"/>
        <v>6000</v>
      </c>
      <c r="F2100">
        <v>6020</v>
      </c>
      <c r="G2100" t="s">
        <v>8219</v>
      </c>
      <c r="H2100" t="s">
        <v>8224</v>
      </c>
      <c r="I2100" t="s">
        <v>8246</v>
      </c>
      <c r="J2100">
        <v>1331174635</v>
      </c>
      <c r="K2100" s="10">
        <f t="shared" si="227"/>
        <v>40976.11383101852</v>
      </c>
      <c r="L2100">
        <v>1328582635</v>
      </c>
      <c r="M2100" s="10">
        <f t="shared" si="228"/>
        <v>40946.11383101852</v>
      </c>
      <c r="N2100" t="b">
        <v>0</v>
      </c>
      <c r="O2100">
        <v>32</v>
      </c>
      <c r="P2100" t="b">
        <v>1</v>
      </c>
      <c r="Q2100" t="s">
        <v>8279</v>
      </c>
      <c r="R2100" s="5">
        <f t="shared" si="224"/>
        <v>1.0029999999999999</v>
      </c>
      <c r="S2100" s="14">
        <f t="shared" si="225"/>
        <v>188.125</v>
      </c>
      <c r="T2100" t="str">
        <f t="shared" si="229"/>
        <v>music</v>
      </c>
      <c r="U2100" t="str">
        <f t="shared" si="230"/>
        <v>indie rock</v>
      </c>
    </row>
    <row r="2101" spans="1:21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f t="shared" si="226"/>
        <v>3000</v>
      </c>
      <c r="F2101">
        <v>3971</v>
      </c>
      <c r="G2101" t="s">
        <v>8219</v>
      </c>
      <c r="H2101" t="s">
        <v>8224</v>
      </c>
      <c r="I2101" t="s">
        <v>8246</v>
      </c>
      <c r="J2101">
        <v>1435808400</v>
      </c>
      <c r="K2101" s="10">
        <f t="shared" si="227"/>
        <v>42187.152777777781</v>
      </c>
      <c r="L2101">
        <v>1434650084</v>
      </c>
      <c r="M2101" s="10">
        <f t="shared" si="228"/>
        <v>42173.746342592596</v>
      </c>
      <c r="N2101" t="b">
        <v>0</v>
      </c>
      <c r="O2101">
        <v>63</v>
      </c>
      <c r="P2101" t="b">
        <v>1</v>
      </c>
      <c r="Q2101" t="s">
        <v>8279</v>
      </c>
      <c r="R2101" s="5">
        <f t="shared" si="224"/>
        <v>1.3240000000000001</v>
      </c>
      <c r="S2101" s="14">
        <f t="shared" si="225"/>
        <v>63.031746031746032</v>
      </c>
      <c r="T2101" t="str">
        <f t="shared" si="229"/>
        <v>music</v>
      </c>
      <c r="U2101" t="str">
        <f t="shared" si="230"/>
        <v>indie rock</v>
      </c>
    </row>
    <row r="2102" spans="1:21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f t="shared" si="226"/>
        <v>600</v>
      </c>
      <c r="F2102">
        <v>820</v>
      </c>
      <c r="G2102" t="s">
        <v>8219</v>
      </c>
      <c r="H2102" t="s">
        <v>8224</v>
      </c>
      <c r="I2102" t="s">
        <v>8246</v>
      </c>
      <c r="J2102">
        <v>1341028740</v>
      </c>
      <c r="K2102" s="10">
        <f t="shared" si="227"/>
        <v>41090.165972222225</v>
      </c>
      <c r="L2102">
        <v>1339704141</v>
      </c>
      <c r="M2102" s="10">
        <f t="shared" si="228"/>
        <v>41074.834965277776</v>
      </c>
      <c r="N2102" t="b">
        <v>0</v>
      </c>
      <c r="O2102">
        <v>27</v>
      </c>
      <c r="P2102" t="b">
        <v>1</v>
      </c>
      <c r="Q2102" t="s">
        <v>8279</v>
      </c>
      <c r="R2102" s="5">
        <f t="shared" si="224"/>
        <v>1.367</v>
      </c>
      <c r="S2102" s="14">
        <f t="shared" si="225"/>
        <v>30.37037037037037</v>
      </c>
      <c r="T2102" t="str">
        <f t="shared" si="229"/>
        <v>music</v>
      </c>
      <c r="U2102" t="str">
        <f t="shared" si="230"/>
        <v>indie rock</v>
      </c>
    </row>
    <row r="2103" spans="1:21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f t="shared" si="226"/>
        <v>2000</v>
      </c>
      <c r="F2103">
        <v>2265</v>
      </c>
      <c r="G2103" t="s">
        <v>8219</v>
      </c>
      <c r="H2103" t="s">
        <v>8224</v>
      </c>
      <c r="I2103" t="s">
        <v>8246</v>
      </c>
      <c r="J2103">
        <v>1329104114</v>
      </c>
      <c r="K2103" s="10">
        <f t="shared" si="227"/>
        <v>40952.149467592593</v>
      </c>
      <c r="L2103">
        <v>1323920114</v>
      </c>
      <c r="M2103" s="10">
        <f t="shared" si="228"/>
        <v>40892.149467592593</v>
      </c>
      <c r="N2103" t="b">
        <v>0</v>
      </c>
      <c r="O2103">
        <v>44</v>
      </c>
      <c r="P2103" t="b">
        <v>1</v>
      </c>
      <c r="Q2103" t="s">
        <v>8279</v>
      </c>
      <c r="R2103" s="5">
        <f t="shared" si="224"/>
        <v>1.133</v>
      </c>
      <c r="S2103" s="14">
        <f t="shared" si="225"/>
        <v>51.477272727272727</v>
      </c>
      <c r="T2103" t="str">
        <f t="shared" si="229"/>
        <v>music</v>
      </c>
      <c r="U2103" t="str">
        <f t="shared" si="230"/>
        <v>indie rock</v>
      </c>
    </row>
    <row r="2104" spans="1:21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f t="shared" si="226"/>
        <v>1000</v>
      </c>
      <c r="F2104">
        <v>1360</v>
      </c>
      <c r="G2104" t="s">
        <v>8219</v>
      </c>
      <c r="H2104" t="s">
        <v>8224</v>
      </c>
      <c r="I2104" t="s">
        <v>8246</v>
      </c>
      <c r="J2104">
        <v>1304628648</v>
      </c>
      <c r="K2104" s="10">
        <f t="shared" si="227"/>
        <v>40668.868611111109</v>
      </c>
      <c r="L2104">
        <v>1302036648</v>
      </c>
      <c r="M2104" s="10">
        <f t="shared" si="228"/>
        <v>40638.868611111109</v>
      </c>
      <c r="N2104" t="b">
        <v>0</v>
      </c>
      <c r="O2104">
        <v>38</v>
      </c>
      <c r="P2104" t="b">
        <v>1</v>
      </c>
      <c r="Q2104" t="s">
        <v>8279</v>
      </c>
      <c r="R2104" s="5">
        <f t="shared" si="224"/>
        <v>1.36</v>
      </c>
      <c r="S2104" s="14">
        <f t="shared" si="225"/>
        <v>35.789473684210527</v>
      </c>
      <c r="T2104" t="str">
        <f t="shared" si="229"/>
        <v>music</v>
      </c>
      <c r="U2104" t="str">
        <f t="shared" si="230"/>
        <v>indie rock</v>
      </c>
    </row>
    <row r="2105" spans="1:21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f t="shared" si="226"/>
        <v>7777</v>
      </c>
      <c r="F2105">
        <v>11364</v>
      </c>
      <c r="G2105" t="s">
        <v>8219</v>
      </c>
      <c r="H2105" t="s">
        <v>8224</v>
      </c>
      <c r="I2105" t="s">
        <v>8246</v>
      </c>
      <c r="J2105">
        <v>1352488027</v>
      </c>
      <c r="K2105" s="10">
        <f t="shared" si="227"/>
        <v>41222.7966087963</v>
      </c>
      <c r="L2105">
        <v>1349892427</v>
      </c>
      <c r="M2105" s="10">
        <f t="shared" si="228"/>
        <v>41192.754942129628</v>
      </c>
      <c r="N2105" t="b">
        <v>0</v>
      </c>
      <c r="O2105">
        <v>115</v>
      </c>
      <c r="P2105" t="b">
        <v>1</v>
      </c>
      <c r="Q2105" t="s">
        <v>8279</v>
      </c>
      <c r="R2105" s="5">
        <f t="shared" si="224"/>
        <v>1.4610000000000001</v>
      </c>
      <c r="S2105" s="14">
        <f t="shared" si="225"/>
        <v>98.817391304347822</v>
      </c>
      <c r="T2105" t="str">
        <f t="shared" si="229"/>
        <v>music</v>
      </c>
      <c r="U2105" t="str">
        <f t="shared" si="230"/>
        <v>indie rock</v>
      </c>
    </row>
    <row r="2106" spans="1:21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f t="shared" si="226"/>
        <v>800</v>
      </c>
      <c r="F2106">
        <v>1036</v>
      </c>
      <c r="G2106" t="s">
        <v>8219</v>
      </c>
      <c r="H2106" t="s">
        <v>8224</v>
      </c>
      <c r="I2106" t="s">
        <v>8246</v>
      </c>
      <c r="J2106">
        <v>1369958400</v>
      </c>
      <c r="K2106" s="10">
        <f t="shared" si="227"/>
        <v>41425</v>
      </c>
      <c r="L2106">
        <v>1367286434</v>
      </c>
      <c r="M2106" s="10">
        <f t="shared" si="228"/>
        <v>41394.074467592596</v>
      </c>
      <c r="N2106" t="b">
        <v>0</v>
      </c>
      <c r="O2106">
        <v>37</v>
      </c>
      <c r="P2106" t="b">
        <v>1</v>
      </c>
      <c r="Q2106" t="s">
        <v>8279</v>
      </c>
      <c r="R2106" s="5">
        <f t="shared" si="224"/>
        <v>1.2949999999999999</v>
      </c>
      <c r="S2106" s="14">
        <f t="shared" si="225"/>
        <v>28</v>
      </c>
      <c r="T2106" t="str">
        <f t="shared" si="229"/>
        <v>music</v>
      </c>
      <c r="U2106" t="str">
        <f t="shared" si="230"/>
        <v>indie rock</v>
      </c>
    </row>
    <row r="2107" spans="1:21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f t="shared" si="226"/>
        <v>2000</v>
      </c>
      <c r="F2107">
        <v>5080</v>
      </c>
      <c r="G2107" t="s">
        <v>8219</v>
      </c>
      <c r="H2107" t="s">
        <v>8224</v>
      </c>
      <c r="I2107" t="s">
        <v>8246</v>
      </c>
      <c r="J2107">
        <v>1416542400</v>
      </c>
      <c r="K2107" s="10">
        <f t="shared" si="227"/>
        <v>41964.166666666672</v>
      </c>
      <c r="L2107">
        <v>1415472953</v>
      </c>
      <c r="M2107" s="10">
        <f t="shared" si="228"/>
        <v>41951.788807870369</v>
      </c>
      <c r="N2107" t="b">
        <v>0</v>
      </c>
      <c r="O2107">
        <v>99</v>
      </c>
      <c r="P2107" t="b">
        <v>1</v>
      </c>
      <c r="Q2107" t="s">
        <v>8279</v>
      </c>
      <c r="R2107" s="5">
        <f t="shared" si="224"/>
        <v>2.54</v>
      </c>
      <c r="S2107" s="14">
        <f t="shared" si="225"/>
        <v>51.313131313131315</v>
      </c>
      <c r="T2107" t="str">
        <f t="shared" si="229"/>
        <v>music</v>
      </c>
      <c r="U2107" t="str">
        <f t="shared" si="230"/>
        <v>indie rock</v>
      </c>
    </row>
    <row r="2108" spans="1:21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f t="shared" si="226"/>
        <v>2200</v>
      </c>
      <c r="F2108">
        <v>2355</v>
      </c>
      <c r="G2108" t="s">
        <v>8219</v>
      </c>
      <c r="H2108" t="s">
        <v>8224</v>
      </c>
      <c r="I2108" t="s">
        <v>8246</v>
      </c>
      <c r="J2108">
        <v>1359176974</v>
      </c>
      <c r="K2108" s="10">
        <f t="shared" si="227"/>
        <v>41300.21497685185</v>
      </c>
      <c r="L2108">
        <v>1356584974</v>
      </c>
      <c r="M2108" s="10">
        <f t="shared" si="228"/>
        <v>41270.21497685185</v>
      </c>
      <c r="N2108" t="b">
        <v>0</v>
      </c>
      <c r="O2108">
        <v>44</v>
      </c>
      <c r="P2108" t="b">
        <v>1</v>
      </c>
      <c r="Q2108" t="s">
        <v>8279</v>
      </c>
      <c r="R2108" s="5">
        <f t="shared" si="224"/>
        <v>1.07</v>
      </c>
      <c r="S2108" s="14">
        <f t="shared" si="225"/>
        <v>53.522727272727273</v>
      </c>
      <c r="T2108" t="str">
        <f t="shared" si="229"/>
        <v>music</v>
      </c>
      <c r="U2108" t="str">
        <f t="shared" si="230"/>
        <v>indie rock</v>
      </c>
    </row>
    <row r="2109" spans="1:21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f t="shared" si="226"/>
        <v>2000</v>
      </c>
      <c r="F2109">
        <v>2154.66</v>
      </c>
      <c r="G2109" t="s">
        <v>8219</v>
      </c>
      <c r="H2109" t="s">
        <v>8224</v>
      </c>
      <c r="I2109" t="s">
        <v>8246</v>
      </c>
      <c r="J2109">
        <v>1415815393</v>
      </c>
      <c r="K2109" s="10">
        <f t="shared" si="227"/>
        <v>41955.752233796295</v>
      </c>
      <c r="L2109">
        <v>1413997393</v>
      </c>
      <c r="M2109" s="10">
        <f t="shared" si="228"/>
        <v>41934.71056712963</v>
      </c>
      <c r="N2109" t="b">
        <v>0</v>
      </c>
      <c r="O2109">
        <v>58</v>
      </c>
      <c r="P2109" t="b">
        <v>1</v>
      </c>
      <c r="Q2109" t="s">
        <v>8279</v>
      </c>
      <c r="R2109" s="5">
        <f t="shared" si="224"/>
        <v>1.077</v>
      </c>
      <c r="S2109" s="14">
        <f t="shared" si="225"/>
        <v>37.149310344827583</v>
      </c>
      <c r="T2109" t="str">
        <f t="shared" si="229"/>
        <v>music</v>
      </c>
      <c r="U2109" t="str">
        <f t="shared" si="230"/>
        <v>indie rock</v>
      </c>
    </row>
    <row r="2110" spans="1:21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f t="shared" si="226"/>
        <v>16000</v>
      </c>
      <c r="F2110">
        <v>17170</v>
      </c>
      <c r="G2110" t="s">
        <v>8219</v>
      </c>
      <c r="H2110" t="s">
        <v>8224</v>
      </c>
      <c r="I2110" t="s">
        <v>8246</v>
      </c>
      <c r="J2110">
        <v>1347249300</v>
      </c>
      <c r="K2110" s="10">
        <f t="shared" si="227"/>
        <v>41162.163194444445</v>
      </c>
      <c r="L2110">
        <v>1344917580</v>
      </c>
      <c r="M2110" s="10">
        <f t="shared" si="228"/>
        <v>41135.175694444442</v>
      </c>
      <c r="N2110" t="b">
        <v>0</v>
      </c>
      <c r="O2110">
        <v>191</v>
      </c>
      <c r="P2110" t="b">
        <v>1</v>
      </c>
      <c r="Q2110" t="s">
        <v>8279</v>
      </c>
      <c r="R2110" s="5">
        <f t="shared" si="224"/>
        <v>1.073</v>
      </c>
      <c r="S2110" s="14">
        <f t="shared" si="225"/>
        <v>89.895287958115176</v>
      </c>
      <c r="T2110" t="str">
        <f t="shared" si="229"/>
        <v>music</v>
      </c>
      <c r="U2110" t="str">
        <f t="shared" si="230"/>
        <v>indie rock</v>
      </c>
    </row>
    <row r="2111" spans="1:21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f t="shared" si="226"/>
        <v>4000</v>
      </c>
      <c r="F2111">
        <v>4261</v>
      </c>
      <c r="G2111" t="s">
        <v>8219</v>
      </c>
      <c r="H2111" t="s">
        <v>8224</v>
      </c>
      <c r="I2111" t="s">
        <v>8246</v>
      </c>
      <c r="J2111">
        <v>1436115617</v>
      </c>
      <c r="K2111" s="10">
        <f t="shared" si="227"/>
        <v>42190.708530092597</v>
      </c>
      <c r="L2111">
        <v>1433523617</v>
      </c>
      <c r="M2111" s="10">
        <f t="shared" si="228"/>
        <v>42160.708530092597</v>
      </c>
      <c r="N2111" t="b">
        <v>0</v>
      </c>
      <c r="O2111">
        <v>40</v>
      </c>
      <c r="P2111" t="b">
        <v>1</v>
      </c>
      <c r="Q2111" t="s">
        <v>8279</v>
      </c>
      <c r="R2111" s="5">
        <f t="shared" si="224"/>
        <v>1.0649999999999999</v>
      </c>
      <c r="S2111" s="14">
        <f t="shared" si="225"/>
        <v>106.52500000000001</v>
      </c>
      <c r="T2111" t="str">
        <f t="shared" si="229"/>
        <v>music</v>
      </c>
      <c r="U2111" t="str">
        <f t="shared" si="230"/>
        <v>indie rock</v>
      </c>
    </row>
    <row r="2112" spans="1:21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f t="shared" si="226"/>
        <v>2000</v>
      </c>
      <c r="F2112">
        <v>2007</v>
      </c>
      <c r="G2112" t="s">
        <v>8219</v>
      </c>
      <c r="H2112" t="s">
        <v>8224</v>
      </c>
      <c r="I2112" t="s">
        <v>8246</v>
      </c>
      <c r="J2112">
        <v>1401253140</v>
      </c>
      <c r="K2112" s="10">
        <f t="shared" si="227"/>
        <v>41787.207638888889</v>
      </c>
      <c r="L2112">
        <v>1398873969</v>
      </c>
      <c r="M2112" s="10">
        <f t="shared" si="228"/>
        <v>41759.670937499999</v>
      </c>
      <c r="N2112" t="b">
        <v>0</v>
      </c>
      <c r="O2112">
        <v>38</v>
      </c>
      <c r="P2112" t="b">
        <v>1</v>
      </c>
      <c r="Q2112" t="s">
        <v>8279</v>
      </c>
      <c r="R2112" s="5">
        <f t="shared" si="224"/>
        <v>1.004</v>
      </c>
      <c r="S2112" s="14">
        <f t="shared" si="225"/>
        <v>52.815789473684212</v>
      </c>
      <c r="T2112" t="str">
        <f t="shared" si="229"/>
        <v>music</v>
      </c>
      <c r="U2112" t="str">
        <f t="shared" si="230"/>
        <v>indie rock</v>
      </c>
    </row>
    <row r="2113" spans="1:21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f t="shared" si="226"/>
        <v>2000</v>
      </c>
      <c r="F2113">
        <v>2130</v>
      </c>
      <c r="G2113" t="s">
        <v>8219</v>
      </c>
      <c r="H2113" t="s">
        <v>8224</v>
      </c>
      <c r="I2113" t="s">
        <v>8246</v>
      </c>
      <c r="J2113">
        <v>1313370000</v>
      </c>
      <c r="K2113" s="10">
        <f t="shared" si="227"/>
        <v>40770.041666666664</v>
      </c>
      <c r="L2113">
        <v>1307594625</v>
      </c>
      <c r="M2113" s="10">
        <f t="shared" si="228"/>
        <v>40703.197048611109</v>
      </c>
      <c r="N2113" t="b">
        <v>0</v>
      </c>
      <c r="O2113">
        <v>39</v>
      </c>
      <c r="P2113" t="b">
        <v>1</v>
      </c>
      <c r="Q2113" t="s">
        <v>8279</v>
      </c>
      <c r="R2113" s="5">
        <f t="shared" si="224"/>
        <v>1.0649999999999999</v>
      </c>
      <c r="S2113" s="14">
        <f t="shared" si="225"/>
        <v>54.615384615384613</v>
      </c>
      <c r="T2113" t="str">
        <f t="shared" si="229"/>
        <v>music</v>
      </c>
      <c r="U2113" t="str">
        <f t="shared" si="230"/>
        <v>indie rock</v>
      </c>
    </row>
    <row r="2114" spans="1:21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f t="shared" si="226"/>
        <v>300</v>
      </c>
      <c r="F2114">
        <v>300</v>
      </c>
      <c r="G2114" t="s">
        <v>8219</v>
      </c>
      <c r="H2114" t="s">
        <v>8224</v>
      </c>
      <c r="I2114" t="s">
        <v>8246</v>
      </c>
      <c r="J2114">
        <v>1366064193</v>
      </c>
      <c r="K2114" s="10">
        <f t="shared" si="227"/>
        <v>41379.928159722222</v>
      </c>
      <c r="L2114">
        <v>1364854593</v>
      </c>
      <c r="M2114" s="10">
        <f t="shared" si="228"/>
        <v>41365.928159722222</v>
      </c>
      <c r="N2114" t="b">
        <v>0</v>
      </c>
      <c r="O2114">
        <v>11</v>
      </c>
      <c r="P2114" t="b">
        <v>1</v>
      </c>
      <c r="Q2114" t="s">
        <v>8279</v>
      </c>
      <c r="R2114" s="5">
        <f t="shared" ref="R2114:R2177" si="231">ROUND((F2114/D2114),3)</f>
        <v>1</v>
      </c>
      <c r="S2114" s="14">
        <f t="shared" ref="S2114:S2177" si="232">F2114/O2114</f>
        <v>27.272727272727273</v>
      </c>
      <c r="T2114" t="str">
        <f t="shared" si="229"/>
        <v>music</v>
      </c>
      <c r="U2114" t="str">
        <f t="shared" si="230"/>
        <v>indie rock</v>
      </c>
    </row>
    <row r="2115" spans="1:21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f t="shared" ref="E2115:E2178" si="233">IF(I2115="USD",D2115,(IF(I2115="AUD",(D2115*0.68),IF(I2115="GBP",(D2115*1.21),(IF(I2115="EUR",(D2115*1.11),(IF(I2115="CAD",(D2115*0.75),(IF(I2115="NZD",(D2115*0.64),IF(I2115="HKD",(D2115*0.13),IF(I2115="DKK",(D2115*0.15),IF(I2115="NOK",(D2115*0.11),IF(I2115="SEK",(D2115*0.1),(IF(I2115="MXN",(D2115*0.051),IF(I2115="chf",(D2115*1.02),IF(I2115="SGD",(D2115*0.72)))))))))))))))))))</f>
        <v>7000</v>
      </c>
      <c r="F2115">
        <v>7340</v>
      </c>
      <c r="G2115" t="s">
        <v>8219</v>
      </c>
      <c r="H2115" t="s">
        <v>8224</v>
      </c>
      <c r="I2115" t="s">
        <v>8246</v>
      </c>
      <c r="J2115">
        <v>1411505176</v>
      </c>
      <c r="K2115" s="10">
        <f t="shared" ref="K2115:K2178" si="234">(((J2115/60)/60)/24)+DATE(1970,1,1)</f>
        <v>41905.86546296296</v>
      </c>
      <c r="L2115">
        <v>1408481176</v>
      </c>
      <c r="M2115" s="10">
        <f t="shared" ref="M2115:M2178" si="235">(((L2115/60)/60)/24)+DATE(1970,1,1)</f>
        <v>41870.86546296296</v>
      </c>
      <c r="N2115" t="b">
        <v>0</v>
      </c>
      <c r="O2115">
        <v>107</v>
      </c>
      <c r="P2115" t="b">
        <v>1</v>
      </c>
      <c r="Q2115" t="s">
        <v>8279</v>
      </c>
      <c r="R2115" s="5">
        <f t="shared" si="231"/>
        <v>1.0489999999999999</v>
      </c>
      <c r="S2115" s="14">
        <f t="shared" si="232"/>
        <v>68.598130841121488</v>
      </c>
      <c r="T2115" t="str">
        <f t="shared" ref="T2115:T2178" si="236">LEFT(Q2115,SEARCH("/",Q2115,1)-1)</f>
        <v>music</v>
      </c>
      <c r="U2115" t="str">
        <f t="shared" ref="U2115:U2178" si="237">RIGHT(Q2115,(LEN(Q2115)-(SEARCH("/",Q2115,1))))</f>
        <v>indie rock</v>
      </c>
    </row>
    <row r="2116" spans="1:21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f t="shared" si="233"/>
        <v>5000</v>
      </c>
      <c r="F2116">
        <v>5235</v>
      </c>
      <c r="G2116" t="s">
        <v>8219</v>
      </c>
      <c r="H2116" t="s">
        <v>8224</v>
      </c>
      <c r="I2116" t="s">
        <v>8246</v>
      </c>
      <c r="J2116">
        <v>1291870740</v>
      </c>
      <c r="K2116" s="10">
        <f t="shared" si="234"/>
        <v>40521.207638888889</v>
      </c>
      <c r="L2116">
        <v>1286480070</v>
      </c>
      <c r="M2116" s="10">
        <f t="shared" si="235"/>
        <v>40458.815625000003</v>
      </c>
      <c r="N2116" t="b">
        <v>0</v>
      </c>
      <c r="O2116">
        <v>147</v>
      </c>
      <c r="P2116" t="b">
        <v>1</v>
      </c>
      <c r="Q2116" t="s">
        <v>8279</v>
      </c>
      <c r="R2116" s="5">
        <f t="shared" si="231"/>
        <v>1.0469999999999999</v>
      </c>
      <c r="S2116" s="14">
        <f t="shared" si="232"/>
        <v>35.612244897959187</v>
      </c>
      <c r="T2116" t="str">
        <f t="shared" si="236"/>
        <v>music</v>
      </c>
      <c r="U2116" t="str">
        <f t="shared" si="237"/>
        <v>indie rock</v>
      </c>
    </row>
    <row r="2117" spans="1:21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f t="shared" si="233"/>
        <v>1500</v>
      </c>
      <c r="F2117">
        <v>3385</v>
      </c>
      <c r="G2117" t="s">
        <v>8219</v>
      </c>
      <c r="H2117" t="s">
        <v>8224</v>
      </c>
      <c r="I2117" t="s">
        <v>8246</v>
      </c>
      <c r="J2117">
        <v>1298167001</v>
      </c>
      <c r="K2117" s="10">
        <f t="shared" si="234"/>
        <v>40594.081030092595</v>
      </c>
      <c r="L2117">
        <v>1295575001</v>
      </c>
      <c r="M2117" s="10">
        <f t="shared" si="235"/>
        <v>40564.081030092595</v>
      </c>
      <c r="N2117" t="b">
        <v>0</v>
      </c>
      <c r="O2117">
        <v>36</v>
      </c>
      <c r="P2117" t="b">
        <v>1</v>
      </c>
      <c r="Q2117" t="s">
        <v>8279</v>
      </c>
      <c r="R2117" s="5">
        <f t="shared" si="231"/>
        <v>2.2570000000000001</v>
      </c>
      <c r="S2117" s="14">
        <f t="shared" si="232"/>
        <v>94.027777777777771</v>
      </c>
      <c r="T2117" t="str">
        <f t="shared" si="236"/>
        <v>music</v>
      </c>
      <c r="U2117" t="str">
        <f t="shared" si="237"/>
        <v>indie rock</v>
      </c>
    </row>
    <row r="2118" spans="1:21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f t="shared" si="233"/>
        <v>48000</v>
      </c>
      <c r="F2118">
        <v>48434</v>
      </c>
      <c r="G2118" t="s">
        <v>8219</v>
      </c>
      <c r="H2118" t="s">
        <v>8224</v>
      </c>
      <c r="I2118" t="s">
        <v>8246</v>
      </c>
      <c r="J2118">
        <v>1349203203</v>
      </c>
      <c r="K2118" s="10">
        <f t="shared" si="234"/>
        <v>41184.777812500004</v>
      </c>
      <c r="L2118">
        <v>1345056003</v>
      </c>
      <c r="M2118" s="10">
        <f t="shared" si="235"/>
        <v>41136.777812500004</v>
      </c>
      <c r="N2118" t="b">
        <v>0</v>
      </c>
      <c r="O2118">
        <v>92</v>
      </c>
      <c r="P2118" t="b">
        <v>1</v>
      </c>
      <c r="Q2118" t="s">
        <v>8279</v>
      </c>
      <c r="R2118" s="5">
        <f t="shared" si="231"/>
        <v>1.0089999999999999</v>
      </c>
      <c r="S2118" s="14">
        <f t="shared" si="232"/>
        <v>526.45652173913038</v>
      </c>
      <c r="T2118" t="str">
        <f t="shared" si="236"/>
        <v>music</v>
      </c>
      <c r="U2118" t="str">
        <f t="shared" si="237"/>
        <v>indie rock</v>
      </c>
    </row>
    <row r="2119" spans="1:21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f t="shared" si="233"/>
        <v>1200</v>
      </c>
      <c r="F2119">
        <v>1773</v>
      </c>
      <c r="G2119" t="s">
        <v>8219</v>
      </c>
      <c r="H2119" t="s">
        <v>8224</v>
      </c>
      <c r="I2119" t="s">
        <v>8246</v>
      </c>
      <c r="J2119">
        <v>1445921940</v>
      </c>
      <c r="K2119" s="10">
        <f t="shared" si="234"/>
        <v>42304.207638888889</v>
      </c>
      <c r="L2119">
        <v>1444699549</v>
      </c>
      <c r="M2119" s="10">
        <f t="shared" si="235"/>
        <v>42290.059594907405</v>
      </c>
      <c r="N2119" t="b">
        <v>0</v>
      </c>
      <c r="O2119">
        <v>35</v>
      </c>
      <c r="P2119" t="b">
        <v>1</v>
      </c>
      <c r="Q2119" t="s">
        <v>8279</v>
      </c>
      <c r="R2119" s="5">
        <f t="shared" si="231"/>
        <v>1.478</v>
      </c>
      <c r="S2119" s="14">
        <f t="shared" si="232"/>
        <v>50.657142857142858</v>
      </c>
      <c r="T2119" t="str">
        <f t="shared" si="236"/>
        <v>music</v>
      </c>
      <c r="U2119" t="str">
        <f t="shared" si="237"/>
        <v>indie rock</v>
      </c>
    </row>
    <row r="2120" spans="1:21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f t="shared" si="233"/>
        <v>1000</v>
      </c>
      <c r="F2120">
        <v>1346.11</v>
      </c>
      <c r="G2120" t="s">
        <v>8219</v>
      </c>
      <c r="H2120" t="s">
        <v>8224</v>
      </c>
      <c r="I2120" t="s">
        <v>8246</v>
      </c>
      <c r="J2120">
        <v>1311538136</v>
      </c>
      <c r="K2120" s="10">
        <f t="shared" si="234"/>
        <v>40748.839537037034</v>
      </c>
      <c r="L2120">
        <v>1308946136</v>
      </c>
      <c r="M2120" s="10">
        <f t="shared" si="235"/>
        <v>40718.839537037034</v>
      </c>
      <c r="N2120" t="b">
        <v>0</v>
      </c>
      <c r="O2120">
        <v>17</v>
      </c>
      <c r="P2120" t="b">
        <v>1</v>
      </c>
      <c r="Q2120" t="s">
        <v>8279</v>
      </c>
      <c r="R2120" s="5">
        <f t="shared" si="231"/>
        <v>1.3460000000000001</v>
      </c>
      <c r="S2120" s="14">
        <f t="shared" si="232"/>
        <v>79.182941176470578</v>
      </c>
      <c r="T2120" t="str">
        <f t="shared" si="236"/>
        <v>music</v>
      </c>
      <c r="U2120" t="str">
        <f t="shared" si="237"/>
        <v>indie rock</v>
      </c>
    </row>
    <row r="2121" spans="1:21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f t="shared" si="233"/>
        <v>2000</v>
      </c>
      <c r="F2121">
        <v>2015</v>
      </c>
      <c r="G2121" t="s">
        <v>8219</v>
      </c>
      <c r="H2121" t="s">
        <v>8224</v>
      </c>
      <c r="I2121" t="s">
        <v>8246</v>
      </c>
      <c r="J2121">
        <v>1345086445</v>
      </c>
      <c r="K2121" s="10">
        <f t="shared" si="234"/>
        <v>41137.130150462966</v>
      </c>
      <c r="L2121">
        <v>1342494445</v>
      </c>
      <c r="M2121" s="10">
        <f t="shared" si="235"/>
        <v>41107.130150462966</v>
      </c>
      <c r="N2121" t="b">
        <v>0</v>
      </c>
      <c r="O2121">
        <v>22</v>
      </c>
      <c r="P2121" t="b">
        <v>1</v>
      </c>
      <c r="Q2121" t="s">
        <v>8279</v>
      </c>
      <c r="R2121" s="5">
        <f t="shared" si="231"/>
        <v>1.008</v>
      </c>
      <c r="S2121" s="14">
        <f t="shared" si="232"/>
        <v>91.590909090909093</v>
      </c>
      <c r="T2121" t="str">
        <f t="shared" si="236"/>
        <v>music</v>
      </c>
      <c r="U2121" t="str">
        <f t="shared" si="237"/>
        <v>indie rock</v>
      </c>
    </row>
    <row r="2122" spans="1:21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f t="shared" si="233"/>
        <v>8000</v>
      </c>
      <c r="F2122">
        <v>8070.43</v>
      </c>
      <c r="G2122" t="s">
        <v>8219</v>
      </c>
      <c r="H2122" t="s">
        <v>8224</v>
      </c>
      <c r="I2122" t="s">
        <v>8246</v>
      </c>
      <c r="J2122">
        <v>1388617736</v>
      </c>
      <c r="K2122" s="10">
        <f t="shared" si="234"/>
        <v>41640.964537037034</v>
      </c>
      <c r="L2122">
        <v>1384384136</v>
      </c>
      <c r="M2122" s="10">
        <f t="shared" si="235"/>
        <v>41591.964537037034</v>
      </c>
      <c r="N2122" t="b">
        <v>0</v>
      </c>
      <c r="O2122">
        <v>69</v>
      </c>
      <c r="P2122" t="b">
        <v>1</v>
      </c>
      <c r="Q2122" t="s">
        <v>8279</v>
      </c>
      <c r="R2122" s="5">
        <f t="shared" si="231"/>
        <v>1.0089999999999999</v>
      </c>
      <c r="S2122" s="14">
        <f t="shared" si="232"/>
        <v>116.96275362318841</v>
      </c>
      <c r="T2122" t="str">
        <f t="shared" si="236"/>
        <v>music</v>
      </c>
      <c r="U2122" t="str">
        <f t="shared" si="237"/>
        <v>indie rock</v>
      </c>
    </row>
    <row r="2123" spans="1:21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f t="shared" si="233"/>
        <v>51000</v>
      </c>
      <c r="F2123">
        <v>284</v>
      </c>
      <c r="G2123" t="s">
        <v>8221</v>
      </c>
      <c r="H2123" t="s">
        <v>8240</v>
      </c>
      <c r="I2123" t="s">
        <v>8257</v>
      </c>
      <c r="J2123">
        <v>1484156948</v>
      </c>
      <c r="K2123" s="10">
        <f t="shared" si="234"/>
        <v>42746.7424537037</v>
      </c>
      <c r="L2123">
        <v>1481564948</v>
      </c>
      <c r="M2123" s="10">
        <f t="shared" si="235"/>
        <v>42716.7424537037</v>
      </c>
      <c r="N2123" t="b">
        <v>0</v>
      </c>
      <c r="O2123">
        <v>10</v>
      </c>
      <c r="P2123" t="b">
        <v>0</v>
      </c>
      <c r="Q2123" t="s">
        <v>8282</v>
      </c>
      <c r="R2123" s="5">
        <f t="shared" si="231"/>
        <v>6.0000000000000001E-3</v>
      </c>
      <c r="S2123" s="6">
        <f t="shared" si="232"/>
        <v>28.4</v>
      </c>
      <c r="T2123" t="str">
        <f t="shared" si="236"/>
        <v>games</v>
      </c>
      <c r="U2123" t="str">
        <f t="shared" si="237"/>
        <v>video games</v>
      </c>
    </row>
    <row r="2124" spans="1:21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f t="shared" si="233"/>
        <v>4079.9999999999995</v>
      </c>
      <c r="F2124">
        <v>310</v>
      </c>
      <c r="G2124" t="s">
        <v>8221</v>
      </c>
      <c r="H2124" t="s">
        <v>8238</v>
      </c>
      <c r="I2124" t="s">
        <v>8256</v>
      </c>
      <c r="J2124">
        <v>1483773169</v>
      </c>
      <c r="K2124" s="10">
        <f t="shared" si="234"/>
        <v>42742.300567129627</v>
      </c>
      <c r="L2124">
        <v>1481181169</v>
      </c>
      <c r="M2124" s="10">
        <f t="shared" si="235"/>
        <v>42712.300567129627</v>
      </c>
      <c r="N2124" t="b">
        <v>0</v>
      </c>
      <c r="O2124">
        <v>3</v>
      </c>
      <c r="P2124" t="b">
        <v>0</v>
      </c>
      <c r="Q2124" t="s">
        <v>8282</v>
      </c>
      <c r="R2124" s="5">
        <f t="shared" si="231"/>
        <v>4.0000000000000001E-3</v>
      </c>
      <c r="S2124" s="6">
        <f t="shared" si="232"/>
        <v>103.33333333333333</v>
      </c>
      <c r="T2124" t="str">
        <f t="shared" si="236"/>
        <v>games</v>
      </c>
      <c r="U2124" t="str">
        <f t="shared" si="237"/>
        <v>video games</v>
      </c>
    </row>
    <row r="2125" spans="1:21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f t="shared" si="233"/>
        <v>500</v>
      </c>
      <c r="F2125">
        <v>50</v>
      </c>
      <c r="G2125" t="s">
        <v>8221</v>
      </c>
      <c r="H2125" t="s">
        <v>8224</v>
      </c>
      <c r="I2125" t="s">
        <v>8246</v>
      </c>
      <c r="J2125">
        <v>1268636340</v>
      </c>
      <c r="K2125" s="10">
        <f t="shared" si="234"/>
        <v>40252.290972222225</v>
      </c>
      <c r="L2125">
        <v>1263982307</v>
      </c>
      <c r="M2125" s="10">
        <f t="shared" si="235"/>
        <v>40198.424849537041</v>
      </c>
      <c r="N2125" t="b">
        <v>0</v>
      </c>
      <c r="O2125">
        <v>5</v>
      </c>
      <c r="P2125" t="b">
        <v>0</v>
      </c>
      <c r="Q2125" t="s">
        <v>8282</v>
      </c>
      <c r="R2125" s="5">
        <f t="shared" si="231"/>
        <v>0.1</v>
      </c>
      <c r="S2125" s="6">
        <f t="shared" si="232"/>
        <v>10</v>
      </c>
      <c r="T2125" t="str">
        <f t="shared" si="236"/>
        <v>games</v>
      </c>
      <c r="U2125" t="str">
        <f t="shared" si="237"/>
        <v>video games</v>
      </c>
    </row>
    <row r="2126" spans="1:21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f t="shared" si="233"/>
        <v>1100</v>
      </c>
      <c r="F2126">
        <v>115</v>
      </c>
      <c r="G2126" t="s">
        <v>8221</v>
      </c>
      <c r="H2126" t="s">
        <v>8224</v>
      </c>
      <c r="I2126" t="s">
        <v>8246</v>
      </c>
      <c r="J2126">
        <v>1291093200</v>
      </c>
      <c r="K2126" s="10">
        <f t="shared" si="234"/>
        <v>40512.208333333336</v>
      </c>
      <c r="L2126">
        <v>1286930435</v>
      </c>
      <c r="M2126" s="10">
        <f t="shared" si="235"/>
        <v>40464.028182870366</v>
      </c>
      <c r="N2126" t="b">
        <v>0</v>
      </c>
      <c r="O2126">
        <v>5</v>
      </c>
      <c r="P2126" t="b">
        <v>0</v>
      </c>
      <c r="Q2126" t="s">
        <v>8282</v>
      </c>
      <c r="R2126" s="5">
        <f t="shared" si="231"/>
        <v>0.105</v>
      </c>
      <c r="S2126" s="6">
        <f t="shared" si="232"/>
        <v>23</v>
      </c>
      <c r="T2126" t="str">
        <f t="shared" si="236"/>
        <v>games</v>
      </c>
      <c r="U2126" t="str">
        <f t="shared" si="237"/>
        <v>video games</v>
      </c>
    </row>
    <row r="2127" spans="1:21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f t="shared" si="233"/>
        <v>60000</v>
      </c>
      <c r="F2127">
        <v>852</v>
      </c>
      <c r="G2127" t="s">
        <v>8221</v>
      </c>
      <c r="H2127" t="s">
        <v>8224</v>
      </c>
      <c r="I2127" t="s">
        <v>8246</v>
      </c>
      <c r="J2127">
        <v>1438734833</v>
      </c>
      <c r="K2127" s="10">
        <f t="shared" si="234"/>
        <v>42221.023530092592</v>
      </c>
      <c r="L2127">
        <v>1436142833</v>
      </c>
      <c r="M2127" s="10">
        <f t="shared" si="235"/>
        <v>42191.023530092592</v>
      </c>
      <c r="N2127" t="b">
        <v>0</v>
      </c>
      <c r="O2127">
        <v>27</v>
      </c>
      <c r="P2127" t="b">
        <v>0</v>
      </c>
      <c r="Q2127" t="s">
        <v>8282</v>
      </c>
      <c r="R2127" s="5">
        <f t="shared" si="231"/>
        <v>1.4E-2</v>
      </c>
      <c r="S2127" s="6">
        <f t="shared" si="232"/>
        <v>31.555555555555557</v>
      </c>
      <c r="T2127" t="str">
        <f t="shared" si="236"/>
        <v>games</v>
      </c>
      <c r="U2127" t="str">
        <f t="shared" si="237"/>
        <v>video games</v>
      </c>
    </row>
    <row r="2128" spans="1:21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f t="shared" si="233"/>
        <v>20000</v>
      </c>
      <c r="F2128">
        <v>10</v>
      </c>
      <c r="G2128" t="s">
        <v>8221</v>
      </c>
      <c r="H2128" t="s">
        <v>8224</v>
      </c>
      <c r="I2128" t="s">
        <v>8246</v>
      </c>
      <c r="J2128">
        <v>1418080887</v>
      </c>
      <c r="K2128" s="10">
        <f t="shared" si="234"/>
        <v>41981.973229166666</v>
      </c>
      <c r="L2128">
        <v>1415488887</v>
      </c>
      <c r="M2128" s="10">
        <f t="shared" si="235"/>
        <v>41951.973229166666</v>
      </c>
      <c r="N2128" t="b">
        <v>0</v>
      </c>
      <c r="O2128">
        <v>2</v>
      </c>
      <c r="P2128" t="b">
        <v>0</v>
      </c>
      <c r="Q2128" t="s">
        <v>8282</v>
      </c>
      <c r="R2128" s="5">
        <f t="shared" si="231"/>
        <v>1E-3</v>
      </c>
      <c r="S2128" s="6">
        <f t="shared" si="232"/>
        <v>5</v>
      </c>
      <c r="T2128" t="str">
        <f t="shared" si="236"/>
        <v>games</v>
      </c>
      <c r="U2128" t="str">
        <f t="shared" si="237"/>
        <v>video games</v>
      </c>
    </row>
    <row r="2129" spans="1:21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f t="shared" si="233"/>
        <v>33880</v>
      </c>
      <c r="F2129">
        <v>8076</v>
      </c>
      <c r="G2129" t="s">
        <v>8221</v>
      </c>
      <c r="H2129" t="s">
        <v>8225</v>
      </c>
      <c r="I2129" t="s">
        <v>8247</v>
      </c>
      <c r="J2129">
        <v>1426158463</v>
      </c>
      <c r="K2129" s="10">
        <f t="shared" si="234"/>
        <v>42075.463692129633</v>
      </c>
      <c r="L2129">
        <v>1423570063</v>
      </c>
      <c r="M2129" s="10">
        <f t="shared" si="235"/>
        <v>42045.50535879629</v>
      </c>
      <c r="N2129" t="b">
        <v>0</v>
      </c>
      <c r="O2129">
        <v>236</v>
      </c>
      <c r="P2129" t="b">
        <v>0</v>
      </c>
      <c r="Q2129" t="s">
        <v>8282</v>
      </c>
      <c r="R2129" s="5">
        <f t="shared" si="231"/>
        <v>0.28799999999999998</v>
      </c>
      <c r="S2129" s="6">
        <f t="shared" si="232"/>
        <v>34.220338983050844</v>
      </c>
      <c r="T2129" t="str">
        <f t="shared" si="236"/>
        <v>games</v>
      </c>
      <c r="U2129" t="str">
        <f t="shared" si="237"/>
        <v>video games</v>
      </c>
    </row>
    <row r="2130" spans="1:21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f t="shared" si="233"/>
        <v>11250</v>
      </c>
      <c r="F2130">
        <v>25</v>
      </c>
      <c r="G2130" t="s">
        <v>8221</v>
      </c>
      <c r="H2130" t="s">
        <v>8229</v>
      </c>
      <c r="I2130" t="s">
        <v>8251</v>
      </c>
      <c r="J2130">
        <v>1411324369</v>
      </c>
      <c r="K2130" s="10">
        <f t="shared" si="234"/>
        <v>41903.772789351853</v>
      </c>
      <c r="L2130">
        <v>1406140369</v>
      </c>
      <c r="M2130" s="10">
        <f t="shared" si="235"/>
        <v>41843.772789351853</v>
      </c>
      <c r="N2130" t="b">
        <v>0</v>
      </c>
      <c r="O2130">
        <v>1</v>
      </c>
      <c r="P2130" t="b">
        <v>0</v>
      </c>
      <c r="Q2130" t="s">
        <v>8282</v>
      </c>
      <c r="R2130" s="5">
        <f t="shared" si="231"/>
        <v>2E-3</v>
      </c>
      <c r="S2130" s="6">
        <f t="shared" si="232"/>
        <v>25</v>
      </c>
      <c r="T2130" t="str">
        <f t="shared" si="236"/>
        <v>games</v>
      </c>
      <c r="U2130" t="str">
        <f t="shared" si="237"/>
        <v>video games</v>
      </c>
    </row>
    <row r="2131" spans="1:21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f t="shared" si="233"/>
        <v>2000</v>
      </c>
      <c r="F2131">
        <v>236</v>
      </c>
      <c r="G2131" t="s">
        <v>8221</v>
      </c>
      <c r="H2131" t="s">
        <v>8224</v>
      </c>
      <c r="I2131" t="s">
        <v>8246</v>
      </c>
      <c r="J2131">
        <v>1457570100</v>
      </c>
      <c r="K2131" s="10">
        <f t="shared" si="234"/>
        <v>42439.024305555555</v>
      </c>
      <c r="L2131">
        <v>1454978100</v>
      </c>
      <c r="M2131" s="10">
        <f t="shared" si="235"/>
        <v>42409.024305555555</v>
      </c>
      <c r="N2131" t="b">
        <v>0</v>
      </c>
      <c r="O2131">
        <v>12</v>
      </c>
      <c r="P2131" t="b">
        <v>0</v>
      </c>
      <c r="Q2131" t="s">
        <v>8282</v>
      </c>
      <c r="R2131" s="5">
        <f t="shared" si="231"/>
        <v>0.11799999999999999</v>
      </c>
      <c r="S2131" s="6">
        <f t="shared" si="232"/>
        <v>19.666666666666668</v>
      </c>
      <c r="T2131" t="str">
        <f t="shared" si="236"/>
        <v>games</v>
      </c>
      <c r="U2131" t="str">
        <f t="shared" si="237"/>
        <v>video games</v>
      </c>
    </row>
    <row r="2132" spans="1:21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f t="shared" si="233"/>
        <v>42000</v>
      </c>
      <c r="F2132">
        <v>85</v>
      </c>
      <c r="G2132" t="s">
        <v>8221</v>
      </c>
      <c r="H2132" t="s">
        <v>8224</v>
      </c>
      <c r="I2132" t="s">
        <v>8246</v>
      </c>
      <c r="J2132">
        <v>1408154663</v>
      </c>
      <c r="K2132" s="10">
        <f t="shared" si="234"/>
        <v>41867.086377314816</v>
      </c>
      <c r="L2132">
        <v>1405130663</v>
      </c>
      <c r="M2132" s="10">
        <f t="shared" si="235"/>
        <v>41832.086377314816</v>
      </c>
      <c r="N2132" t="b">
        <v>0</v>
      </c>
      <c r="O2132">
        <v>4</v>
      </c>
      <c r="P2132" t="b">
        <v>0</v>
      </c>
      <c r="Q2132" t="s">
        <v>8282</v>
      </c>
      <c r="R2132" s="5">
        <f t="shared" si="231"/>
        <v>2E-3</v>
      </c>
      <c r="S2132" s="6">
        <f t="shared" si="232"/>
        <v>21.25</v>
      </c>
      <c r="T2132" t="str">
        <f t="shared" si="236"/>
        <v>games</v>
      </c>
      <c r="U2132" t="str">
        <f t="shared" si="237"/>
        <v>video games</v>
      </c>
    </row>
    <row r="2133" spans="1:21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f t="shared" si="233"/>
        <v>500</v>
      </c>
      <c r="F2133">
        <v>25</v>
      </c>
      <c r="G2133" t="s">
        <v>8221</v>
      </c>
      <c r="H2133" t="s">
        <v>8224</v>
      </c>
      <c r="I2133" t="s">
        <v>8246</v>
      </c>
      <c r="J2133">
        <v>1436677091</v>
      </c>
      <c r="K2133" s="10">
        <f t="shared" si="234"/>
        <v>42197.207071759258</v>
      </c>
      <c r="L2133">
        <v>1434085091</v>
      </c>
      <c r="M2133" s="10">
        <f t="shared" si="235"/>
        <v>42167.207071759258</v>
      </c>
      <c r="N2133" t="b">
        <v>0</v>
      </c>
      <c r="O2133">
        <v>3</v>
      </c>
      <c r="P2133" t="b">
        <v>0</v>
      </c>
      <c r="Q2133" t="s">
        <v>8282</v>
      </c>
      <c r="R2133" s="5">
        <f t="shared" si="231"/>
        <v>0.05</v>
      </c>
      <c r="S2133" s="6">
        <f t="shared" si="232"/>
        <v>8.3333333333333339</v>
      </c>
      <c r="T2133" t="str">
        <f t="shared" si="236"/>
        <v>games</v>
      </c>
      <c r="U2133" t="str">
        <f t="shared" si="237"/>
        <v>video games</v>
      </c>
    </row>
    <row r="2134" spans="1:21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f t="shared" si="233"/>
        <v>100000</v>
      </c>
      <c r="F2134">
        <v>2112.9899999999998</v>
      </c>
      <c r="G2134" t="s">
        <v>8221</v>
      </c>
      <c r="H2134" t="s">
        <v>8224</v>
      </c>
      <c r="I2134" t="s">
        <v>8246</v>
      </c>
      <c r="J2134">
        <v>1391427692</v>
      </c>
      <c r="K2134" s="10">
        <f t="shared" si="234"/>
        <v>41673.487175925926</v>
      </c>
      <c r="L2134">
        <v>1388835692</v>
      </c>
      <c r="M2134" s="10">
        <f t="shared" si="235"/>
        <v>41643.487175925926</v>
      </c>
      <c r="N2134" t="b">
        <v>0</v>
      </c>
      <c r="O2134">
        <v>99</v>
      </c>
      <c r="P2134" t="b">
        <v>0</v>
      </c>
      <c r="Q2134" t="s">
        <v>8282</v>
      </c>
      <c r="R2134" s="5">
        <f t="shared" si="231"/>
        <v>2.1000000000000001E-2</v>
      </c>
      <c r="S2134" s="6">
        <f t="shared" si="232"/>
        <v>21.34333333333333</v>
      </c>
      <c r="T2134" t="str">
        <f t="shared" si="236"/>
        <v>games</v>
      </c>
      <c r="U2134" t="str">
        <f t="shared" si="237"/>
        <v>video games</v>
      </c>
    </row>
    <row r="2135" spans="1:21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f t="shared" si="233"/>
        <v>1000</v>
      </c>
      <c r="F2135">
        <v>16</v>
      </c>
      <c r="G2135" t="s">
        <v>8221</v>
      </c>
      <c r="H2135" t="s">
        <v>8224</v>
      </c>
      <c r="I2135" t="s">
        <v>8246</v>
      </c>
      <c r="J2135">
        <v>1303628340</v>
      </c>
      <c r="K2135" s="10">
        <f t="shared" si="234"/>
        <v>40657.290972222225</v>
      </c>
      <c r="L2135">
        <v>1300328399</v>
      </c>
      <c r="M2135" s="10">
        <f t="shared" si="235"/>
        <v>40619.097210648149</v>
      </c>
      <c r="N2135" t="b">
        <v>0</v>
      </c>
      <c r="O2135">
        <v>3</v>
      </c>
      <c r="P2135" t="b">
        <v>0</v>
      </c>
      <c r="Q2135" t="s">
        <v>8282</v>
      </c>
      <c r="R2135" s="5">
        <f t="shared" si="231"/>
        <v>1.6E-2</v>
      </c>
      <c r="S2135" s="6">
        <f t="shared" si="232"/>
        <v>5.333333333333333</v>
      </c>
      <c r="T2135" t="str">
        <f t="shared" si="236"/>
        <v>games</v>
      </c>
      <c r="U2135" t="str">
        <f t="shared" si="237"/>
        <v>video games</v>
      </c>
    </row>
    <row r="2136" spans="1:21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f t="shared" si="233"/>
        <v>6000</v>
      </c>
      <c r="F2136">
        <v>104</v>
      </c>
      <c r="G2136" t="s">
        <v>8221</v>
      </c>
      <c r="H2136" t="s">
        <v>8224</v>
      </c>
      <c r="I2136" t="s">
        <v>8246</v>
      </c>
      <c r="J2136">
        <v>1367097391</v>
      </c>
      <c r="K2136" s="10">
        <f t="shared" si="234"/>
        <v>41391.886469907404</v>
      </c>
      <c r="L2136">
        <v>1364505391</v>
      </c>
      <c r="M2136" s="10">
        <f t="shared" si="235"/>
        <v>41361.886469907404</v>
      </c>
      <c r="N2136" t="b">
        <v>0</v>
      </c>
      <c r="O2136">
        <v>3</v>
      </c>
      <c r="P2136" t="b">
        <v>0</v>
      </c>
      <c r="Q2136" t="s">
        <v>8282</v>
      </c>
      <c r="R2136" s="5">
        <f t="shared" si="231"/>
        <v>1.7000000000000001E-2</v>
      </c>
      <c r="S2136" s="6">
        <f t="shared" si="232"/>
        <v>34.666666666666664</v>
      </c>
      <c r="T2136" t="str">
        <f t="shared" si="236"/>
        <v>games</v>
      </c>
      <c r="U2136" t="str">
        <f t="shared" si="237"/>
        <v>video games</v>
      </c>
    </row>
    <row r="2137" spans="1:21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f t="shared" si="233"/>
        <v>5000</v>
      </c>
      <c r="F2137">
        <v>478</v>
      </c>
      <c r="G2137" t="s">
        <v>8221</v>
      </c>
      <c r="H2137" t="s">
        <v>8224</v>
      </c>
      <c r="I2137" t="s">
        <v>8246</v>
      </c>
      <c r="J2137">
        <v>1349392033</v>
      </c>
      <c r="K2137" s="10">
        <f t="shared" si="234"/>
        <v>41186.963344907403</v>
      </c>
      <c r="L2137">
        <v>1346800033</v>
      </c>
      <c r="M2137" s="10">
        <f t="shared" si="235"/>
        <v>41156.963344907403</v>
      </c>
      <c r="N2137" t="b">
        <v>0</v>
      </c>
      <c r="O2137">
        <v>22</v>
      </c>
      <c r="P2137" t="b">
        <v>0</v>
      </c>
      <c r="Q2137" t="s">
        <v>8282</v>
      </c>
      <c r="R2137" s="5">
        <f t="shared" si="231"/>
        <v>9.6000000000000002E-2</v>
      </c>
      <c r="S2137" s="6">
        <f t="shared" si="232"/>
        <v>21.727272727272727</v>
      </c>
      <c r="T2137" t="str">
        <f t="shared" si="236"/>
        <v>games</v>
      </c>
      <c r="U2137" t="str">
        <f t="shared" si="237"/>
        <v>video games</v>
      </c>
    </row>
    <row r="2138" spans="1:21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f t="shared" si="233"/>
        <v>80000</v>
      </c>
      <c r="F2138">
        <v>47.69</v>
      </c>
      <c r="G2138" t="s">
        <v>8221</v>
      </c>
      <c r="H2138" t="s">
        <v>8224</v>
      </c>
      <c r="I2138" t="s">
        <v>8246</v>
      </c>
      <c r="J2138">
        <v>1382184786</v>
      </c>
      <c r="K2138" s="10">
        <f t="shared" si="234"/>
        <v>41566.509097222224</v>
      </c>
      <c r="L2138">
        <v>1379592786</v>
      </c>
      <c r="M2138" s="10">
        <f t="shared" si="235"/>
        <v>41536.509097222224</v>
      </c>
      <c r="N2138" t="b">
        <v>0</v>
      </c>
      <c r="O2138">
        <v>4</v>
      </c>
      <c r="P2138" t="b">
        <v>0</v>
      </c>
      <c r="Q2138" t="s">
        <v>8282</v>
      </c>
      <c r="R2138" s="5">
        <f t="shared" si="231"/>
        <v>1E-3</v>
      </c>
      <c r="S2138" s="6">
        <f t="shared" si="232"/>
        <v>11.922499999999999</v>
      </c>
      <c r="T2138" t="str">
        <f t="shared" si="236"/>
        <v>games</v>
      </c>
      <c r="U2138" t="str">
        <f t="shared" si="237"/>
        <v>video games</v>
      </c>
    </row>
    <row r="2139" spans="1:21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f t="shared" si="233"/>
        <v>37500</v>
      </c>
      <c r="F2139">
        <v>14203</v>
      </c>
      <c r="G2139" t="s">
        <v>8221</v>
      </c>
      <c r="H2139" t="s">
        <v>8229</v>
      </c>
      <c r="I2139" t="s">
        <v>8251</v>
      </c>
      <c r="J2139">
        <v>1417804229</v>
      </c>
      <c r="K2139" s="10">
        <f t="shared" si="234"/>
        <v>41978.771168981482</v>
      </c>
      <c r="L2139">
        <v>1415212229</v>
      </c>
      <c r="M2139" s="10">
        <f t="shared" si="235"/>
        <v>41948.771168981482</v>
      </c>
      <c r="N2139" t="b">
        <v>0</v>
      </c>
      <c r="O2139">
        <v>534</v>
      </c>
      <c r="P2139" t="b">
        <v>0</v>
      </c>
      <c r="Q2139" t="s">
        <v>8282</v>
      </c>
      <c r="R2139" s="5">
        <f t="shared" si="231"/>
        <v>0.28399999999999997</v>
      </c>
      <c r="S2139" s="6">
        <f t="shared" si="232"/>
        <v>26.59737827715356</v>
      </c>
      <c r="T2139" t="str">
        <f t="shared" si="236"/>
        <v>games</v>
      </c>
      <c r="U2139" t="str">
        <f t="shared" si="237"/>
        <v>video games</v>
      </c>
    </row>
    <row r="2140" spans="1:21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f t="shared" si="233"/>
        <v>1210</v>
      </c>
      <c r="F2140">
        <v>128</v>
      </c>
      <c r="G2140" t="s">
        <v>8221</v>
      </c>
      <c r="H2140" t="s">
        <v>8225</v>
      </c>
      <c r="I2140" t="s">
        <v>8247</v>
      </c>
      <c r="J2140">
        <v>1383959939</v>
      </c>
      <c r="K2140" s="10">
        <f t="shared" si="234"/>
        <v>41587.054849537039</v>
      </c>
      <c r="L2140">
        <v>1381364339</v>
      </c>
      <c r="M2140" s="10">
        <f t="shared" si="235"/>
        <v>41557.013182870374</v>
      </c>
      <c r="N2140" t="b">
        <v>0</v>
      </c>
      <c r="O2140">
        <v>12</v>
      </c>
      <c r="P2140" t="b">
        <v>0</v>
      </c>
      <c r="Q2140" t="s">
        <v>8282</v>
      </c>
      <c r="R2140" s="5">
        <f t="shared" si="231"/>
        <v>0.128</v>
      </c>
      <c r="S2140" s="6">
        <f t="shared" si="232"/>
        <v>10.666666666666666</v>
      </c>
      <c r="T2140" t="str">
        <f t="shared" si="236"/>
        <v>games</v>
      </c>
      <c r="U2140" t="str">
        <f t="shared" si="237"/>
        <v>video games</v>
      </c>
    </row>
    <row r="2141" spans="1:21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f t="shared" si="233"/>
        <v>30000</v>
      </c>
      <c r="F2141">
        <v>1626</v>
      </c>
      <c r="G2141" t="s">
        <v>8221</v>
      </c>
      <c r="H2141" t="s">
        <v>8224</v>
      </c>
      <c r="I2141" t="s">
        <v>8246</v>
      </c>
      <c r="J2141">
        <v>1478196008</v>
      </c>
      <c r="K2141" s="10">
        <f t="shared" si="234"/>
        <v>42677.750092592592</v>
      </c>
      <c r="L2141">
        <v>1475604008</v>
      </c>
      <c r="M2141" s="10">
        <f t="shared" si="235"/>
        <v>42647.750092592592</v>
      </c>
      <c r="N2141" t="b">
        <v>0</v>
      </c>
      <c r="O2141">
        <v>56</v>
      </c>
      <c r="P2141" t="b">
        <v>0</v>
      </c>
      <c r="Q2141" t="s">
        <v>8282</v>
      </c>
      <c r="R2141" s="5">
        <f t="shared" si="231"/>
        <v>5.3999999999999999E-2</v>
      </c>
      <c r="S2141" s="6">
        <f t="shared" si="232"/>
        <v>29.035714285714285</v>
      </c>
      <c r="T2141" t="str">
        <f t="shared" si="236"/>
        <v>games</v>
      </c>
      <c r="U2141" t="str">
        <f t="shared" si="237"/>
        <v>video games</v>
      </c>
    </row>
    <row r="2142" spans="1:21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f t="shared" si="233"/>
        <v>500000</v>
      </c>
      <c r="F2142">
        <v>560</v>
      </c>
      <c r="G2142" t="s">
        <v>8221</v>
      </c>
      <c r="H2142" t="s">
        <v>8224</v>
      </c>
      <c r="I2142" t="s">
        <v>8246</v>
      </c>
      <c r="J2142">
        <v>1357934424</v>
      </c>
      <c r="K2142" s="10">
        <f t="shared" si="234"/>
        <v>41285.833611111113</v>
      </c>
      <c r="L2142">
        <v>1355342424</v>
      </c>
      <c r="M2142" s="10">
        <f t="shared" si="235"/>
        <v>41255.833611111113</v>
      </c>
      <c r="N2142" t="b">
        <v>0</v>
      </c>
      <c r="O2142">
        <v>11</v>
      </c>
      <c r="P2142" t="b">
        <v>0</v>
      </c>
      <c r="Q2142" t="s">
        <v>8282</v>
      </c>
      <c r="R2142" s="5">
        <f t="shared" si="231"/>
        <v>1E-3</v>
      </c>
      <c r="S2142" s="6">
        <f t="shared" si="232"/>
        <v>50.909090909090907</v>
      </c>
      <c r="T2142" t="str">
        <f t="shared" si="236"/>
        <v>games</v>
      </c>
      <c r="U2142" t="str">
        <f t="shared" si="237"/>
        <v>video games</v>
      </c>
    </row>
    <row r="2143" spans="1:21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f t="shared" si="233"/>
        <v>15000</v>
      </c>
      <c r="F2143">
        <v>0</v>
      </c>
      <c r="G2143" t="s">
        <v>8221</v>
      </c>
      <c r="H2143" t="s">
        <v>8224</v>
      </c>
      <c r="I2143" t="s">
        <v>8246</v>
      </c>
      <c r="J2143">
        <v>1415947159</v>
      </c>
      <c r="K2143" s="10">
        <f t="shared" si="234"/>
        <v>41957.277303240742</v>
      </c>
      <c r="L2143">
        <v>1413351559</v>
      </c>
      <c r="M2143" s="10">
        <f t="shared" si="235"/>
        <v>41927.235636574071</v>
      </c>
      <c r="N2143" t="b">
        <v>0</v>
      </c>
      <c r="O2143">
        <v>0</v>
      </c>
      <c r="P2143" t="b">
        <v>0</v>
      </c>
      <c r="Q2143" t="s">
        <v>8282</v>
      </c>
      <c r="R2143" s="5">
        <f t="shared" si="231"/>
        <v>0</v>
      </c>
      <c r="S2143" s="6" t="e">
        <f t="shared" si="232"/>
        <v>#DIV/0!</v>
      </c>
      <c r="T2143" t="str">
        <f t="shared" si="236"/>
        <v>games</v>
      </c>
      <c r="U2143" t="str">
        <f t="shared" si="237"/>
        <v>video games</v>
      </c>
    </row>
    <row r="2144" spans="1:21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f t="shared" si="233"/>
        <v>11655.000000000002</v>
      </c>
      <c r="F2144">
        <v>601</v>
      </c>
      <c r="G2144" t="s">
        <v>8221</v>
      </c>
      <c r="H2144" t="s">
        <v>8236</v>
      </c>
      <c r="I2144" t="s">
        <v>8249</v>
      </c>
      <c r="J2144">
        <v>1451494210</v>
      </c>
      <c r="K2144" s="10">
        <f t="shared" si="234"/>
        <v>42368.701504629629</v>
      </c>
      <c r="L2144">
        <v>1449075010</v>
      </c>
      <c r="M2144" s="10">
        <f t="shared" si="235"/>
        <v>42340.701504629629</v>
      </c>
      <c r="N2144" t="b">
        <v>0</v>
      </c>
      <c r="O2144">
        <v>12</v>
      </c>
      <c r="P2144" t="b">
        <v>0</v>
      </c>
      <c r="Q2144" t="s">
        <v>8282</v>
      </c>
      <c r="R2144" s="5">
        <f t="shared" si="231"/>
        <v>5.7000000000000002E-2</v>
      </c>
      <c r="S2144" s="6">
        <f t="shared" si="232"/>
        <v>50.083333333333336</v>
      </c>
      <c r="T2144" t="str">
        <f t="shared" si="236"/>
        <v>games</v>
      </c>
      <c r="U2144" t="str">
        <f t="shared" si="237"/>
        <v>video games</v>
      </c>
    </row>
    <row r="2145" spans="1:21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f t="shared" si="233"/>
        <v>2000</v>
      </c>
      <c r="F2145">
        <v>225</v>
      </c>
      <c r="G2145" t="s">
        <v>8221</v>
      </c>
      <c r="H2145" t="s">
        <v>8224</v>
      </c>
      <c r="I2145" t="s">
        <v>8246</v>
      </c>
      <c r="J2145">
        <v>1279738800</v>
      </c>
      <c r="K2145" s="10">
        <f t="shared" si="234"/>
        <v>40380.791666666664</v>
      </c>
      <c r="L2145">
        <v>1275599812</v>
      </c>
      <c r="M2145" s="10">
        <f t="shared" si="235"/>
        <v>40332.886712962965</v>
      </c>
      <c r="N2145" t="b">
        <v>0</v>
      </c>
      <c r="O2145">
        <v>5</v>
      </c>
      <c r="P2145" t="b">
        <v>0</v>
      </c>
      <c r="Q2145" t="s">
        <v>8282</v>
      </c>
      <c r="R2145" s="5">
        <f t="shared" si="231"/>
        <v>0.113</v>
      </c>
      <c r="S2145" s="6">
        <f t="shared" si="232"/>
        <v>45</v>
      </c>
      <c r="T2145" t="str">
        <f t="shared" si="236"/>
        <v>games</v>
      </c>
      <c r="U2145" t="str">
        <f t="shared" si="237"/>
        <v>video games</v>
      </c>
    </row>
    <row r="2146" spans="1:21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f t="shared" si="233"/>
        <v>35500</v>
      </c>
      <c r="F2146">
        <v>607</v>
      </c>
      <c r="G2146" t="s">
        <v>8221</v>
      </c>
      <c r="H2146" t="s">
        <v>8224</v>
      </c>
      <c r="I2146" t="s">
        <v>8246</v>
      </c>
      <c r="J2146">
        <v>1379164040</v>
      </c>
      <c r="K2146" s="10">
        <f t="shared" si="234"/>
        <v>41531.546759259261</v>
      </c>
      <c r="L2146">
        <v>1376399240</v>
      </c>
      <c r="M2146" s="10">
        <f t="shared" si="235"/>
        <v>41499.546759259261</v>
      </c>
      <c r="N2146" t="b">
        <v>0</v>
      </c>
      <c r="O2146">
        <v>24</v>
      </c>
      <c r="P2146" t="b">
        <v>0</v>
      </c>
      <c r="Q2146" t="s">
        <v>8282</v>
      </c>
      <c r="R2146" s="5">
        <f t="shared" si="231"/>
        <v>1.7000000000000001E-2</v>
      </c>
      <c r="S2146" s="6">
        <f t="shared" si="232"/>
        <v>25.291666666666668</v>
      </c>
      <c r="T2146" t="str">
        <f t="shared" si="236"/>
        <v>games</v>
      </c>
      <c r="U2146" t="str">
        <f t="shared" si="237"/>
        <v>video games</v>
      </c>
    </row>
    <row r="2147" spans="1:21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f t="shared" si="233"/>
        <v>15000</v>
      </c>
      <c r="F2147">
        <v>4565</v>
      </c>
      <c r="G2147" t="s">
        <v>8221</v>
      </c>
      <c r="H2147" t="s">
        <v>8224</v>
      </c>
      <c r="I2147" t="s">
        <v>8246</v>
      </c>
      <c r="J2147">
        <v>1385534514</v>
      </c>
      <c r="K2147" s="10">
        <f t="shared" si="234"/>
        <v>41605.279097222221</v>
      </c>
      <c r="L2147">
        <v>1382938914</v>
      </c>
      <c r="M2147" s="10">
        <f t="shared" si="235"/>
        <v>41575.237430555557</v>
      </c>
      <c r="N2147" t="b">
        <v>0</v>
      </c>
      <c r="O2147">
        <v>89</v>
      </c>
      <c r="P2147" t="b">
        <v>0</v>
      </c>
      <c r="Q2147" t="s">
        <v>8282</v>
      </c>
      <c r="R2147" s="5">
        <f t="shared" si="231"/>
        <v>0.30399999999999999</v>
      </c>
      <c r="S2147" s="6">
        <f t="shared" si="232"/>
        <v>51.292134831460672</v>
      </c>
      <c r="T2147" t="str">
        <f t="shared" si="236"/>
        <v>games</v>
      </c>
      <c r="U2147" t="str">
        <f t="shared" si="237"/>
        <v>video games</v>
      </c>
    </row>
    <row r="2148" spans="1:21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f t="shared" si="233"/>
        <v>5000</v>
      </c>
      <c r="F2148">
        <v>1</v>
      </c>
      <c r="G2148" t="s">
        <v>8221</v>
      </c>
      <c r="H2148" t="s">
        <v>8224</v>
      </c>
      <c r="I2148" t="s">
        <v>8246</v>
      </c>
      <c r="J2148">
        <v>1455207510</v>
      </c>
      <c r="K2148" s="10">
        <f t="shared" si="234"/>
        <v>42411.679513888885</v>
      </c>
      <c r="L2148">
        <v>1453997910</v>
      </c>
      <c r="M2148" s="10">
        <f t="shared" si="235"/>
        <v>42397.679513888885</v>
      </c>
      <c r="N2148" t="b">
        <v>0</v>
      </c>
      <c r="O2148">
        <v>1</v>
      </c>
      <c r="P2148" t="b">
        <v>0</v>
      </c>
      <c r="Q2148" t="s">
        <v>8282</v>
      </c>
      <c r="R2148" s="5">
        <f t="shared" si="231"/>
        <v>0</v>
      </c>
      <c r="S2148" s="6">
        <f t="shared" si="232"/>
        <v>1</v>
      </c>
      <c r="T2148" t="str">
        <f t="shared" si="236"/>
        <v>games</v>
      </c>
      <c r="U2148" t="str">
        <f t="shared" si="237"/>
        <v>video games</v>
      </c>
    </row>
    <row r="2149" spans="1:21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f t="shared" si="233"/>
        <v>390000</v>
      </c>
      <c r="F2149">
        <v>2716</v>
      </c>
      <c r="G2149" t="s">
        <v>8221</v>
      </c>
      <c r="H2149" t="s">
        <v>8224</v>
      </c>
      <c r="I2149" t="s">
        <v>8246</v>
      </c>
      <c r="J2149">
        <v>1416125148</v>
      </c>
      <c r="K2149" s="10">
        <f t="shared" si="234"/>
        <v>41959.337361111116</v>
      </c>
      <c r="L2149">
        <v>1413356748</v>
      </c>
      <c r="M2149" s="10">
        <f t="shared" si="235"/>
        <v>41927.295694444445</v>
      </c>
      <c r="N2149" t="b">
        <v>0</v>
      </c>
      <c r="O2149">
        <v>55</v>
      </c>
      <c r="P2149" t="b">
        <v>0</v>
      </c>
      <c r="Q2149" t="s">
        <v>8282</v>
      </c>
      <c r="R2149" s="5">
        <f t="shared" si="231"/>
        <v>7.0000000000000001E-3</v>
      </c>
      <c r="S2149" s="6">
        <f t="shared" si="232"/>
        <v>49.381818181818183</v>
      </c>
      <c r="T2149" t="str">
        <f t="shared" si="236"/>
        <v>games</v>
      </c>
      <c r="U2149" t="str">
        <f t="shared" si="237"/>
        <v>video games</v>
      </c>
    </row>
    <row r="2150" spans="1:21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f t="shared" si="233"/>
        <v>121</v>
      </c>
      <c r="F2150">
        <v>2</v>
      </c>
      <c r="G2150" t="s">
        <v>8221</v>
      </c>
      <c r="H2150" t="s">
        <v>8225</v>
      </c>
      <c r="I2150" t="s">
        <v>8247</v>
      </c>
      <c r="J2150">
        <v>1427992582</v>
      </c>
      <c r="K2150" s="10">
        <f t="shared" si="234"/>
        <v>42096.691921296297</v>
      </c>
      <c r="L2150">
        <v>1425404182</v>
      </c>
      <c r="M2150" s="10">
        <f t="shared" si="235"/>
        <v>42066.733587962968</v>
      </c>
      <c r="N2150" t="b">
        <v>0</v>
      </c>
      <c r="O2150">
        <v>2</v>
      </c>
      <c r="P2150" t="b">
        <v>0</v>
      </c>
      <c r="Q2150" t="s">
        <v>8282</v>
      </c>
      <c r="R2150" s="5">
        <f t="shared" si="231"/>
        <v>0.02</v>
      </c>
      <c r="S2150" s="6">
        <f t="shared" si="232"/>
        <v>1</v>
      </c>
      <c r="T2150" t="str">
        <f t="shared" si="236"/>
        <v>games</v>
      </c>
      <c r="U2150" t="str">
        <f t="shared" si="237"/>
        <v>video games</v>
      </c>
    </row>
    <row r="2151" spans="1:21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f t="shared" si="233"/>
        <v>2000</v>
      </c>
      <c r="F2151">
        <v>0</v>
      </c>
      <c r="G2151" t="s">
        <v>8221</v>
      </c>
      <c r="H2151" t="s">
        <v>8224</v>
      </c>
      <c r="I2151" t="s">
        <v>8246</v>
      </c>
      <c r="J2151">
        <v>1280534400</v>
      </c>
      <c r="K2151" s="10">
        <f t="shared" si="234"/>
        <v>40390</v>
      </c>
      <c r="L2151">
        <v>1277512556</v>
      </c>
      <c r="M2151" s="10">
        <f t="shared" si="235"/>
        <v>40355.024953703702</v>
      </c>
      <c r="N2151" t="b">
        <v>0</v>
      </c>
      <c r="O2151">
        <v>0</v>
      </c>
      <c r="P2151" t="b">
        <v>0</v>
      </c>
      <c r="Q2151" t="s">
        <v>8282</v>
      </c>
      <c r="R2151" s="5">
        <f t="shared" si="231"/>
        <v>0</v>
      </c>
      <c r="S2151" s="6" t="e">
        <f t="shared" si="232"/>
        <v>#DIV/0!</v>
      </c>
      <c r="T2151" t="str">
        <f t="shared" si="236"/>
        <v>games</v>
      </c>
      <c r="U2151" t="str">
        <f t="shared" si="237"/>
        <v>video games</v>
      </c>
    </row>
    <row r="2152" spans="1:21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f t="shared" si="233"/>
        <v>5500</v>
      </c>
      <c r="F2152">
        <v>405</v>
      </c>
      <c r="G2152" t="s">
        <v>8221</v>
      </c>
      <c r="H2152" t="s">
        <v>8234</v>
      </c>
      <c r="I2152" t="s">
        <v>8254</v>
      </c>
      <c r="J2152">
        <v>1468392599</v>
      </c>
      <c r="K2152" s="10">
        <f t="shared" si="234"/>
        <v>42564.284710648149</v>
      </c>
      <c r="L2152">
        <v>1465800599</v>
      </c>
      <c r="M2152" s="10">
        <f t="shared" si="235"/>
        <v>42534.284710648149</v>
      </c>
      <c r="N2152" t="b">
        <v>0</v>
      </c>
      <c r="O2152">
        <v>4</v>
      </c>
      <c r="P2152" t="b">
        <v>0</v>
      </c>
      <c r="Q2152" t="s">
        <v>8282</v>
      </c>
      <c r="R2152" s="5">
        <f t="shared" si="231"/>
        <v>8.0000000000000002E-3</v>
      </c>
      <c r="S2152" s="6">
        <f t="shared" si="232"/>
        <v>101.25</v>
      </c>
      <c r="T2152" t="str">
        <f t="shared" si="236"/>
        <v>games</v>
      </c>
      <c r="U2152" t="str">
        <f t="shared" si="237"/>
        <v>video games</v>
      </c>
    </row>
    <row r="2153" spans="1:21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f t="shared" si="233"/>
        <v>45000</v>
      </c>
      <c r="F2153">
        <v>118</v>
      </c>
      <c r="G2153" t="s">
        <v>8221</v>
      </c>
      <c r="H2153" t="s">
        <v>8224</v>
      </c>
      <c r="I2153" t="s">
        <v>8246</v>
      </c>
      <c r="J2153">
        <v>1467231614</v>
      </c>
      <c r="K2153" s="10">
        <f t="shared" si="234"/>
        <v>42550.847384259265</v>
      </c>
      <c r="L2153">
        <v>1464639614</v>
      </c>
      <c r="M2153" s="10">
        <f t="shared" si="235"/>
        <v>42520.847384259265</v>
      </c>
      <c r="N2153" t="b">
        <v>0</v>
      </c>
      <c r="O2153">
        <v>6</v>
      </c>
      <c r="P2153" t="b">
        <v>0</v>
      </c>
      <c r="Q2153" t="s">
        <v>8282</v>
      </c>
      <c r="R2153" s="5">
        <f t="shared" si="231"/>
        <v>3.0000000000000001E-3</v>
      </c>
      <c r="S2153" s="6">
        <f t="shared" si="232"/>
        <v>19.666666666666668</v>
      </c>
      <c r="T2153" t="str">
        <f t="shared" si="236"/>
        <v>games</v>
      </c>
      <c r="U2153" t="str">
        <f t="shared" si="237"/>
        <v>video games</v>
      </c>
    </row>
    <row r="2154" spans="1:21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f t="shared" si="233"/>
        <v>30000</v>
      </c>
      <c r="F2154">
        <v>50</v>
      </c>
      <c r="G2154" t="s">
        <v>8221</v>
      </c>
      <c r="H2154" t="s">
        <v>8224</v>
      </c>
      <c r="I2154" t="s">
        <v>8246</v>
      </c>
      <c r="J2154">
        <v>1394909909</v>
      </c>
      <c r="K2154" s="10">
        <f t="shared" si="234"/>
        <v>41713.790613425925</v>
      </c>
      <c r="L2154">
        <v>1392321509</v>
      </c>
      <c r="M2154" s="10">
        <f t="shared" si="235"/>
        <v>41683.832280092596</v>
      </c>
      <c r="N2154" t="b">
        <v>0</v>
      </c>
      <c r="O2154">
        <v>4</v>
      </c>
      <c r="P2154" t="b">
        <v>0</v>
      </c>
      <c r="Q2154" t="s">
        <v>8282</v>
      </c>
      <c r="R2154" s="5">
        <f t="shared" si="231"/>
        <v>2E-3</v>
      </c>
      <c r="S2154" s="6">
        <f t="shared" si="232"/>
        <v>12.5</v>
      </c>
      <c r="T2154" t="str">
        <f t="shared" si="236"/>
        <v>games</v>
      </c>
      <c r="U2154" t="str">
        <f t="shared" si="237"/>
        <v>video games</v>
      </c>
    </row>
    <row r="2155" spans="1:21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f t="shared" si="233"/>
        <v>372625</v>
      </c>
      <c r="F2155">
        <v>34</v>
      </c>
      <c r="G2155" t="s">
        <v>8221</v>
      </c>
      <c r="H2155" t="s">
        <v>8224</v>
      </c>
      <c r="I2155" t="s">
        <v>8246</v>
      </c>
      <c r="J2155">
        <v>1420876740</v>
      </c>
      <c r="K2155" s="10">
        <f t="shared" si="234"/>
        <v>42014.332638888889</v>
      </c>
      <c r="L2155">
        <v>1417470718</v>
      </c>
      <c r="M2155" s="10">
        <f t="shared" si="235"/>
        <v>41974.911087962959</v>
      </c>
      <c r="N2155" t="b">
        <v>0</v>
      </c>
      <c r="O2155">
        <v>4</v>
      </c>
      <c r="P2155" t="b">
        <v>0</v>
      </c>
      <c r="Q2155" t="s">
        <v>8282</v>
      </c>
      <c r="R2155" s="5">
        <f t="shared" si="231"/>
        <v>0</v>
      </c>
      <c r="S2155" s="6">
        <f t="shared" si="232"/>
        <v>8.5</v>
      </c>
      <c r="T2155" t="str">
        <f t="shared" si="236"/>
        <v>games</v>
      </c>
      <c r="U2155" t="str">
        <f t="shared" si="237"/>
        <v>video games</v>
      </c>
    </row>
    <row r="2156" spans="1:21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f t="shared" si="233"/>
        <v>250</v>
      </c>
      <c r="F2156">
        <v>2</v>
      </c>
      <c r="G2156" t="s">
        <v>8221</v>
      </c>
      <c r="H2156" t="s">
        <v>8224</v>
      </c>
      <c r="I2156" t="s">
        <v>8246</v>
      </c>
      <c r="J2156">
        <v>1390921827</v>
      </c>
      <c r="K2156" s="10">
        <f t="shared" si="234"/>
        <v>41667.632256944446</v>
      </c>
      <c r="L2156">
        <v>1389193827</v>
      </c>
      <c r="M2156" s="10">
        <f t="shared" si="235"/>
        <v>41647.632256944446</v>
      </c>
      <c r="N2156" t="b">
        <v>0</v>
      </c>
      <c r="O2156">
        <v>2</v>
      </c>
      <c r="P2156" t="b">
        <v>0</v>
      </c>
      <c r="Q2156" t="s">
        <v>8282</v>
      </c>
      <c r="R2156" s="5">
        <f t="shared" si="231"/>
        <v>8.0000000000000002E-3</v>
      </c>
      <c r="S2156" s="6">
        <f t="shared" si="232"/>
        <v>1</v>
      </c>
      <c r="T2156" t="str">
        <f t="shared" si="236"/>
        <v>games</v>
      </c>
      <c r="U2156" t="str">
        <f t="shared" si="237"/>
        <v>video games</v>
      </c>
    </row>
    <row r="2157" spans="1:21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f t="shared" si="233"/>
        <v>6050</v>
      </c>
      <c r="F2157">
        <v>115</v>
      </c>
      <c r="G2157" t="s">
        <v>8221</v>
      </c>
      <c r="H2157" t="s">
        <v>8225</v>
      </c>
      <c r="I2157" t="s">
        <v>8247</v>
      </c>
      <c r="J2157">
        <v>1459443385</v>
      </c>
      <c r="K2157" s="10">
        <f t="shared" si="234"/>
        <v>42460.70584490741</v>
      </c>
      <c r="L2157">
        <v>1456854985</v>
      </c>
      <c r="M2157" s="10">
        <f t="shared" si="235"/>
        <v>42430.747511574074</v>
      </c>
      <c r="N2157" t="b">
        <v>0</v>
      </c>
      <c r="O2157">
        <v>5</v>
      </c>
      <c r="P2157" t="b">
        <v>0</v>
      </c>
      <c r="Q2157" t="s">
        <v>8282</v>
      </c>
      <c r="R2157" s="5">
        <f t="shared" si="231"/>
        <v>2.3E-2</v>
      </c>
      <c r="S2157" s="6">
        <f t="shared" si="232"/>
        <v>23</v>
      </c>
      <c r="T2157" t="str">
        <f t="shared" si="236"/>
        <v>games</v>
      </c>
      <c r="U2157" t="str">
        <f t="shared" si="237"/>
        <v>video games</v>
      </c>
    </row>
    <row r="2158" spans="1:21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f t="shared" si="233"/>
        <v>56000</v>
      </c>
      <c r="F2158">
        <v>1493</v>
      </c>
      <c r="G2158" t="s">
        <v>8221</v>
      </c>
      <c r="H2158" t="s">
        <v>8224</v>
      </c>
      <c r="I2158" t="s">
        <v>8246</v>
      </c>
      <c r="J2158">
        <v>1379363406</v>
      </c>
      <c r="K2158" s="10">
        <f t="shared" si="234"/>
        <v>41533.85423611111</v>
      </c>
      <c r="L2158">
        <v>1375475406</v>
      </c>
      <c r="M2158" s="10">
        <f t="shared" si="235"/>
        <v>41488.85423611111</v>
      </c>
      <c r="N2158" t="b">
        <v>0</v>
      </c>
      <c r="O2158">
        <v>83</v>
      </c>
      <c r="P2158" t="b">
        <v>0</v>
      </c>
      <c r="Q2158" t="s">
        <v>8282</v>
      </c>
      <c r="R2158" s="5">
        <f t="shared" si="231"/>
        <v>2.7E-2</v>
      </c>
      <c r="S2158" s="6">
        <f t="shared" si="232"/>
        <v>17.987951807228917</v>
      </c>
      <c r="T2158" t="str">
        <f t="shared" si="236"/>
        <v>games</v>
      </c>
      <c r="U2158" t="str">
        <f t="shared" si="237"/>
        <v>video games</v>
      </c>
    </row>
    <row r="2159" spans="1:21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f t="shared" si="233"/>
        <v>75000</v>
      </c>
      <c r="F2159">
        <v>21144</v>
      </c>
      <c r="G2159" t="s">
        <v>8221</v>
      </c>
      <c r="H2159" t="s">
        <v>8224</v>
      </c>
      <c r="I2159" t="s">
        <v>8246</v>
      </c>
      <c r="J2159">
        <v>1482479940</v>
      </c>
      <c r="K2159" s="10">
        <f t="shared" si="234"/>
        <v>42727.332638888889</v>
      </c>
      <c r="L2159">
        <v>1479684783</v>
      </c>
      <c r="M2159" s="10">
        <f t="shared" si="235"/>
        <v>42694.98128472222</v>
      </c>
      <c r="N2159" t="b">
        <v>0</v>
      </c>
      <c r="O2159">
        <v>57</v>
      </c>
      <c r="P2159" t="b">
        <v>0</v>
      </c>
      <c r="Q2159" t="s">
        <v>8282</v>
      </c>
      <c r="R2159" s="5">
        <f t="shared" si="231"/>
        <v>0.28199999999999997</v>
      </c>
      <c r="S2159" s="6">
        <f t="shared" si="232"/>
        <v>370.94736842105266</v>
      </c>
      <c r="T2159" t="str">
        <f t="shared" si="236"/>
        <v>games</v>
      </c>
      <c r="U2159" t="str">
        <f t="shared" si="237"/>
        <v>video games</v>
      </c>
    </row>
    <row r="2160" spans="1:21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f t="shared" si="233"/>
        <v>300000</v>
      </c>
      <c r="F2160">
        <v>19770.11</v>
      </c>
      <c r="G2160" t="s">
        <v>8221</v>
      </c>
      <c r="H2160" t="s">
        <v>8224</v>
      </c>
      <c r="I2160" t="s">
        <v>8246</v>
      </c>
      <c r="J2160">
        <v>1360009774</v>
      </c>
      <c r="K2160" s="10">
        <f t="shared" si="234"/>
        <v>41309.853865740741</v>
      </c>
      <c r="L2160">
        <v>1356121774</v>
      </c>
      <c r="M2160" s="10">
        <f t="shared" si="235"/>
        <v>41264.853865740741</v>
      </c>
      <c r="N2160" t="b">
        <v>0</v>
      </c>
      <c r="O2160">
        <v>311</v>
      </c>
      <c r="P2160" t="b">
        <v>0</v>
      </c>
      <c r="Q2160" t="s">
        <v>8282</v>
      </c>
      <c r="R2160" s="5">
        <f t="shared" si="231"/>
        <v>6.6000000000000003E-2</v>
      </c>
      <c r="S2160" s="6">
        <f t="shared" si="232"/>
        <v>63.569485530546629</v>
      </c>
      <c r="T2160" t="str">
        <f t="shared" si="236"/>
        <v>games</v>
      </c>
      <c r="U2160" t="str">
        <f t="shared" si="237"/>
        <v>video games</v>
      </c>
    </row>
    <row r="2161" spans="1:21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f t="shared" si="233"/>
        <v>3600</v>
      </c>
      <c r="F2161">
        <v>26</v>
      </c>
      <c r="G2161" t="s">
        <v>8221</v>
      </c>
      <c r="H2161" t="s">
        <v>8224</v>
      </c>
      <c r="I2161" t="s">
        <v>8246</v>
      </c>
      <c r="J2161">
        <v>1310837574</v>
      </c>
      <c r="K2161" s="10">
        <f t="shared" si="234"/>
        <v>40740.731180555551</v>
      </c>
      <c r="L2161">
        <v>1308245574</v>
      </c>
      <c r="M2161" s="10">
        <f t="shared" si="235"/>
        <v>40710.731180555551</v>
      </c>
      <c r="N2161" t="b">
        <v>0</v>
      </c>
      <c r="O2161">
        <v>2</v>
      </c>
      <c r="P2161" t="b">
        <v>0</v>
      </c>
      <c r="Q2161" t="s">
        <v>8282</v>
      </c>
      <c r="R2161" s="5">
        <f t="shared" si="231"/>
        <v>7.0000000000000001E-3</v>
      </c>
      <c r="S2161" s="6">
        <f t="shared" si="232"/>
        <v>13</v>
      </c>
      <c r="T2161" t="str">
        <f t="shared" si="236"/>
        <v>games</v>
      </c>
      <c r="U2161" t="str">
        <f t="shared" si="237"/>
        <v>video games</v>
      </c>
    </row>
    <row r="2162" spans="1:21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f t="shared" si="233"/>
        <v>10000</v>
      </c>
      <c r="F2162">
        <v>85</v>
      </c>
      <c r="G2162" t="s">
        <v>8221</v>
      </c>
      <c r="H2162" t="s">
        <v>8224</v>
      </c>
      <c r="I2162" t="s">
        <v>8246</v>
      </c>
      <c r="J2162">
        <v>1337447105</v>
      </c>
      <c r="K2162" s="10">
        <f t="shared" si="234"/>
        <v>41048.711863425924</v>
      </c>
      <c r="L2162">
        <v>1334855105</v>
      </c>
      <c r="M2162" s="10">
        <f t="shared" si="235"/>
        <v>41018.711863425924</v>
      </c>
      <c r="N2162" t="b">
        <v>0</v>
      </c>
      <c r="O2162">
        <v>16</v>
      </c>
      <c r="P2162" t="b">
        <v>0</v>
      </c>
      <c r="Q2162" t="s">
        <v>8282</v>
      </c>
      <c r="R2162" s="5">
        <f t="shared" si="231"/>
        <v>8.9999999999999993E-3</v>
      </c>
      <c r="S2162" s="6">
        <f t="shared" si="232"/>
        <v>5.3125</v>
      </c>
      <c r="T2162" t="str">
        <f t="shared" si="236"/>
        <v>games</v>
      </c>
      <c r="U2162" t="str">
        <f t="shared" si="237"/>
        <v>video games</v>
      </c>
    </row>
    <row r="2163" spans="1:21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f t="shared" si="233"/>
        <v>400</v>
      </c>
      <c r="F2163">
        <v>463</v>
      </c>
      <c r="G2163" t="s">
        <v>8219</v>
      </c>
      <c r="H2163" t="s">
        <v>8224</v>
      </c>
      <c r="I2163" t="s">
        <v>8246</v>
      </c>
      <c r="J2163">
        <v>1443040059</v>
      </c>
      <c r="K2163" s="10">
        <f t="shared" si="234"/>
        <v>42270.852534722217</v>
      </c>
      <c r="L2163">
        <v>1440448059</v>
      </c>
      <c r="M2163" s="10">
        <f t="shared" si="235"/>
        <v>42240.852534722217</v>
      </c>
      <c r="N2163" t="b">
        <v>0</v>
      </c>
      <c r="O2163">
        <v>13</v>
      </c>
      <c r="P2163" t="b">
        <v>1</v>
      </c>
      <c r="Q2163" t="s">
        <v>8276</v>
      </c>
      <c r="R2163" s="5">
        <f t="shared" si="231"/>
        <v>1.1579999999999999</v>
      </c>
      <c r="S2163" s="14">
        <f t="shared" si="232"/>
        <v>35.615384615384613</v>
      </c>
      <c r="T2163" t="str">
        <f t="shared" si="236"/>
        <v>music</v>
      </c>
      <c r="U2163" t="str">
        <f t="shared" si="237"/>
        <v>rock</v>
      </c>
    </row>
    <row r="2164" spans="1:21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f t="shared" si="233"/>
        <v>4500</v>
      </c>
      <c r="F2164">
        <v>5052</v>
      </c>
      <c r="G2164" t="s">
        <v>8219</v>
      </c>
      <c r="H2164" t="s">
        <v>8224</v>
      </c>
      <c r="I2164" t="s">
        <v>8246</v>
      </c>
      <c r="J2164">
        <v>1406226191</v>
      </c>
      <c r="K2164" s="10">
        <f t="shared" si="234"/>
        <v>41844.766099537039</v>
      </c>
      <c r="L2164">
        <v>1403547791</v>
      </c>
      <c r="M2164" s="10">
        <f t="shared" si="235"/>
        <v>41813.766099537039</v>
      </c>
      <c r="N2164" t="b">
        <v>0</v>
      </c>
      <c r="O2164">
        <v>58</v>
      </c>
      <c r="P2164" t="b">
        <v>1</v>
      </c>
      <c r="Q2164" t="s">
        <v>8276</v>
      </c>
      <c r="R2164" s="5">
        <f t="shared" si="231"/>
        <v>1.123</v>
      </c>
      <c r="S2164" s="14">
        <f t="shared" si="232"/>
        <v>87.103448275862064</v>
      </c>
      <c r="T2164" t="str">
        <f t="shared" si="236"/>
        <v>music</v>
      </c>
      <c r="U2164" t="str">
        <f t="shared" si="237"/>
        <v>rock</v>
      </c>
    </row>
    <row r="2165" spans="1:21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f t="shared" si="233"/>
        <v>2500</v>
      </c>
      <c r="F2165">
        <v>3305</v>
      </c>
      <c r="G2165" t="s">
        <v>8219</v>
      </c>
      <c r="H2165" t="s">
        <v>8224</v>
      </c>
      <c r="I2165" t="s">
        <v>8246</v>
      </c>
      <c r="J2165">
        <v>1433735400</v>
      </c>
      <c r="K2165" s="10">
        <f t="shared" si="234"/>
        <v>42163.159722222219</v>
      </c>
      <c r="L2165">
        <v>1429306520</v>
      </c>
      <c r="M2165" s="10">
        <f t="shared" si="235"/>
        <v>42111.899537037039</v>
      </c>
      <c r="N2165" t="b">
        <v>0</v>
      </c>
      <c r="O2165">
        <v>44</v>
      </c>
      <c r="P2165" t="b">
        <v>1</v>
      </c>
      <c r="Q2165" t="s">
        <v>8276</v>
      </c>
      <c r="R2165" s="5">
        <f t="shared" si="231"/>
        <v>1.3220000000000001</v>
      </c>
      <c r="S2165" s="14">
        <f t="shared" si="232"/>
        <v>75.11363636363636</v>
      </c>
      <c r="T2165" t="str">
        <f t="shared" si="236"/>
        <v>music</v>
      </c>
      <c r="U2165" t="str">
        <f t="shared" si="237"/>
        <v>rock</v>
      </c>
    </row>
    <row r="2166" spans="1:21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f t="shared" si="233"/>
        <v>5500</v>
      </c>
      <c r="F2166">
        <v>5645</v>
      </c>
      <c r="G2166" t="s">
        <v>8219</v>
      </c>
      <c r="H2166" t="s">
        <v>8224</v>
      </c>
      <c r="I2166" t="s">
        <v>8246</v>
      </c>
      <c r="J2166">
        <v>1466827140</v>
      </c>
      <c r="K2166" s="10">
        <f t="shared" si="234"/>
        <v>42546.165972222225</v>
      </c>
      <c r="L2166">
        <v>1464196414</v>
      </c>
      <c r="M2166" s="10">
        <f t="shared" si="235"/>
        <v>42515.71775462963</v>
      </c>
      <c r="N2166" t="b">
        <v>0</v>
      </c>
      <c r="O2166">
        <v>83</v>
      </c>
      <c r="P2166" t="b">
        <v>1</v>
      </c>
      <c r="Q2166" t="s">
        <v>8276</v>
      </c>
      <c r="R2166" s="5">
        <f t="shared" si="231"/>
        <v>1.026</v>
      </c>
      <c r="S2166" s="14">
        <f t="shared" si="232"/>
        <v>68.01204819277109</v>
      </c>
      <c r="T2166" t="str">
        <f t="shared" si="236"/>
        <v>music</v>
      </c>
      <c r="U2166" t="str">
        <f t="shared" si="237"/>
        <v>rock</v>
      </c>
    </row>
    <row r="2167" spans="1:21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f t="shared" si="233"/>
        <v>2775.0000000000005</v>
      </c>
      <c r="F2167">
        <v>3466</v>
      </c>
      <c r="G2167" t="s">
        <v>8219</v>
      </c>
      <c r="H2167" t="s">
        <v>8230</v>
      </c>
      <c r="I2167" t="s">
        <v>8249</v>
      </c>
      <c r="J2167">
        <v>1460127635</v>
      </c>
      <c r="K2167" s="10">
        <f t="shared" si="234"/>
        <v>42468.625405092593</v>
      </c>
      <c r="L2167">
        <v>1457539235</v>
      </c>
      <c r="M2167" s="10">
        <f t="shared" si="235"/>
        <v>42438.667071759264</v>
      </c>
      <c r="N2167" t="b">
        <v>0</v>
      </c>
      <c r="O2167">
        <v>117</v>
      </c>
      <c r="P2167" t="b">
        <v>1</v>
      </c>
      <c r="Q2167" t="s">
        <v>8276</v>
      </c>
      <c r="R2167" s="5">
        <f t="shared" si="231"/>
        <v>1.3859999999999999</v>
      </c>
      <c r="S2167" s="14">
        <f t="shared" si="232"/>
        <v>29.623931623931625</v>
      </c>
      <c r="T2167" t="str">
        <f t="shared" si="236"/>
        <v>music</v>
      </c>
      <c r="U2167" t="str">
        <f t="shared" si="237"/>
        <v>rock</v>
      </c>
    </row>
    <row r="2168" spans="1:21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f t="shared" si="233"/>
        <v>2000</v>
      </c>
      <c r="F2168">
        <v>2932</v>
      </c>
      <c r="G2168" t="s">
        <v>8219</v>
      </c>
      <c r="H2168" t="s">
        <v>8224</v>
      </c>
      <c r="I2168" t="s">
        <v>8246</v>
      </c>
      <c r="J2168">
        <v>1417813618</v>
      </c>
      <c r="K2168" s="10">
        <f t="shared" si="234"/>
        <v>41978.879837962959</v>
      </c>
      <c r="L2168">
        <v>1413922018</v>
      </c>
      <c r="M2168" s="10">
        <f t="shared" si="235"/>
        <v>41933.838171296295</v>
      </c>
      <c r="N2168" t="b">
        <v>0</v>
      </c>
      <c r="O2168">
        <v>32</v>
      </c>
      <c r="P2168" t="b">
        <v>1</v>
      </c>
      <c r="Q2168" t="s">
        <v>8276</v>
      </c>
      <c r="R2168" s="5">
        <f t="shared" si="231"/>
        <v>1.466</v>
      </c>
      <c r="S2168" s="14">
        <f t="shared" si="232"/>
        <v>91.625</v>
      </c>
      <c r="T2168" t="str">
        <f t="shared" si="236"/>
        <v>music</v>
      </c>
      <c r="U2168" t="str">
        <f t="shared" si="237"/>
        <v>rock</v>
      </c>
    </row>
    <row r="2169" spans="1:21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f t="shared" si="233"/>
        <v>150</v>
      </c>
      <c r="F2169">
        <v>180</v>
      </c>
      <c r="G2169" t="s">
        <v>8219</v>
      </c>
      <c r="H2169" t="s">
        <v>8224</v>
      </c>
      <c r="I2169" t="s">
        <v>8246</v>
      </c>
      <c r="J2169">
        <v>1347672937</v>
      </c>
      <c r="K2169" s="10">
        <f t="shared" si="234"/>
        <v>41167.066400462965</v>
      </c>
      <c r="L2169">
        <v>1346463337</v>
      </c>
      <c r="M2169" s="10">
        <f t="shared" si="235"/>
        <v>41153.066400462965</v>
      </c>
      <c r="N2169" t="b">
        <v>0</v>
      </c>
      <c r="O2169">
        <v>8</v>
      </c>
      <c r="P2169" t="b">
        <v>1</v>
      </c>
      <c r="Q2169" t="s">
        <v>8276</v>
      </c>
      <c r="R2169" s="5">
        <f t="shared" si="231"/>
        <v>1.2</v>
      </c>
      <c r="S2169" s="14">
        <f t="shared" si="232"/>
        <v>22.5</v>
      </c>
      <c r="T2169" t="str">
        <f t="shared" si="236"/>
        <v>music</v>
      </c>
      <c r="U2169" t="str">
        <f t="shared" si="237"/>
        <v>rock</v>
      </c>
    </row>
    <row r="2170" spans="1:21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f t="shared" si="233"/>
        <v>18000</v>
      </c>
      <c r="F2170">
        <v>21884.69</v>
      </c>
      <c r="G2170" t="s">
        <v>8219</v>
      </c>
      <c r="H2170" t="s">
        <v>8224</v>
      </c>
      <c r="I2170" t="s">
        <v>8246</v>
      </c>
      <c r="J2170">
        <v>1486702800</v>
      </c>
      <c r="K2170" s="10">
        <f t="shared" si="234"/>
        <v>42776.208333333328</v>
      </c>
      <c r="L2170">
        <v>1484058261</v>
      </c>
      <c r="M2170" s="10">
        <f t="shared" si="235"/>
        <v>42745.600243055553</v>
      </c>
      <c r="N2170" t="b">
        <v>0</v>
      </c>
      <c r="O2170">
        <v>340</v>
      </c>
      <c r="P2170" t="b">
        <v>1</v>
      </c>
      <c r="Q2170" t="s">
        <v>8276</v>
      </c>
      <c r="R2170" s="5">
        <f t="shared" si="231"/>
        <v>1.216</v>
      </c>
      <c r="S2170" s="14">
        <f t="shared" si="232"/>
        <v>64.366735294117646</v>
      </c>
      <c r="T2170" t="str">
        <f t="shared" si="236"/>
        <v>music</v>
      </c>
      <c r="U2170" t="str">
        <f t="shared" si="237"/>
        <v>rock</v>
      </c>
    </row>
    <row r="2171" spans="1:21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f t="shared" si="233"/>
        <v>153</v>
      </c>
      <c r="F2171">
        <v>153</v>
      </c>
      <c r="G2171" t="s">
        <v>8219</v>
      </c>
      <c r="H2171" t="s">
        <v>8224</v>
      </c>
      <c r="I2171" t="s">
        <v>8246</v>
      </c>
      <c r="J2171">
        <v>1488473351</v>
      </c>
      <c r="K2171" s="10">
        <f t="shared" si="234"/>
        <v>42796.700821759259</v>
      </c>
      <c r="L2171">
        <v>1488214151</v>
      </c>
      <c r="M2171" s="10">
        <f t="shared" si="235"/>
        <v>42793.700821759259</v>
      </c>
      <c r="N2171" t="b">
        <v>0</v>
      </c>
      <c r="O2171">
        <v>7</v>
      </c>
      <c r="P2171" t="b">
        <v>1</v>
      </c>
      <c r="Q2171" t="s">
        <v>8276</v>
      </c>
      <c r="R2171" s="5">
        <f t="shared" si="231"/>
        <v>1</v>
      </c>
      <c r="S2171" s="14">
        <f t="shared" si="232"/>
        <v>21.857142857142858</v>
      </c>
      <c r="T2171" t="str">
        <f t="shared" si="236"/>
        <v>music</v>
      </c>
      <c r="U2171" t="str">
        <f t="shared" si="237"/>
        <v>rock</v>
      </c>
    </row>
    <row r="2172" spans="1:21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f t="shared" si="233"/>
        <v>350</v>
      </c>
      <c r="F2172">
        <v>633</v>
      </c>
      <c r="G2172" t="s">
        <v>8219</v>
      </c>
      <c r="H2172" t="s">
        <v>8224</v>
      </c>
      <c r="I2172" t="s">
        <v>8246</v>
      </c>
      <c r="J2172">
        <v>1440266422</v>
      </c>
      <c r="K2172" s="10">
        <f t="shared" si="234"/>
        <v>42238.750254629631</v>
      </c>
      <c r="L2172">
        <v>1436810422</v>
      </c>
      <c r="M2172" s="10">
        <f t="shared" si="235"/>
        <v>42198.750254629631</v>
      </c>
      <c r="N2172" t="b">
        <v>0</v>
      </c>
      <c r="O2172">
        <v>19</v>
      </c>
      <c r="P2172" t="b">
        <v>1</v>
      </c>
      <c r="Q2172" t="s">
        <v>8276</v>
      </c>
      <c r="R2172" s="5">
        <f t="shared" si="231"/>
        <v>1.8089999999999999</v>
      </c>
      <c r="S2172" s="14">
        <f t="shared" si="232"/>
        <v>33.315789473684212</v>
      </c>
      <c r="T2172" t="str">
        <f t="shared" si="236"/>
        <v>music</v>
      </c>
      <c r="U2172" t="str">
        <f t="shared" si="237"/>
        <v>rock</v>
      </c>
    </row>
    <row r="2173" spans="1:21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f t="shared" si="233"/>
        <v>4000</v>
      </c>
      <c r="F2173">
        <v>4243</v>
      </c>
      <c r="G2173" t="s">
        <v>8219</v>
      </c>
      <c r="H2173" t="s">
        <v>8224</v>
      </c>
      <c r="I2173" t="s">
        <v>8246</v>
      </c>
      <c r="J2173">
        <v>1434949200</v>
      </c>
      <c r="K2173" s="10">
        <f t="shared" si="234"/>
        <v>42177.208333333328</v>
      </c>
      <c r="L2173">
        <v>1431903495</v>
      </c>
      <c r="M2173" s="10">
        <f t="shared" si="235"/>
        <v>42141.95711805555</v>
      </c>
      <c r="N2173" t="b">
        <v>0</v>
      </c>
      <c r="O2173">
        <v>47</v>
      </c>
      <c r="P2173" t="b">
        <v>1</v>
      </c>
      <c r="Q2173" t="s">
        <v>8276</v>
      </c>
      <c r="R2173" s="5">
        <f t="shared" si="231"/>
        <v>1.0609999999999999</v>
      </c>
      <c r="S2173" s="14">
        <f t="shared" si="232"/>
        <v>90.276595744680847</v>
      </c>
      <c r="T2173" t="str">
        <f t="shared" si="236"/>
        <v>music</v>
      </c>
      <c r="U2173" t="str">
        <f t="shared" si="237"/>
        <v>rock</v>
      </c>
    </row>
    <row r="2174" spans="1:21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f t="shared" si="233"/>
        <v>1000</v>
      </c>
      <c r="F2174">
        <v>1000</v>
      </c>
      <c r="G2174" t="s">
        <v>8219</v>
      </c>
      <c r="H2174" t="s">
        <v>8224</v>
      </c>
      <c r="I2174" t="s">
        <v>8246</v>
      </c>
      <c r="J2174">
        <v>1429365320</v>
      </c>
      <c r="K2174" s="10">
        <f t="shared" si="234"/>
        <v>42112.580092592587</v>
      </c>
      <c r="L2174">
        <v>1426773320</v>
      </c>
      <c r="M2174" s="10">
        <f t="shared" si="235"/>
        <v>42082.580092592587</v>
      </c>
      <c r="N2174" t="b">
        <v>0</v>
      </c>
      <c r="O2174">
        <v>13</v>
      </c>
      <c r="P2174" t="b">
        <v>1</v>
      </c>
      <c r="Q2174" t="s">
        <v>8276</v>
      </c>
      <c r="R2174" s="5">
        <f t="shared" si="231"/>
        <v>1</v>
      </c>
      <c r="S2174" s="14">
        <f t="shared" si="232"/>
        <v>76.92307692307692</v>
      </c>
      <c r="T2174" t="str">
        <f t="shared" si="236"/>
        <v>music</v>
      </c>
      <c r="U2174" t="str">
        <f t="shared" si="237"/>
        <v>rock</v>
      </c>
    </row>
    <row r="2175" spans="1:21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f t="shared" si="233"/>
        <v>4200</v>
      </c>
      <c r="F2175">
        <v>5331</v>
      </c>
      <c r="G2175" t="s">
        <v>8219</v>
      </c>
      <c r="H2175" t="s">
        <v>8224</v>
      </c>
      <c r="I2175" t="s">
        <v>8246</v>
      </c>
      <c r="J2175">
        <v>1378785540</v>
      </c>
      <c r="K2175" s="10">
        <f t="shared" si="234"/>
        <v>41527.165972222225</v>
      </c>
      <c r="L2175">
        <v>1376066243</v>
      </c>
      <c r="M2175" s="10">
        <f t="shared" si="235"/>
        <v>41495.692627314813</v>
      </c>
      <c r="N2175" t="b">
        <v>0</v>
      </c>
      <c r="O2175">
        <v>90</v>
      </c>
      <c r="P2175" t="b">
        <v>1</v>
      </c>
      <c r="Q2175" t="s">
        <v>8276</v>
      </c>
      <c r="R2175" s="5">
        <f t="shared" si="231"/>
        <v>1.2689999999999999</v>
      </c>
      <c r="S2175" s="14">
        <f t="shared" si="232"/>
        <v>59.233333333333334</v>
      </c>
      <c r="T2175" t="str">
        <f t="shared" si="236"/>
        <v>music</v>
      </c>
      <c r="U2175" t="str">
        <f t="shared" si="237"/>
        <v>rock</v>
      </c>
    </row>
    <row r="2176" spans="1:21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f t="shared" si="233"/>
        <v>4840</v>
      </c>
      <c r="F2176">
        <v>4119</v>
      </c>
      <c r="G2176" t="s">
        <v>8219</v>
      </c>
      <c r="H2176" t="s">
        <v>8225</v>
      </c>
      <c r="I2176" t="s">
        <v>8247</v>
      </c>
      <c r="J2176">
        <v>1462453307</v>
      </c>
      <c r="K2176" s="10">
        <f t="shared" si="234"/>
        <v>42495.542905092589</v>
      </c>
      <c r="L2176">
        <v>1459861307</v>
      </c>
      <c r="M2176" s="10">
        <f t="shared" si="235"/>
        <v>42465.542905092589</v>
      </c>
      <c r="N2176" t="b">
        <v>0</v>
      </c>
      <c r="O2176">
        <v>63</v>
      </c>
      <c r="P2176" t="b">
        <v>1</v>
      </c>
      <c r="Q2176" t="s">
        <v>8276</v>
      </c>
      <c r="R2176" s="5">
        <f t="shared" si="231"/>
        <v>1.03</v>
      </c>
      <c r="S2176" s="14">
        <f t="shared" si="232"/>
        <v>65.38095238095238</v>
      </c>
      <c r="T2176" t="str">
        <f t="shared" si="236"/>
        <v>music</v>
      </c>
      <c r="U2176" t="str">
        <f t="shared" si="237"/>
        <v>rock</v>
      </c>
    </row>
    <row r="2177" spans="1:21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f t="shared" si="233"/>
        <v>700</v>
      </c>
      <c r="F2177">
        <v>1750</v>
      </c>
      <c r="G2177" t="s">
        <v>8219</v>
      </c>
      <c r="H2177" t="s">
        <v>8224</v>
      </c>
      <c r="I2177" t="s">
        <v>8246</v>
      </c>
      <c r="J2177">
        <v>1469059986</v>
      </c>
      <c r="K2177" s="10">
        <f t="shared" si="234"/>
        <v>42572.009097222224</v>
      </c>
      <c r="L2177">
        <v>1468455186</v>
      </c>
      <c r="M2177" s="10">
        <f t="shared" si="235"/>
        <v>42565.009097222224</v>
      </c>
      <c r="N2177" t="b">
        <v>0</v>
      </c>
      <c r="O2177">
        <v>26</v>
      </c>
      <c r="P2177" t="b">
        <v>1</v>
      </c>
      <c r="Q2177" t="s">
        <v>8276</v>
      </c>
      <c r="R2177" s="5">
        <f t="shared" si="231"/>
        <v>2.5</v>
      </c>
      <c r="S2177" s="14">
        <f t="shared" si="232"/>
        <v>67.307692307692307</v>
      </c>
      <c r="T2177" t="str">
        <f t="shared" si="236"/>
        <v>music</v>
      </c>
      <c r="U2177" t="str">
        <f t="shared" si="237"/>
        <v>rock</v>
      </c>
    </row>
    <row r="2178" spans="1:21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f t="shared" si="233"/>
        <v>5000</v>
      </c>
      <c r="F2178">
        <v>6301</v>
      </c>
      <c r="G2178" t="s">
        <v>8219</v>
      </c>
      <c r="H2178" t="s">
        <v>8224</v>
      </c>
      <c r="I2178" t="s">
        <v>8246</v>
      </c>
      <c r="J2178">
        <v>1430579509</v>
      </c>
      <c r="K2178" s="10">
        <f t="shared" si="234"/>
        <v>42126.633206018523</v>
      </c>
      <c r="L2178">
        <v>1427987509</v>
      </c>
      <c r="M2178" s="10">
        <f t="shared" si="235"/>
        <v>42096.633206018523</v>
      </c>
      <c r="N2178" t="b">
        <v>0</v>
      </c>
      <c r="O2178">
        <v>71</v>
      </c>
      <c r="P2178" t="b">
        <v>1</v>
      </c>
      <c r="Q2178" t="s">
        <v>8276</v>
      </c>
      <c r="R2178" s="5">
        <f t="shared" ref="R2178:R2241" si="238">ROUND((F2178/D2178),3)</f>
        <v>1.26</v>
      </c>
      <c r="S2178" s="14">
        <f t="shared" ref="S2178:S2241" si="239">F2178/O2178</f>
        <v>88.74647887323944</v>
      </c>
      <c r="T2178" t="str">
        <f t="shared" si="236"/>
        <v>music</v>
      </c>
      <c r="U2178" t="str">
        <f t="shared" si="237"/>
        <v>rock</v>
      </c>
    </row>
    <row r="2179" spans="1:21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f t="shared" ref="E2179:E2242" si="240">IF(I2179="USD",D2179,(IF(I2179="AUD",(D2179*0.68),IF(I2179="GBP",(D2179*1.21),(IF(I2179="EUR",(D2179*1.11),(IF(I2179="CAD",(D2179*0.75),(IF(I2179="NZD",(D2179*0.64),IF(I2179="HKD",(D2179*0.13),IF(I2179="DKK",(D2179*0.15),IF(I2179="NOK",(D2179*0.11),IF(I2179="SEK",(D2179*0.1),(IF(I2179="MXN",(D2179*0.051),IF(I2179="chf",(D2179*1.02),IF(I2179="SGD",(D2179*0.72)))))))))))))))))))</f>
        <v>2500</v>
      </c>
      <c r="F2179">
        <v>2503</v>
      </c>
      <c r="G2179" t="s">
        <v>8219</v>
      </c>
      <c r="H2179" t="s">
        <v>8224</v>
      </c>
      <c r="I2179" t="s">
        <v>8246</v>
      </c>
      <c r="J2179">
        <v>1465192867</v>
      </c>
      <c r="K2179" s="10">
        <f t="shared" ref="K2179:K2242" si="241">(((J2179/60)/60)/24)+DATE(1970,1,1)</f>
        <v>42527.250775462962</v>
      </c>
      <c r="L2179">
        <v>1463032867</v>
      </c>
      <c r="M2179" s="10">
        <f t="shared" ref="M2179:M2242" si="242">(((L2179/60)/60)/24)+DATE(1970,1,1)</f>
        <v>42502.250775462962</v>
      </c>
      <c r="N2179" t="b">
        <v>0</v>
      </c>
      <c r="O2179">
        <v>38</v>
      </c>
      <c r="P2179" t="b">
        <v>1</v>
      </c>
      <c r="Q2179" t="s">
        <v>8276</v>
      </c>
      <c r="R2179" s="5">
        <f t="shared" si="238"/>
        <v>1.0009999999999999</v>
      </c>
      <c r="S2179" s="14">
        <f t="shared" si="239"/>
        <v>65.868421052631575</v>
      </c>
      <c r="T2179" t="str">
        <f t="shared" ref="T2179:T2242" si="243">LEFT(Q2179,SEARCH("/",Q2179,1)-1)</f>
        <v>music</v>
      </c>
      <c r="U2179" t="str">
        <f t="shared" ref="U2179:U2242" si="244">RIGHT(Q2179,(LEN(Q2179)-(SEARCH("/",Q2179,1))))</f>
        <v>rock</v>
      </c>
    </row>
    <row r="2180" spans="1:21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f t="shared" si="240"/>
        <v>25000</v>
      </c>
      <c r="F2180">
        <v>34660</v>
      </c>
      <c r="G2180" t="s">
        <v>8219</v>
      </c>
      <c r="H2180" t="s">
        <v>8224</v>
      </c>
      <c r="I2180" t="s">
        <v>8246</v>
      </c>
      <c r="J2180">
        <v>1484752597</v>
      </c>
      <c r="K2180" s="10">
        <f t="shared" si="241"/>
        <v>42753.63653935185</v>
      </c>
      <c r="L2180">
        <v>1482160597</v>
      </c>
      <c r="M2180" s="10">
        <f t="shared" si="242"/>
        <v>42723.63653935185</v>
      </c>
      <c r="N2180" t="b">
        <v>0</v>
      </c>
      <c r="O2180">
        <v>859</v>
      </c>
      <c r="P2180" t="b">
        <v>1</v>
      </c>
      <c r="Q2180" t="s">
        <v>8276</v>
      </c>
      <c r="R2180" s="5">
        <f t="shared" si="238"/>
        <v>1.3859999999999999</v>
      </c>
      <c r="S2180" s="14">
        <f t="shared" si="239"/>
        <v>40.349243306169967</v>
      </c>
      <c r="T2180" t="str">
        <f t="shared" si="243"/>
        <v>music</v>
      </c>
      <c r="U2180" t="str">
        <f t="shared" si="244"/>
        <v>rock</v>
      </c>
    </row>
    <row r="2181" spans="1:21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f t="shared" si="240"/>
        <v>1000</v>
      </c>
      <c r="F2181">
        <v>1614</v>
      </c>
      <c r="G2181" t="s">
        <v>8219</v>
      </c>
      <c r="H2181" t="s">
        <v>8224</v>
      </c>
      <c r="I2181" t="s">
        <v>8246</v>
      </c>
      <c r="J2181">
        <v>1428725192</v>
      </c>
      <c r="K2181" s="10">
        <f t="shared" si="241"/>
        <v>42105.171203703707</v>
      </c>
      <c r="L2181">
        <v>1426133192</v>
      </c>
      <c r="M2181" s="10">
        <f t="shared" si="242"/>
        <v>42075.171203703707</v>
      </c>
      <c r="N2181" t="b">
        <v>0</v>
      </c>
      <c r="O2181">
        <v>21</v>
      </c>
      <c r="P2181" t="b">
        <v>1</v>
      </c>
      <c r="Q2181" t="s">
        <v>8276</v>
      </c>
      <c r="R2181" s="5">
        <f t="shared" si="238"/>
        <v>1.6140000000000001</v>
      </c>
      <c r="S2181" s="14">
        <f t="shared" si="239"/>
        <v>76.857142857142861</v>
      </c>
      <c r="T2181" t="str">
        <f t="shared" si="243"/>
        <v>music</v>
      </c>
      <c r="U2181" t="str">
        <f t="shared" si="244"/>
        <v>rock</v>
      </c>
    </row>
    <row r="2182" spans="1:21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f t="shared" si="240"/>
        <v>5000</v>
      </c>
      <c r="F2182">
        <v>5359.21</v>
      </c>
      <c r="G2182" t="s">
        <v>8219</v>
      </c>
      <c r="H2182" t="s">
        <v>8224</v>
      </c>
      <c r="I2182" t="s">
        <v>8246</v>
      </c>
      <c r="J2182">
        <v>1447434268</v>
      </c>
      <c r="K2182" s="10">
        <f t="shared" si="241"/>
        <v>42321.711435185185</v>
      </c>
      <c r="L2182">
        <v>1443801868</v>
      </c>
      <c r="M2182" s="10">
        <f t="shared" si="242"/>
        <v>42279.669768518521</v>
      </c>
      <c r="N2182" t="b">
        <v>0</v>
      </c>
      <c r="O2182">
        <v>78</v>
      </c>
      <c r="P2182" t="b">
        <v>1</v>
      </c>
      <c r="Q2182" t="s">
        <v>8276</v>
      </c>
      <c r="R2182" s="5">
        <f t="shared" si="238"/>
        <v>1.0720000000000001</v>
      </c>
      <c r="S2182" s="14">
        <f t="shared" si="239"/>
        <v>68.707820512820518</v>
      </c>
      <c r="T2182" t="str">
        <f t="shared" si="243"/>
        <v>music</v>
      </c>
      <c r="U2182" t="str">
        <f t="shared" si="244"/>
        <v>rock</v>
      </c>
    </row>
    <row r="2183" spans="1:21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f t="shared" si="240"/>
        <v>2000</v>
      </c>
      <c r="F2183">
        <v>3062</v>
      </c>
      <c r="G2183" t="s">
        <v>8219</v>
      </c>
      <c r="H2183" t="s">
        <v>8224</v>
      </c>
      <c r="I2183" t="s">
        <v>8246</v>
      </c>
      <c r="J2183">
        <v>1487635653</v>
      </c>
      <c r="K2183" s="10">
        <f t="shared" si="241"/>
        <v>42787.005243055552</v>
      </c>
      <c r="L2183">
        <v>1486426053</v>
      </c>
      <c r="M2183" s="10">
        <f t="shared" si="242"/>
        <v>42773.005243055552</v>
      </c>
      <c r="N2183" t="b">
        <v>0</v>
      </c>
      <c r="O2183">
        <v>53</v>
      </c>
      <c r="P2183" t="b">
        <v>1</v>
      </c>
      <c r="Q2183" t="s">
        <v>8297</v>
      </c>
      <c r="R2183" s="5">
        <f t="shared" si="238"/>
        <v>1.5309999999999999</v>
      </c>
      <c r="S2183" s="14">
        <f t="shared" si="239"/>
        <v>57.773584905660378</v>
      </c>
      <c r="T2183" t="str">
        <f t="shared" si="243"/>
        <v>games</v>
      </c>
      <c r="U2183" t="str">
        <f t="shared" si="244"/>
        <v>tabletop games</v>
      </c>
    </row>
    <row r="2184" spans="1:21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f t="shared" si="240"/>
        <v>2250</v>
      </c>
      <c r="F2184">
        <v>15725</v>
      </c>
      <c r="G2184" t="s">
        <v>8219</v>
      </c>
      <c r="H2184" t="s">
        <v>8229</v>
      </c>
      <c r="I2184" t="s">
        <v>8251</v>
      </c>
      <c r="J2184">
        <v>1412285825</v>
      </c>
      <c r="K2184" s="10">
        <f t="shared" si="241"/>
        <v>41914.900752314818</v>
      </c>
      <c r="L2184">
        <v>1409261825</v>
      </c>
      <c r="M2184" s="10">
        <f t="shared" si="242"/>
        <v>41879.900752314818</v>
      </c>
      <c r="N2184" t="b">
        <v>0</v>
      </c>
      <c r="O2184">
        <v>356</v>
      </c>
      <c r="P2184" t="b">
        <v>1</v>
      </c>
      <c r="Q2184" t="s">
        <v>8297</v>
      </c>
      <c r="R2184" s="5">
        <f t="shared" si="238"/>
        <v>5.242</v>
      </c>
      <c r="S2184" s="14">
        <f t="shared" si="239"/>
        <v>44.171348314606739</v>
      </c>
      <c r="T2184" t="str">
        <f t="shared" si="243"/>
        <v>games</v>
      </c>
      <c r="U2184" t="str">
        <f t="shared" si="244"/>
        <v>tabletop games</v>
      </c>
    </row>
    <row r="2185" spans="1:21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f t="shared" si="240"/>
        <v>1800</v>
      </c>
      <c r="F2185">
        <v>8807</v>
      </c>
      <c r="G2185" t="s">
        <v>8219</v>
      </c>
      <c r="H2185" t="s">
        <v>8224</v>
      </c>
      <c r="I2185" t="s">
        <v>8246</v>
      </c>
      <c r="J2185">
        <v>1486616400</v>
      </c>
      <c r="K2185" s="10">
        <f t="shared" si="241"/>
        <v>42775.208333333328</v>
      </c>
      <c r="L2185">
        <v>1484037977</v>
      </c>
      <c r="M2185" s="10">
        <f t="shared" si="242"/>
        <v>42745.365474537044</v>
      </c>
      <c r="N2185" t="b">
        <v>0</v>
      </c>
      <c r="O2185">
        <v>279</v>
      </c>
      <c r="P2185" t="b">
        <v>1</v>
      </c>
      <c r="Q2185" t="s">
        <v>8297</v>
      </c>
      <c r="R2185" s="5">
        <f t="shared" si="238"/>
        <v>4.8929999999999998</v>
      </c>
      <c r="S2185" s="14">
        <f t="shared" si="239"/>
        <v>31.566308243727597</v>
      </c>
      <c r="T2185" t="str">
        <f t="shared" si="243"/>
        <v>games</v>
      </c>
      <c r="U2185" t="str">
        <f t="shared" si="244"/>
        <v>tabletop games</v>
      </c>
    </row>
    <row r="2186" spans="1:21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f t="shared" si="240"/>
        <v>10000</v>
      </c>
      <c r="F2186">
        <v>28474</v>
      </c>
      <c r="G2186" t="s">
        <v>8219</v>
      </c>
      <c r="H2186" t="s">
        <v>8224</v>
      </c>
      <c r="I2186" t="s">
        <v>8246</v>
      </c>
      <c r="J2186">
        <v>1453737600</v>
      </c>
      <c r="K2186" s="10">
        <f t="shared" si="241"/>
        <v>42394.666666666672</v>
      </c>
      <c r="L2186">
        <v>1452530041</v>
      </c>
      <c r="M2186" s="10">
        <f t="shared" si="242"/>
        <v>42380.690289351856</v>
      </c>
      <c r="N2186" t="b">
        <v>1</v>
      </c>
      <c r="O2186">
        <v>266</v>
      </c>
      <c r="P2186" t="b">
        <v>1</v>
      </c>
      <c r="Q2186" t="s">
        <v>8297</v>
      </c>
      <c r="R2186" s="5">
        <f t="shared" si="238"/>
        <v>2.847</v>
      </c>
      <c r="S2186" s="14">
        <f t="shared" si="239"/>
        <v>107.04511278195488</v>
      </c>
      <c r="T2186" t="str">
        <f t="shared" si="243"/>
        <v>games</v>
      </c>
      <c r="U2186" t="str">
        <f t="shared" si="244"/>
        <v>tabletop games</v>
      </c>
    </row>
    <row r="2187" spans="1:21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f t="shared" si="240"/>
        <v>6050</v>
      </c>
      <c r="F2187">
        <v>92848.5</v>
      </c>
      <c r="G2187" t="s">
        <v>8219</v>
      </c>
      <c r="H2187" t="s">
        <v>8225</v>
      </c>
      <c r="I2187" t="s">
        <v>8247</v>
      </c>
      <c r="J2187">
        <v>1364286239</v>
      </c>
      <c r="K2187" s="10">
        <f t="shared" si="241"/>
        <v>41359.349988425929</v>
      </c>
      <c r="L2187">
        <v>1360830239</v>
      </c>
      <c r="M2187" s="10">
        <f t="shared" si="242"/>
        <v>41319.349988425929</v>
      </c>
      <c r="N2187" t="b">
        <v>0</v>
      </c>
      <c r="O2187">
        <v>623</v>
      </c>
      <c r="P2187" t="b">
        <v>1</v>
      </c>
      <c r="Q2187" t="s">
        <v>8297</v>
      </c>
      <c r="R2187" s="5">
        <f t="shared" si="238"/>
        <v>18.57</v>
      </c>
      <c r="S2187" s="14">
        <f t="shared" si="239"/>
        <v>149.03451043338683</v>
      </c>
      <c r="T2187" t="str">
        <f t="shared" si="243"/>
        <v>games</v>
      </c>
      <c r="U2187" t="str">
        <f t="shared" si="244"/>
        <v>tabletop games</v>
      </c>
    </row>
    <row r="2188" spans="1:21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f t="shared" si="240"/>
        <v>20000</v>
      </c>
      <c r="F2188">
        <v>21935</v>
      </c>
      <c r="G2188" t="s">
        <v>8219</v>
      </c>
      <c r="H2188" t="s">
        <v>8224</v>
      </c>
      <c r="I2188" t="s">
        <v>8246</v>
      </c>
      <c r="J2188">
        <v>1473213600</v>
      </c>
      <c r="K2188" s="10">
        <f t="shared" si="241"/>
        <v>42620.083333333328</v>
      </c>
      <c r="L2188">
        <v>1470062743</v>
      </c>
      <c r="M2188" s="10">
        <f t="shared" si="242"/>
        <v>42583.615081018521</v>
      </c>
      <c r="N2188" t="b">
        <v>0</v>
      </c>
      <c r="O2188">
        <v>392</v>
      </c>
      <c r="P2188" t="b">
        <v>1</v>
      </c>
      <c r="Q2188" t="s">
        <v>8297</v>
      </c>
      <c r="R2188" s="5">
        <f t="shared" si="238"/>
        <v>1.097</v>
      </c>
      <c r="S2188" s="14">
        <f t="shared" si="239"/>
        <v>55.956632653061227</v>
      </c>
      <c r="T2188" t="str">
        <f t="shared" si="243"/>
        <v>games</v>
      </c>
      <c r="U2188" t="str">
        <f t="shared" si="244"/>
        <v>tabletop games</v>
      </c>
    </row>
    <row r="2189" spans="1:21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f t="shared" si="240"/>
        <v>20000</v>
      </c>
      <c r="F2189">
        <v>202928.5</v>
      </c>
      <c r="G2189" t="s">
        <v>8219</v>
      </c>
      <c r="H2189" t="s">
        <v>8224</v>
      </c>
      <c r="I2189" t="s">
        <v>8246</v>
      </c>
      <c r="J2189">
        <v>1428033540</v>
      </c>
      <c r="K2189" s="10">
        <f t="shared" si="241"/>
        <v>42097.165972222225</v>
      </c>
      <c r="L2189">
        <v>1425531666</v>
      </c>
      <c r="M2189" s="10">
        <f t="shared" si="242"/>
        <v>42068.209097222221</v>
      </c>
      <c r="N2189" t="b">
        <v>1</v>
      </c>
      <c r="O2189">
        <v>3562</v>
      </c>
      <c r="P2189" t="b">
        <v>1</v>
      </c>
      <c r="Q2189" t="s">
        <v>8297</v>
      </c>
      <c r="R2189" s="5">
        <f t="shared" si="238"/>
        <v>10.146000000000001</v>
      </c>
      <c r="S2189" s="14">
        <f t="shared" si="239"/>
        <v>56.970381807973048</v>
      </c>
      <c r="T2189" t="str">
        <f t="shared" si="243"/>
        <v>games</v>
      </c>
      <c r="U2189" t="str">
        <f t="shared" si="244"/>
        <v>tabletop games</v>
      </c>
    </row>
    <row r="2190" spans="1:21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f t="shared" si="240"/>
        <v>3735.92</v>
      </c>
      <c r="F2190">
        <v>22645</v>
      </c>
      <c r="G2190" t="s">
        <v>8219</v>
      </c>
      <c r="H2190" t="s">
        <v>8226</v>
      </c>
      <c r="I2190" t="s">
        <v>8248</v>
      </c>
      <c r="J2190">
        <v>1477414800</v>
      </c>
      <c r="K2190" s="10">
        <f t="shared" si="241"/>
        <v>42668.708333333328</v>
      </c>
      <c r="L2190">
        <v>1474380241</v>
      </c>
      <c r="M2190" s="10">
        <f t="shared" si="242"/>
        <v>42633.586122685185</v>
      </c>
      <c r="N2190" t="b">
        <v>0</v>
      </c>
      <c r="O2190">
        <v>514</v>
      </c>
      <c r="P2190" t="b">
        <v>1</v>
      </c>
      <c r="Q2190" t="s">
        <v>8297</v>
      </c>
      <c r="R2190" s="5">
        <f t="shared" si="238"/>
        <v>4.1219999999999999</v>
      </c>
      <c r="S2190" s="14">
        <f t="shared" si="239"/>
        <v>44.056420233463037</v>
      </c>
      <c r="T2190" t="str">
        <f t="shared" si="243"/>
        <v>games</v>
      </c>
      <c r="U2190" t="str">
        <f t="shared" si="244"/>
        <v>tabletop games</v>
      </c>
    </row>
    <row r="2191" spans="1:21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f t="shared" si="240"/>
        <v>1452</v>
      </c>
      <c r="F2191">
        <v>6039</v>
      </c>
      <c r="G2191" t="s">
        <v>8219</v>
      </c>
      <c r="H2191" t="s">
        <v>8225</v>
      </c>
      <c r="I2191" t="s">
        <v>8247</v>
      </c>
      <c r="J2191">
        <v>1461276000</v>
      </c>
      <c r="K2191" s="10">
        <f t="shared" si="241"/>
        <v>42481.916666666672</v>
      </c>
      <c r="L2191">
        <v>1460055300</v>
      </c>
      <c r="M2191" s="10">
        <f t="shared" si="242"/>
        <v>42467.788194444445</v>
      </c>
      <c r="N2191" t="b">
        <v>0</v>
      </c>
      <c r="O2191">
        <v>88</v>
      </c>
      <c r="P2191" t="b">
        <v>1</v>
      </c>
      <c r="Q2191" t="s">
        <v>8297</v>
      </c>
      <c r="R2191" s="5">
        <f t="shared" si="238"/>
        <v>5.0330000000000004</v>
      </c>
      <c r="S2191" s="14">
        <f t="shared" si="239"/>
        <v>68.625</v>
      </c>
      <c r="T2191" t="str">
        <f t="shared" si="243"/>
        <v>games</v>
      </c>
      <c r="U2191" t="str">
        <f t="shared" si="244"/>
        <v>tabletop games</v>
      </c>
    </row>
    <row r="2192" spans="1:21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f t="shared" si="240"/>
        <v>19000</v>
      </c>
      <c r="F2192">
        <v>35076</v>
      </c>
      <c r="G2192" t="s">
        <v>8219</v>
      </c>
      <c r="H2192" t="s">
        <v>8224</v>
      </c>
      <c r="I2192" t="s">
        <v>8246</v>
      </c>
      <c r="J2192">
        <v>1458716340</v>
      </c>
      <c r="K2192" s="10">
        <f t="shared" si="241"/>
        <v>42452.290972222225</v>
      </c>
      <c r="L2192">
        <v>1455721204</v>
      </c>
      <c r="M2192" s="10">
        <f t="shared" si="242"/>
        <v>42417.625046296293</v>
      </c>
      <c r="N2192" t="b">
        <v>0</v>
      </c>
      <c r="O2192">
        <v>537</v>
      </c>
      <c r="P2192" t="b">
        <v>1</v>
      </c>
      <c r="Q2192" t="s">
        <v>8297</v>
      </c>
      <c r="R2192" s="5">
        <f t="shared" si="238"/>
        <v>1.8460000000000001</v>
      </c>
      <c r="S2192" s="14">
        <f t="shared" si="239"/>
        <v>65.318435754189949</v>
      </c>
      <c r="T2192" t="str">
        <f t="shared" si="243"/>
        <v>games</v>
      </c>
      <c r="U2192" t="str">
        <f t="shared" si="244"/>
        <v>tabletop games</v>
      </c>
    </row>
    <row r="2193" spans="1:21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f t="shared" si="240"/>
        <v>907.5</v>
      </c>
      <c r="F2193">
        <v>898</v>
      </c>
      <c r="G2193" t="s">
        <v>8219</v>
      </c>
      <c r="H2193" t="s">
        <v>8225</v>
      </c>
      <c r="I2193" t="s">
        <v>8247</v>
      </c>
      <c r="J2193">
        <v>1487102427</v>
      </c>
      <c r="K2193" s="10">
        <f t="shared" si="241"/>
        <v>42780.833645833336</v>
      </c>
      <c r="L2193">
        <v>1486065627</v>
      </c>
      <c r="M2193" s="10">
        <f t="shared" si="242"/>
        <v>42768.833645833336</v>
      </c>
      <c r="N2193" t="b">
        <v>0</v>
      </c>
      <c r="O2193">
        <v>25</v>
      </c>
      <c r="P2193" t="b">
        <v>1</v>
      </c>
      <c r="Q2193" t="s">
        <v>8297</v>
      </c>
      <c r="R2193" s="5">
        <f t="shared" si="238"/>
        <v>1.1970000000000001</v>
      </c>
      <c r="S2193" s="14">
        <f t="shared" si="239"/>
        <v>35.92</v>
      </c>
      <c r="T2193" t="str">
        <f t="shared" si="243"/>
        <v>games</v>
      </c>
      <c r="U2193" t="str">
        <f t="shared" si="244"/>
        <v>tabletop games</v>
      </c>
    </row>
    <row r="2194" spans="1:21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f t="shared" si="240"/>
        <v>14520</v>
      </c>
      <c r="F2194">
        <v>129748.82</v>
      </c>
      <c r="G2194" t="s">
        <v>8219</v>
      </c>
      <c r="H2194" t="s">
        <v>8225</v>
      </c>
      <c r="I2194" t="s">
        <v>8247</v>
      </c>
      <c r="J2194">
        <v>1481842800</v>
      </c>
      <c r="K2194" s="10">
        <f t="shared" si="241"/>
        <v>42719.958333333328</v>
      </c>
      <c r="L2194">
        <v>1479414344</v>
      </c>
      <c r="M2194" s="10">
        <f t="shared" si="242"/>
        <v>42691.8512037037</v>
      </c>
      <c r="N2194" t="b">
        <v>0</v>
      </c>
      <c r="O2194">
        <v>3238</v>
      </c>
      <c r="P2194" t="b">
        <v>1</v>
      </c>
      <c r="Q2194" t="s">
        <v>8297</v>
      </c>
      <c r="R2194" s="5">
        <f t="shared" si="238"/>
        <v>10.811999999999999</v>
      </c>
      <c r="S2194" s="14">
        <f t="shared" si="239"/>
        <v>40.070667078443485</v>
      </c>
      <c r="T2194" t="str">
        <f t="shared" si="243"/>
        <v>games</v>
      </c>
      <c r="U2194" t="str">
        <f t="shared" si="244"/>
        <v>tabletop games</v>
      </c>
    </row>
    <row r="2195" spans="1:21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f t="shared" si="240"/>
        <v>15000</v>
      </c>
      <c r="F2195">
        <v>67856</v>
      </c>
      <c r="G2195" t="s">
        <v>8219</v>
      </c>
      <c r="H2195" t="s">
        <v>8224</v>
      </c>
      <c r="I2195" t="s">
        <v>8246</v>
      </c>
      <c r="J2195">
        <v>1479704340</v>
      </c>
      <c r="K2195" s="10">
        <f t="shared" si="241"/>
        <v>42695.207638888889</v>
      </c>
      <c r="L2195">
        <v>1477043072</v>
      </c>
      <c r="M2195" s="10">
        <f t="shared" si="242"/>
        <v>42664.405925925923</v>
      </c>
      <c r="N2195" t="b">
        <v>0</v>
      </c>
      <c r="O2195">
        <v>897</v>
      </c>
      <c r="P2195" t="b">
        <v>1</v>
      </c>
      <c r="Q2195" t="s">
        <v>8297</v>
      </c>
      <c r="R2195" s="5">
        <f t="shared" si="238"/>
        <v>4.524</v>
      </c>
      <c r="S2195" s="14">
        <f t="shared" si="239"/>
        <v>75.647714604236342</v>
      </c>
      <c r="T2195" t="str">
        <f t="shared" si="243"/>
        <v>games</v>
      </c>
      <c r="U2195" t="str">
        <f t="shared" si="244"/>
        <v>tabletop games</v>
      </c>
    </row>
    <row r="2196" spans="1:21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f t="shared" si="240"/>
        <v>10000</v>
      </c>
      <c r="F2196">
        <v>53737</v>
      </c>
      <c r="G2196" t="s">
        <v>8219</v>
      </c>
      <c r="H2196" t="s">
        <v>8224</v>
      </c>
      <c r="I2196" t="s">
        <v>8246</v>
      </c>
      <c r="J2196">
        <v>1459012290</v>
      </c>
      <c r="K2196" s="10">
        <f t="shared" si="241"/>
        <v>42455.716319444444</v>
      </c>
      <c r="L2196">
        <v>1456423890</v>
      </c>
      <c r="M2196" s="10">
        <f t="shared" si="242"/>
        <v>42425.757986111115</v>
      </c>
      <c r="N2196" t="b">
        <v>0</v>
      </c>
      <c r="O2196">
        <v>878</v>
      </c>
      <c r="P2196" t="b">
        <v>1</v>
      </c>
      <c r="Q2196" t="s">
        <v>8297</v>
      </c>
      <c r="R2196" s="5">
        <f t="shared" si="238"/>
        <v>5.3739999999999997</v>
      </c>
      <c r="S2196" s="14">
        <f t="shared" si="239"/>
        <v>61.203872437357631</v>
      </c>
      <c r="T2196" t="str">
        <f t="shared" si="243"/>
        <v>games</v>
      </c>
      <c r="U2196" t="str">
        <f t="shared" si="244"/>
        <v>tabletop games</v>
      </c>
    </row>
    <row r="2197" spans="1:21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f t="shared" si="240"/>
        <v>4600</v>
      </c>
      <c r="F2197">
        <v>5535</v>
      </c>
      <c r="G2197" t="s">
        <v>8219</v>
      </c>
      <c r="H2197" t="s">
        <v>8224</v>
      </c>
      <c r="I2197" t="s">
        <v>8246</v>
      </c>
      <c r="J2197">
        <v>1439317900</v>
      </c>
      <c r="K2197" s="10">
        <f t="shared" si="241"/>
        <v>42227.771990740745</v>
      </c>
      <c r="L2197">
        <v>1436725900</v>
      </c>
      <c r="M2197" s="10">
        <f t="shared" si="242"/>
        <v>42197.771990740745</v>
      </c>
      <c r="N2197" t="b">
        <v>0</v>
      </c>
      <c r="O2197">
        <v>115</v>
      </c>
      <c r="P2197" t="b">
        <v>1</v>
      </c>
      <c r="Q2197" t="s">
        <v>8297</v>
      </c>
      <c r="R2197" s="5">
        <f t="shared" si="238"/>
        <v>1.2030000000000001</v>
      </c>
      <c r="S2197" s="14">
        <f t="shared" si="239"/>
        <v>48.130434782608695</v>
      </c>
      <c r="T2197" t="str">
        <f t="shared" si="243"/>
        <v>games</v>
      </c>
      <c r="U2197" t="str">
        <f t="shared" si="244"/>
        <v>tabletop games</v>
      </c>
    </row>
    <row r="2198" spans="1:21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f t="shared" si="240"/>
        <v>14000</v>
      </c>
      <c r="F2198">
        <v>15937</v>
      </c>
      <c r="G2198" t="s">
        <v>8219</v>
      </c>
      <c r="H2198" t="s">
        <v>8224</v>
      </c>
      <c r="I2198" t="s">
        <v>8246</v>
      </c>
      <c r="J2198">
        <v>1480662000</v>
      </c>
      <c r="K2198" s="10">
        <f t="shared" si="241"/>
        <v>42706.291666666672</v>
      </c>
      <c r="L2198">
        <v>1478000502</v>
      </c>
      <c r="M2198" s="10">
        <f t="shared" si="242"/>
        <v>42675.487291666665</v>
      </c>
      <c r="N2198" t="b">
        <v>0</v>
      </c>
      <c r="O2198">
        <v>234</v>
      </c>
      <c r="P2198" t="b">
        <v>1</v>
      </c>
      <c r="Q2198" t="s">
        <v>8297</v>
      </c>
      <c r="R2198" s="5">
        <f t="shared" si="238"/>
        <v>1.1379999999999999</v>
      </c>
      <c r="S2198" s="14">
        <f t="shared" si="239"/>
        <v>68.106837606837601</v>
      </c>
      <c r="T2198" t="str">
        <f t="shared" si="243"/>
        <v>games</v>
      </c>
      <c r="U2198" t="str">
        <f t="shared" si="244"/>
        <v>tabletop games</v>
      </c>
    </row>
    <row r="2199" spans="1:21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f t="shared" si="240"/>
        <v>30000</v>
      </c>
      <c r="F2199">
        <v>285309.33</v>
      </c>
      <c r="G2199" t="s">
        <v>8219</v>
      </c>
      <c r="H2199" t="s">
        <v>8224</v>
      </c>
      <c r="I2199" t="s">
        <v>8246</v>
      </c>
      <c r="J2199">
        <v>1425132059</v>
      </c>
      <c r="K2199" s="10">
        <f t="shared" si="241"/>
        <v>42063.584016203706</v>
      </c>
      <c r="L2199">
        <v>1422540059</v>
      </c>
      <c r="M2199" s="10">
        <f t="shared" si="242"/>
        <v>42033.584016203706</v>
      </c>
      <c r="N2199" t="b">
        <v>0</v>
      </c>
      <c r="O2199">
        <v>4330</v>
      </c>
      <c r="P2199" t="b">
        <v>1</v>
      </c>
      <c r="Q2199" t="s">
        <v>8297</v>
      </c>
      <c r="R2199" s="5">
        <f t="shared" si="238"/>
        <v>9.51</v>
      </c>
      <c r="S2199" s="14">
        <f t="shared" si="239"/>
        <v>65.891300230946882</v>
      </c>
      <c r="T2199" t="str">
        <f t="shared" si="243"/>
        <v>games</v>
      </c>
      <c r="U2199" t="str">
        <f t="shared" si="244"/>
        <v>tabletop games</v>
      </c>
    </row>
    <row r="2200" spans="1:21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f t="shared" si="240"/>
        <v>40000</v>
      </c>
      <c r="F2200">
        <v>53157</v>
      </c>
      <c r="G2200" t="s">
        <v>8219</v>
      </c>
      <c r="H2200" t="s">
        <v>8224</v>
      </c>
      <c r="I2200" t="s">
        <v>8246</v>
      </c>
      <c r="J2200">
        <v>1447507200</v>
      </c>
      <c r="K2200" s="10">
        <f t="shared" si="241"/>
        <v>42322.555555555555</v>
      </c>
      <c r="L2200">
        <v>1444911600</v>
      </c>
      <c r="M2200" s="10">
        <f t="shared" si="242"/>
        <v>42292.513888888891</v>
      </c>
      <c r="N2200" t="b">
        <v>0</v>
      </c>
      <c r="O2200">
        <v>651</v>
      </c>
      <c r="P2200" t="b">
        <v>1</v>
      </c>
      <c r="Q2200" t="s">
        <v>8297</v>
      </c>
      <c r="R2200" s="5">
        <f t="shared" si="238"/>
        <v>1.329</v>
      </c>
      <c r="S2200" s="14">
        <f t="shared" si="239"/>
        <v>81.654377880184327</v>
      </c>
      <c r="T2200" t="str">
        <f t="shared" si="243"/>
        <v>games</v>
      </c>
      <c r="U2200" t="str">
        <f t="shared" si="244"/>
        <v>tabletop games</v>
      </c>
    </row>
    <row r="2201" spans="1:21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f t="shared" si="240"/>
        <v>9990</v>
      </c>
      <c r="F2201">
        <v>13228</v>
      </c>
      <c r="G2201" t="s">
        <v>8219</v>
      </c>
      <c r="H2201" t="s">
        <v>8241</v>
      </c>
      <c r="I2201" t="s">
        <v>8249</v>
      </c>
      <c r="J2201">
        <v>1444903198</v>
      </c>
      <c r="K2201" s="10">
        <f t="shared" si="241"/>
        <v>42292.416643518518</v>
      </c>
      <c r="L2201">
        <v>1442311198</v>
      </c>
      <c r="M2201" s="10">
        <f t="shared" si="242"/>
        <v>42262.416643518518</v>
      </c>
      <c r="N2201" t="b">
        <v>1</v>
      </c>
      <c r="O2201">
        <v>251</v>
      </c>
      <c r="P2201" t="b">
        <v>1</v>
      </c>
      <c r="Q2201" t="s">
        <v>8297</v>
      </c>
      <c r="R2201" s="5">
        <f t="shared" si="238"/>
        <v>1.47</v>
      </c>
      <c r="S2201" s="14">
        <f t="shared" si="239"/>
        <v>52.701195219123505</v>
      </c>
      <c r="T2201" t="str">
        <f t="shared" si="243"/>
        <v>games</v>
      </c>
      <c r="U2201" t="str">
        <f t="shared" si="244"/>
        <v>tabletop games</v>
      </c>
    </row>
    <row r="2202" spans="1:21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f t="shared" si="240"/>
        <v>2420</v>
      </c>
      <c r="F2202">
        <v>10843</v>
      </c>
      <c r="G2202" t="s">
        <v>8219</v>
      </c>
      <c r="H2202" t="s">
        <v>8225</v>
      </c>
      <c r="I2202" t="s">
        <v>8247</v>
      </c>
      <c r="J2202">
        <v>1436151600</v>
      </c>
      <c r="K2202" s="10">
        <f t="shared" si="241"/>
        <v>42191.125</v>
      </c>
      <c r="L2202">
        <v>1433775668</v>
      </c>
      <c r="M2202" s="10">
        <f t="shared" si="242"/>
        <v>42163.625787037032</v>
      </c>
      <c r="N2202" t="b">
        <v>0</v>
      </c>
      <c r="O2202">
        <v>263</v>
      </c>
      <c r="P2202" t="b">
        <v>1</v>
      </c>
      <c r="Q2202" t="s">
        <v>8297</v>
      </c>
      <c r="R2202" s="5">
        <f t="shared" si="238"/>
        <v>5.4219999999999997</v>
      </c>
      <c r="S2202" s="14">
        <f t="shared" si="239"/>
        <v>41.228136882129277</v>
      </c>
      <c r="T2202" t="str">
        <f t="shared" si="243"/>
        <v>games</v>
      </c>
      <c r="U2202" t="str">
        <f t="shared" si="244"/>
        <v>tabletop games</v>
      </c>
    </row>
    <row r="2203" spans="1:21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f t="shared" si="240"/>
        <v>133.1</v>
      </c>
      <c r="F2203">
        <v>420.99</v>
      </c>
      <c r="G2203" t="s">
        <v>8219</v>
      </c>
      <c r="H2203" t="s">
        <v>8225</v>
      </c>
      <c r="I2203" t="s">
        <v>8247</v>
      </c>
      <c r="J2203">
        <v>1358367565</v>
      </c>
      <c r="K2203" s="10">
        <f t="shared" si="241"/>
        <v>41290.846817129634</v>
      </c>
      <c r="L2203">
        <v>1357157965</v>
      </c>
      <c r="M2203" s="10">
        <f t="shared" si="242"/>
        <v>41276.846817129634</v>
      </c>
      <c r="N2203" t="b">
        <v>0</v>
      </c>
      <c r="O2203">
        <v>28</v>
      </c>
      <c r="P2203" t="b">
        <v>1</v>
      </c>
      <c r="Q2203" t="s">
        <v>8280</v>
      </c>
      <c r="R2203" s="5">
        <f t="shared" si="238"/>
        <v>3.827</v>
      </c>
      <c r="S2203" s="14">
        <f t="shared" si="239"/>
        <v>15.035357142857142</v>
      </c>
      <c r="T2203" t="str">
        <f t="shared" si="243"/>
        <v>music</v>
      </c>
      <c r="U2203" t="str">
        <f t="shared" si="244"/>
        <v>electronic music</v>
      </c>
    </row>
    <row r="2204" spans="1:21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f t="shared" si="240"/>
        <v>4000</v>
      </c>
      <c r="F2204">
        <v>28167.25</v>
      </c>
      <c r="G2204" t="s">
        <v>8219</v>
      </c>
      <c r="H2204" t="s">
        <v>8224</v>
      </c>
      <c r="I2204" t="s">
        <v>8246</v>
      </c>
      <c r="J2204">
        <v>1351801368</v>
      </c>
      <c r="K2204" s="10">
        <f t="shared" si="241"/>
        <v>41214.849166666667</v>
      </c>
      <c r="L2204">
        <v>1349209368</v>
      </c>
      <c r="M2204" s="10">
        <f t="shared" si="242"/>
        <v>41184.849166666667</v>
      </c>
      <c r="N2204" t="b">
        <v>0</v>
      </c>
      <c r="O2204">
        <v>721</v>
      </c>
      <c r="P2204" t="b">
        <v>1</v>
      </c>
      <c r="Q2204" t="s">
        <v>8280</v>
      </c>
      <c r="R2204" s="5">
        <f t="shared" si="238"/>
        <v>7.0419999999999998</v>
      </c>
      <c r="S2204" s="14">
        <f t="shared" si="239"/>
        <v>39.066920943134534</v>
      </c>
      <c r="T2204" t="str">
        <f t="shared" si="243"/>
        <v>music</v>
      </c>
      <c r="U2204" t="str">
        <f t="shared" si="244"/>
        <v>electronic music</v>
      </c>
    </row>
    <row r="2205" spans="1:21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f t="shared" si="240"/>
        <v>1500</v>
      </c>
      <c r="F2205">
        <v>2191</v>
      </c>
      <c r="G2205" t="s">
        <v>8219</v>
      </c>
      <c r="H2205" t="s">
        <v>8229</v>
      </c>
      <c r="I2205" t="s">
        <v>8251</v>
      </c>
      <c r="J2205">
        <v>1443127082</v>
      </c>
      <c r="K2205" s="10">
        <f t="shared" si="241"/>
        <v>42271.85974537037</v>
      </c>
      <c r="L2205">
        <v>1440535082</v>
      </c>
      <c r="M2205" s="10">
        <f t="shared" si="242"/>
        <v>42241.85974537037</v>
      </c>
      <c r="N2205" t="b">
        <v>0</v>
      </c>
      <c r="O2205">
        <v>50</v>
      </c>
      <c r="P2205" t="b">
        <v>1</v>
      </c>
      <c r="Q2205" t="s">
        <v>8280</v>
      </c>
      <c r="R2205" s="5">
        <f t="shared" si="238"/>
        <v>1.0960000000000001</v>
      </c>
      <c r="S2205" s="14">
        <f t="shared" si="239"/>
        <v>43.82</v>
      </c>
      <c r="T2205" t="str">
        <f t="shared" si="243"/>
        <v>music</v>
      </c>
      <c r="U2205" t="str">
        <f t="shared" si="244"/>
        <v>electronic music</v>
      </c>
    </row>
    <row r="2206" spans="1:21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f t="shared" si="240"/>
        <v>1500</v>
      </c>
      <c r="F2206">
        <v>1993</v>
      </c>
      <c r="G2206" t="s">
        <v>8219</v>
      </c>
      <c r="H2206" t="s">
        <v>8224</v>
      </c>
      <c r="I2206" t="s">
        <v>8246</v>
      </c>
      <c r="J2206">
        <v>1362814119</v>
      </c>
      <c r="K2206" s="10">
        <f t="shared" si="241"/>
        <v>41342.311562499999</v>
      </c>
      <c r="L2206">
        <v>1360222119</v>
      </c>
      <c r="M2206" s="10">
        <f t="shared" si="242"/>
        <v>41312.311562499999</v>
      </c>
      <c r="N2206" t="b">
        <v>0</v>
      </c>
      <c r="O2206">
        <v>73</v>
      </c>
      <c r="P2206" t="b">
        <v>1</v>
      </c>
      <c r="Q2206" t="s">
        <v>8280</v>
      </c>
      <c r="R2206" s="5">
        <f t="shared" si="238"/>
        <v>1.329</v>
      </c>
      <c r="S2206" s="14">
        <f t="shared" si="239"/>
        <v>27.301369863013697</v>
      </c>
      <c r="T2206" t="str">
        <f t="shared" si="243"/>
        <v>music</v>
      </c>
      <c r="U2206" t="str">
        <f t="shared" si="244"/>
        <v>electronic music</v>
      </c>
    </row>
    <row r="2207" spans="1:21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f t="shared" si="240"/>
        <v>750</v>
      </c>
      <c r="F2207">
        <v>1140</v>
      </c>
      <c r="G2207" t="s">
        <v>8219</v>
      </c>
      <c r="H2207" t="s">
        <v>8224</v>
      </c>
      <c r="I2207" t="s">
        <v>8246</v>
      </c>
      <c r="J2207">
        <v>1338579789</v>
      </c>
      <c r="K2207" s="10">
        <f t="shared" si="241"/>
        <v>41061.82163194444</v>
      </c>
      <c r="L2207">
        <v>1335987789</v>
      </c>
      <c r="M2207" s="10">
        <f t="shared" si="242"/>
        <v>41031.82163194444</v>
      </c>
      <c r="N2207" t="b">
        <v>0</v>
      </c>
      <c r="O2207">
        <v>27</v>
      </c>
      <c r="P2207" t="b">
        <v>1</v>
      </c>
      <c r="Q2207" t="s">
        <v>8280</v>
      </c>
      <c r="R2207" s="5">
        <f t="shared" si="238"/>
        <v>1.52</v>
      </c>
      <c r="S2207" s="14">
        <f t="shared" si="239"/>
        <v>42.222222222222221</v>
      </c>
      <c r="T2207" t="str">
        <f t="shared" si="243"/>
        <v>music</v>
      </c>
      <c r="U2207" t="str">
        <f t="shared" si="244"/>
        <v>electronic music</v>
      </c>
    </row>
    <row r="2208" spans="1:21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f t="shared" si="240"/>
        <v>1100</v>
      </c>
      <c r="F2208">
        <v>1130</v>
      </c>
      <c r="G2208" t="s">
        <v>8219</v>
      </c>
      <c r="H2208" t="s">
        <v>8224</v>
      </c>
      <c r="I2208" t="s">
        <v>8246</v>
      </c>
      <c r="J2208">
        <v>1334556624</v>
      </c>
      <c r="K2208" s="10">
        <f t="shared" si="241"/>
        <v>41015.257222222222</v>
      </c>
      <c r="L2208">
        <v>1333001424</v>
      </c>
      <c r="M2208" s="10">
        <f t="shared" si="242"/>
        <v>40997.257222222222</v>
      </c>
      <c r="N2208" t="b">
        <v>0</v>
      </c>
      <c r="O2208">
        <v>34</v>
      </c>
      <c r="P2208" t="b">
        <v>1</v>
      </c>
      <c r="Q2208" t="s">
        <v>8280</v>
      </c>
      <c r="R2208" s="5">
        <f t="shared" si="238"/>
        <v>1.0269999999999999</v>
      </c>
      <c r="S2208" s="14">
        <f t="shared" si="239"/>
        <v>33.235294117647058</v>
      </c>
      <c r="T2208" t="str">
        <f t="shared" si="243"/>
        <v>music</v>
      </c>
      <c r="U2208" t="str">
        <f t="shared" si="244"/>
        <v>electronic music</v>
      </c>
    </row>
    <row r="2209" spans="1:21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f t="shared" si="240"/>
        <v>2000</v>
      </c>
      <c r="F2209">
        <v>2000</v>
      </c>
      <c r="G2209" t="s">
        <v>8219</v>
      </c>
      <c r="H2209" t="s">
        <v>8224</v>
      </c>
      <c r="I2209" t="s">
        <v>8246</v>
      </c>
      <c r="J2209">
        <v>1384580373</v>
      </c>
      <c r="K2209" s="10">
        <f t="shared" si="241"/>
        <v>41594.235798611109</v>
      </c>
      <c r="L2209">
        <v>1381984773</v>
      </c>
      <c r="M2209" s="10">
        <f t="shared" si="242"/>
        <v>41564.194131944445</v>
      </c>
      <c r="N2209" t="b">
        <v>0</v>
      </c>
      <c r="O2209">
        <v>7</v>
      </c>
      <c r="P2209" t="b">
        <v>1</v>
      </c>
      <c r="Q2209" t="s">
        <v>8280</v>
      </c>
      <c r="R2209" s="5">
        <f t="shared" si="238"/>
        <v>1</v>
      </c>
      <c r="S2209" s="14">
        <f t="shared" si="239"/>
        <v>285.71428571428572</v>
      </c>
      <c r="T2209" t="str">
        <f t="shared" si="243"/>
        <v>music</v>
      </c>
      <c r="U2209" t="str">
        <f t="shared" si="244"/>
        <v>electronic music</v>
      </c>
    </row>
    <row r="2210" spans="1:21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f t="shared" si="240"/>
        <v>1000</v>
      </c>
      <c r="F2210">
        <v>1016</v>
      </c>
      <c r="G2210" t="s">
        <v>8219</v>
      </c>
      <c r="H2210" t="s">
        <v>8224</v>
      </c>
      <c r="I2210" t="s">
        <v>8246</v>
      </c>
      <c r="J2210">
        <v>1333771200</v>
      </c>
      <c r="K2210" s="10">
        <f t="shared" si="241"/>
        <v>41006.166666666664</v>
      </c>
      <c r="L2210">
        <v>1328649026</v>
      </c>
      <c r="M2210" s="10">
        <f t="shared" si="242"/>
        <v>40946.882245370369</v>
      </c>
      <c r="N2210" t="b">
        <v>0</v>
      </c>
      <c r="O2210">
        <v>24</v>
      </c>
      <c r="P2210" t="b">
        <v>1</v>
      </c>
      <c r="Q2210" t="s">
        <v>8280</v>
      </c>
      <c r="R2210" s="5">
        <f t="shared" si="238"/>
        <v>1.016</v>
      </c>
      <c r="S2210" s="14">
        <f t="shared" si="239"/>
        <v>42.333333333333336</v>
      </c>
      <c r="T2210" t="str">
        <f t="shared" si="243"/>
        <v>music</v>
      </c>
      <c r="U2210" t="str">
        <f t="shared" si="244"/>
        <v>electronic music</v>
      </c>
    </row>
    <row r="2211" spans="1:21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f t="shared" si="240"/>
        <v>605</v>
      </c>
      <c r="F2211">
        <v>754</v>
      </c>
      <c r="G2211" t="s">
        <v>8219</v>
      </c>
      <c r="H2211" t="s">
        <v>8225</v>
      </c>
      <c r="I2211" t="s">
        <v>8247</v>
      </c>
      <c r="J2211">
        <v>1397516400</v>
      </c>
      <c r="K2211" s="10">
        <f t="shared" si="241"/>
        <v>41743.958333333336</v>
      </c>
      <c r="L2211">
        <v>1396524644</v>
      </c>
      <c r="M2211" s="10">
        <f t="shared" si="242"/>
        <v>41732.479675925926</v>
      </c>
      <c r="N2211" t="b">
        <v>0</v>
      </c>
      <c r="O2211">
        <v>15</v>
      </c>
      <c r="P2211" t="b">
        <v>1</v>
      </c>
      <c r="Q2211" t="s">
        <v>8280</v>
      </c>
      <c r="R2211" s="5">
        <f t="shared" si="238"/>
        <v>1.508</v>
      </c>
      <c r="S2211" s="14">
        <f t="shared" si="239"/>
        <v>50.266666666666666</v>
      </c>
      <c r="T2211" t="str">
        <f t="shared" si="243"/>
        <v>music</v>
      </c>
      <c r="U2211" t="str">
        <f t="shared" si="244"/>
        <v>electronic music</v>
      </c>
    </row>
    <row r="2212" spans="1:21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f t="shared" si="240"/>
        <v>4000</v>
      </c>
      <c r="F2212">
        <v>4457</v>
      </c>
      <c r="G2212" t="s">
        <v>8219</v>
      </c>
      <c r="H2212" t="s">
        <v>8224</v>
      </c>
      <c r="I2212" t="s">
        <v>8246</v>
      </c>
      <c r="J2212">
        <v>1334424960</v>
      </c>
      <c r="K2212" s="10">
        <f t="shared" si="241"/>
        <v>41013.73333333333</v>
      </c>
      <c r="L2212">
        <v>1329442510</v>
      </c>
      <c r="M2212" s="10">
        <f t="shared" si="242"/>
        <v>40956.066087962965</v>
      </c>
      <c r="N2212" t="b">
        <v>0</v>
      </c>
      <c r="O2212">
        <v>72</v>
      </c>
      <c r="P2212" t="b">
        <v>1</v>
      </c>
      <c r="Q2212" t="s">
        <v>8280</v>
      </c>
      <c r="R2212" s="5">
        <f t="shared" si="238"/>
        <v>1.1140000000000001</v>
      </c>
      <c r="S2212" s="14">
        <f t="shared" si="239"/>
        <v>61.902777777777779</v>
      </c>
      <c r="T2212" t="str">
        <f t="shared" si="243"/>
        <v>music</v>
      </c>
      <c r="U2212" t="str">
        <f t="shared" si="244"/>
        <v>electronic music</v>
      </c>
    </row>
    <row r="2213" spans="1:21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f t="shared" si="240"/>
        <v>2500</v>
      </c>
      <c r="F2213">
        <v>4890</v>
      </c>
      <c r="G2213" t="s">
        <v>8219</v>
      </c>
      <c r="H2213" t="s">
        <v>8224</v>
      </c>
      <c r="I2213" t="s">
        <v>8246</v>
      </c>
      <c r="J2213">
        <v>1397113140</v>
      </c>
      <c r="K2213" s="10">
        <f t="shared" si="241"/>
        <v>41739.290972222225</v>
      </c>
      <c r="L2213">
        <v>1395168625</v>
      </c>
      <c r="M2213" s="10">
        <f t="shared" si="242"/>
        <v>41716.785011574073</v>
      </c>
      <c r="N2213" t="b">
        <v>0</v>
      </c>
      <c r="O2213">
        <v>120</v>
      </c>
      <c r="P2213" t="b">
        <v>1</v>
      </c>
      <c r="Q2213" t="s">
        <v>8280</v>
      </c>
      <c r="R2213" s="5">
        <f t="shared" si="238"/>
        <v>1.956</v>
      </c>
      <c r="S2213" s="14">
        <f t="shared" si="239"/>
        <v>40.75</v>
      </c>
      <c r="T2213" t="str">
        <f t="shared" si="243"/>
        <v>music</v>
      </c>
      <c r="U2213" t="str">
        <f t="shared" si="244"/>
        <v>electronic music</v>
      </c>
    </row>
    <row r="2214" spans="1:21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f t="shared" si="240"/>
        <v>6000</v>
      </c>
      <c r="F2214">
        <v>6863</v>
      </c>
      <c r="G2214" t="s">
        <v>8219</v>
      </c>
      <c r="H2214" t="s">
        <v>8224</v>
      </c>
      <c r="I2214" t="s">
        <v>8246</v>
      </c>
      <c r="J2214">
        <v>1383526800</v>
      </c>
      <c r="K2214" s="10">
        <f t="shared" si="241"/>
        <v>41582.041666666664</v>
      </c>
      <c r="L2214">
        <v>1380650177</v>
      </c>
      <c r="M2214" s="10">
        <f t="shared" si="242"/>
        <v>41548.747418981482</v>
      </c>
      <c r="N2214" t="b">
        <v>0</v>
      </c>
      <c r="O2214">
        <v>123</v>
      </c>
      <c r="P2214" t="b">
        <v>1</v>
      </c>
      <c r="Q2214" t="s">
        <v>8280</v>
      </c>
      <c r="R2214" s="5">
        <f t="shared" si="238"/>
        <v>1.1439999999999999</v>
      </c>
      <c r="S2214" s="14">
        <f t="shared" si="239"/>
        <v>55.796747967479675</v>
      </c>
      <c r="T2214" t="str">
        <f t="shared" si="243"/>
        <v>music</v>
      </c>
      <c r="U2214" t="str">
        <f t="shared" si="244"/>
        <v>electronic music</v>
      </c>
    </row>
    <row r="2215" spans="1:21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f t="shared" si="240"/>
        <v>5</v>
      </c>
      <c r="F2215">
        <v>10</v>
      </c>
      <c r="G2215" t="s">
        <v>8219</v>
      </c>
      <c r="H2215" t="s">
        <v>8224</v>
      </c>
      <c r="I2215" t="s">
        <v>8246</v>
      </c>
      <c r="J2215">
        <v>1431719379</v>
      </c>
      <c r="K2215" s="10">
        <f t="shared" si="241"/>
        <v>42139.826145833329</v>
      </c>
      <c r="L2215">
        <v>1429127379</v>
      </c>
      <c r="M2215" s="10">
        <f t="shared" si="242"/>
        <v>42109.826145833329</v>
      </c>
      <c r="N2215" t="b">
        <v>0</v>
      </c>
      <c r="O2215">
        <v>1</v>
      </c>
      <c r="P2215" t="b">
        <v>1</v>
      </c>
      <c r="Q2215" t="s">
        <v>8280</v>
      </c>
      <c r="R2215" s="5">
        <f t="shared" si="238"/>
        <v>2</v>
      </c>
      <c r="S2215" s="14">
        <f t="shared" si="239"/>
        <v>10</v>
      </c>
      <c r="T2215" t="str">
        <f t="shared" si="243"/>
        <v>music</v>
      </c>
      <c r="U2215" t="str">
        <f t="shared" si="244"/>
        <v>electronic music</v>
      </c>
    </row>
    <row r="2216" spans="1:21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f t="shared" si="240"/>
        <v>600</v>
      </c>
      <c r="F2216">
        <v>1755.01</v>
      </c>
      <c r="G2216" t="s">
        <v>8219</v>
      </c>
      <c r="H2216" t="s">
        <v>8224</v>
      </c>
      <c r="I2216" t="s">
        <v>8246</v>
      </c>
      <c r="J2216">
        <v>1391713248</v>
      </c>
      <c r="K2216" s="10">
        <f t="shared" si="241"/>
        <v>41676.792222222226</v>
      </c>
      <c r="L2216">
        <v>1389121248</v>
      </c>
      <c r="M2216" s="10">
        <f t="shared" si="242"/>
        <v>41646.792222222226</v>
      </c>
      <c r="N2216" t="b">
        <v>0</v>
      </c>
      <c r="O2216">
        <v>24</v>
      </c>
      <c r="P2216" t="b">
        <v>1</v>
      </c>
      <c r="Q2216" t="s">
        <v>8280</v>
      </c>
      <c r="R2216" s="5">
        <f t="shared" si="238"/>
        <v>2.9249999999999998</v>
      </c>
      <c r="S2216" s="14">
        <f t="shared" si="239"/>
        <v>73.125416666666666</v>
      </c>
      <c r="T2216" t="str">
        <f t="shared" si="243"/>
        <v>music</v>
      </c>
      <c r="U2216" t="str">
        <f t="shared" si="244"/>
        <v>electronic music</v>
      </c>
    </row>
    <row r="2217" spans="1:21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f t="shared" si="240"/>
        <v>550</v>
      </c>
      <c r="F2217">
        <v>860</v>
      </c>
      <c r="G2217" t="s">
        <v>8219</v>
      </c>
      <c r="H2217" t="s">
        <v>8224</v>
      </c>
      <c r="I2217" t="s">
        <v>8246</v>
      </c>
      <c r="J2217">
        <v>1331621940</v>
      </c>
      <c r="K2217" s="10">
        <f t="shared" si="241"/>
        <v>40981.290972222225</v>
      </c>
      <c r="L2217">
        <v>1329671572</v>
      </c>
      <c r="M2217" s="10">
        <f t="shared" si="242"/>
        <v>40958.717268518521</v>
      </c>
      <c r="N2217" t="b">
        <v>0</v>
      </c>
      <c r="O2217">
        <v>33</v>
      </c>
      <c r="P2217" t="b">
        <v>1</v>
      </c>
      <c r="Q2217" t="s">
        <v>8280</v>
      </c>
      <c r="R2217" s="5">
        <f t="shared" si="238"/>
        <v>1.5640000000000001</v>
      </c>
      <c r="S2217" s="14">
        <f t="shared" si="239"/>
        <v>26.060606060606062</v>
      </c>
      <c r="T2217" t="str">
        <f t="shared" si="243"/>
        <v>music</v>
      </c>
      <c r="U2217" t="str">
        <f t="shared" si="244"/>
        <v>electronic music</v>
      </c>
    </row>
    <row r="2218" spans="1:21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f t="shared" si="240"/>
        <v>300</v>
      </c>
      <c r="F2218">
        <v>317</v>
      </c>
      <c r="G2218" t="s">
        <v>8219</v>
      </c>
      <c r="H2218" t="s">
        <v>8224</v>
      </c>
      <c r="I2218" t="s">
        <v>8246</v>
      </c>
      <c r="J2218">
        <v>1437674545</v>
      </c>
      <c r="K2218" s="10">
        <f t="shared" si="241"/>
        <v>42208.751678240747</v>
      </c>
      <c r="L2218">
        <v>1436464945</v>
      </c>
      <c r="M2218" s="10">
        <f t="shared" si="242"/>
        <v>42194.751678240747</v>
      </c>
      <c r="N2218" t="b">
        <v>0</v>
      </c>
      <c r="O2218">
        <v>14</v>
      </c>
      <c r="P2218" t="b">
        <v>1</v>
      </c>
      <c r="Q2218" t="s">
        <v>8280</v>
      </c>
      <c r="R2218" s="5">
        <f t="shared" si="238"/>
        <v>1.0569999999999999</v>
      </c>
      <c r="S2218" s="14">
        <f t="shared" si="239"/>
        <v>22.642857142857142</v>
      </c>
      <c r="T2218" t="str">
        <f t="shared" si="243"/>
        <v>music</v>
      </c>
      <c r="U2218" t="str">
        <f t="shared" si="244"/>
        <v>electronic music</v>
      </c>
    </row>
    <row r="2219" spans="1:21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f t="shared" si="240"/>
        <v>420</v>
      </c>
      <c r="F2219">
        <v>425</v>
      </c>
      <c r="G2219" t="s">
        <v>8219</v>
      </c>
      <c r="H2219" t="s">
        <v>8224</v>
      </c>
      <c r="I2219" t="s">
        <v>8246</v>
      </c>
      <c r="J2219">
        <v>1446451200</v>
      </c>
      <c r="K2219" s="10">
        <f t="shared" si="241"/>
        <v>42310.333333333328</v>
      </c>
      <c r="L2219">
        <v>1445539113</v>
      </c>
      <c r="M2219" s="10">
        <f t="shared" si="242"/>
        <v>42299.776770833334</v>
      </c>
      <c r="N2219" t="b">
        <v>0</v>
      </c>
      <c r="O2219">
        <v>9</v>
      </c>
      <c r="P2219" t="b">
        <v>1</v>
      </c>
      <c r="Q2219" t="s">
        <v>8280</v>
      </c>
      <c r="R2219" s="5">
        <f t="shared" si="238"/>
        <v>1.012</v>
      </c>
      <c r="S2219" s="14">
        <f t="shared" si="239"/>
        <v>47.222222222222221</v>
      </c>
      <c r="T2219" t="str">
        <f t="shared" si="243"/>
        <v>music</v>
      </c>
      <c r="U2219" t="str">
        <f t="shared" si="244"/>
        <v>electronic music</v>
      </c>
    </row>
    <row r="2220" spans="1:21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f t="shared" si="240"/>
        <v>2000</v>
      </c>
      <c r="F2220">
        <v>2456.66</v>
      </c>
      <c r="G2220" t="s">
        <v>8219</v>
      </c>
      <c r="H2220" t="s">
        <v>8224</v>
      </c>
      <c r="I2220" t="s">
        <v>8246</v>
      </c>
      <c r="J2220">
        <v>1346198400</v>
      </c>
      <c r="K2220" s="10">
        <f t="shared" si="241"/>
        <v>41150</v>
      </c>
      <c r="L2220">
        <v>1344281383</v>
      </c>
      <c r="M2220" s="10">
        <f t="shared" si="242"/>
        <v>41127.812303240738</v>
      </c>
      <c r="N2220" t="b">
        <v>0</v>
      </c>
      <c r="O2220">
        <v>76</v>
      </c>
      <c r="P2220" t="b">
        <v>1</v>
      </c>
      <c r="Q2220" t="s">
        <v>8280</v>
      </c>
      <c r="R2220" s="5">
        <f t="shared" si="238"/>
        <v>1.228</v>
      </c>
      <c r="S2220" s="14">
        <f t="shared" si="239"/>
        <v>32.324473684210524</v>
      </c>
      <c r="T2220" t="str">
        <f t="shared" si="243"/>
        <v>music</v>
      </c>
      <c r="U2220" t="str">
        <f t="shared" si="244"/>
        <v>electronic music</v>
      </c>
    </row>
    <row r="2221" spans="1:21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f t="shared" si="240"/>
        <v>1000</v>
      </c>
      <c r="F2221">
        <v>1015</v>
      </c>
      <c r="G2221" t="s">
        <v>8219</v>
      </c>
      <c r="H2221" t="s">
        <v>8224</v>
      </c>
      <c r="I2221" t="s">
        <v>8246</v>
      </c>
      <c r="J2221">
        <v>1440004512</v>
      </c>
      <c r="K2221" s="10">
        <f t="shared" si="241"/>
        <v>42235.718888888892</v>
      </c>
      <c r="L2221">
        <v>1437412512</v>
      </c>
      <c r="M2221" s="10">
        <f t="shared" si="242"/>
        <v>42205.718888888892</v>
      </c>
      <c r="N2221" t="b">
        <v>0</v>
      </c>
      <c r="O2221">
        <v>19</v>
      </c>
      <c r="P2221" t="b">
        <v>1</v>
      </c>
      <c r="Q2221" t="s">
        <v>8280</v>
      </c>
      <c r="R2221" s="5">
        <f t="shared" si="238"/>
        <v>1.0149999999999999</v>
      </c>
      <c r="S2221" s="14">
        <f t="shared" si="239"/>
        <v>53.421052631578945</v>
      </c>
      <c r="T2221" t="str">
        <f t="shared" si="243"/>
        <v>music</v>
      </c>
      <c r="U2221" t="str">
        <f t="shared" si="244"/>
        <v>electronic music</v>
      </c>
    </row>
    <row r="2222" spans="1:21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f t="shared" si="240"/>
        <v>3500</v>
      </c>
      <c r="F2222">
        <v>3540</v>
      </c>
      <c r="G2222" t="s">
        <v>8219</v>
      </c>
      <c r="H2222" t="s">
        <v>8224</v>
      </c>
      <c r="I2222" t="s">
        <v>8246</v>
      </c>
      <c r="J2222">
        <v>1374888436</v>
      </c>
      <c r="K2222" s="10">
        <f t="shared" si="241"/>
        <v>41482.060601851852</v>
      </c>
      <c r="L2222">
        <v>1372296436</v>
      </c>
      <c r="M2222" s="10">
        <f t="shared" si="242"/>
        <v>41452.060601851852</v>
      </c>
      <c r="N2222" t="b">
        <v>0</v>
      </c>
      <c r="O2222">
        <v>69</v>
      </c>
      <c r="P2222" t="b">
        <v>1</v>
      </c>
      <c r="Q2222" t="s">
        <v>8280</v>
      </c>
      <c r="R2222" s="5">
        <f t="shared" si="238"/>
        <v>1.0109999999999999</v>
      </c>
      <c r="S2222" s="14">
        <f t="shared" si="239"/>
        <v>51.304347826086953</v>
      </c>
      <c r="T2222" t="str">
        <f t="shared" si="243"/>
        <v>music</v>
      </c>
      <c r="U2222" t="str">
        <f t="shared" si="244"/>
        <v>electronic music</v>
      </c>
    </row>
    <row r="2223" spans="1:21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f t="shared" si="240"/>
        <v>7500</v>
      </c>
      <c r="F2223">
        <v>8109</v>
      </c>
      <c r="G2223" t="s">
        <v>8219</v>
      </c>
      <c r="H2223" t="s">
        <v>8224</v>
      </c>
      <c r="I2223" t="s">
        <v>8246</v>
      </c>
      <c r="J2223">
        <v>1461369600</v>
      </c>
      <c r="K2223" s="10">
        <f t="shared" si="241"/>
        <v>42483</v>
      </c>
      <c r="L2223">
        <v>1458748809</v>
      </c>
      <c r="M2223" s="10">
        <f t="shared" si="242"/>
        <v>42452.666770833333</v>
      </c>
      <c r="N2223" t="b">
        <v>0</v>
      </c>
      <c r="O2223">
        <v>218</v>
      </c>
      <c r="P2223" t="b">
        <v>1</v>
      </c>
      <c r="Q2223" t="s">
        <v>8297</v>
      </c>
      <c r="R2223" s="5">
        <f t="shared" si="238"/>
        <v>1.081</v>
      </c>
      <c r="S2223" s="14">
        <f t="shared" si="239"/>
        <v>37.197247706422019</v>
      </c>
      <c r="T2223" t="str">
        <f t="shared" si="243"/>
        <v>games</v>
      </c>
      <c r="U2223" t="str">
        <f t="shared" si="244"/>
        <v>tabletop games</v>
      </c>
    </row>
    <row r="2224" spans="1:21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f t="shared" si="240"/>
        <v>500</v>
      </c>
      <c r="F2224">
        <v>813</v>
      </c>
      <c r="G2224" t="s">
        <v>8219</v>
      </c>
      <c r="H2224" t="s">
        <v>8224</v>
      </c>
      <c r="I2224" t="s">
        <v>8246</v>
      </c>
      <c r="J2224">
        <v>1327776847</v>
      </c>
      <c r="K2224" s="10">
        <f t="shared" si="241"/>
        <v>40936.787581018521</v>
      </c>
      <c r="L2224">
        <v>1325184847</v>
      </c>
      <c r="M2224" s="10">
        <f t="shared" si="242"/>
        <v>40906.787581018521</v>
      </c>
      <c r="N2224" t="b">
        <v>0</v>
      </c>
      <c r="O2224">
        <v>30</v>
      </c>
      <c r="P2224" t="b">
        <v>1</v>
      </c>
      <c r="Q2224" t="s">
        <v>8297</v>
      </c>
      <c r="R2224" s="5">
        <f t="shared" si="238"/>
        <v>1.6259999999999999</v>
      </c>
      <c r="S2224" s="14">
        <f t="shared" si="239"/>
        <v>27.1</v>
      </c>
      <c r="T2224" t="str">
        <f t="shared" si="243"/>
        <v>games</v>
      </c>
      <c r="U2224" t="str">
        <f t="shared" si="244"/>
        <v>tabletop games</v>
      </c>
    </row>
    <row r="2225" spans="1:21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f t="shared" si="240"/>
        <v>14625</v>
      </c>
      <c r="F2225">
        <v>20631</v>
      </c>
      <c r="G2225" t="s">
        <v>8219</v>
      </c>
      <c r="H2225" t="s">
        <v>8229</v>
      </c>
      <c r="I2225" t="s">
        <v>8251</v>
      </c>
      <c r="J2225">
        <v>1435418568</v>
      </c>
      <c r="K2225" s="10">
        <f t="shared" si="241"/>
        <v>42182.640833333338</v>
      </c>
      <c r="L2225">
        <v>1432826568</v>
      </c>
      <c r="M2225" s="10">
        <f t="shared" si="242"/>
        <v>42152.640833333338</v>
      </c>
      <c r="N2225" t="b">
        <v>0</v>
      </c>
      <c r="O2225">
        <v>100</v>
      </c>
      <c r="P2225" t="b">
        <v>1</v>
      </c>
      <c r="Q2225" t="s">
        <v>8297</v>
      </c>
      <c r="R2225" s="5">
        <f t="shared" si="238"/>
        <v>1.0580000000000001</v>
      </c>
      <c r="S2225" s="14">
        <f t="shared" si="239"/>
        <v>206.31</v>
      </c>
      <c r="T2225" t="str">
        <f t="shared" si="243"/>
        <v>games</v>
      </c>
      <c r="U2225" t="str">
        <f t="shared" si="244"/>
        <v>tabletop games</v>
      </c>
    </row>
    <row r="2226" spans="1:21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f t="shared" si="240"/>
        <v>10000</v>
      </c>
      <c r="F2226">
        <v>24315</v>
      </c>
      <c r="G2226" t="s">
        <v>8219</v>
      </c>
      <c r="H2226" t="s">
        <v>8224</v>
      </c>
      <c r="I2226" t="s">
        <v>8246</v>
      </c>
      <c r="J2226">
        <v>1477767600</v>
      </c>
      <c r="K2226" s="10">
        <f t="shared" si="241"/>
        <v>42672.791666666672</v>
      </c>
      <c r="L2226">
        <v>1475337675</v>
      </c>
      <c r="M2226" s="10">
        <f t="shared" si="242"/>
        <v>42644.667534722219</v>
      </c>
      <c r="N2226" t="b">
        <v>0</v>
      </c>
      <c r="O2226">
        <v>296</v>
      </c>
      <c r="P2226" t="b">
        <v>1</v>
      </c>
      <c r="Q2226" t="s">
        <v>8297</v>
      </c>
      <c r="R2226" s="5">
        <f t="shared" si="238"/>
        <v>2.4319999999999999</v>
      </c>
      <c r="S2226" s="14">
        <f t="shared" si="239"/>
        <v>82.145270270270274</v>
      </c>
      <c r="T2226" t="str">
        <f t="shared" si="243"/>
        <v>games</v>
      </c>
      <c r="U2226" t="str">
        <f t="shared" si="244"/>
        <v>tabletop games</v>
      </c>
    </row>
    <row r="2227" spans="1:21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f t="shared" si="240"/>
        <v>25410</v>
      </c>
      <c r="F2227">
        <v>198415.01</v>
      </c>
      <c r="G2227" t="s">
        <v>8219</v>
      </c>
      <c r="H2227" t="s">
        <v>8225</v>
      </c>
      <c r="I2227" t="s">
        <v>8247</v>
      </c>
      <c r="J2227">
        <v>1411326015</v>
      </c>
      <c r="K2227" s="10">
        <f t="shared" si="241"/>
        <v>41903.79184027778</v>
      </c>
      <c r="L2227">
        <v>1408734015</v>
      </c>
      <c r="M2227" s="10">
        <f t="shared" si="242"/>
        <v>41873.79184027778</v>
      </c>
      <c r="N2227" t="b">
        <v>0</v>
      </c>
      <c r="O2227">
        <v>1204</v>
      </c>
      <c r="P2227" t="b">
        <v>1</v>
      </c>
      <c r="Q2227" t="s">
        <v>8297</v>
      </c>
      <c r="R2227" s="5">
        <f t="shared" si="238"/>
        <v>9.4480000000000004</v>
      </c>
      <c r="S2227" s="14">
        <f t="shared" si="239"/>
        <v>164.79651993355483</v>
      </c>
      <c r="T2227" t="str">
        <f t="shared" si="243"/>
        <v>games</v>
      </c>
      <c r="U2227" t="str">
        <f t="shared" si="244"/>
        <v>tabletop games</v>
      </c>
    </row>
    <row r="2228" spans="1:21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f t="shared" si="240"/>
        <v>18000</v>
      </c>
      <c r="F2228">
        <v>19523.310000000001</v>
      </c>
      <c r="G2228" t="s">
        <v>8219</v>
      </c>
      <c r="H2228" t="s">
        <v>8224</v>
      </c>
      <c r="I2228" t="s">
        <v>8246</v>
      </c>
      <c r="J2228">
        <v>1455253140</v>
      </c>
      <c r="K2228" s="10">
        <f t="shared" si="241"/>
        <v>42412.207638888889</v>
      </c>
      <c r="L2228">
        <v>1452625822</v>
      </c>
      <c r="M2228" s="10">
        <f t="shared" si="242"/>
        <v>42381.79886574074</v>
      </c>
      <c r="N2228" t="b">
        <v>0</v>
      </c>
      <c r="O2228">
        <v>321</v>
      </c>
      <c r="P2228" t="b">
        <v>1</v>
      </c>
      <c r="Q2228" t="s">
        <v>8297</v>
      </c>
      <c r="R2228" s="5">
        <f t="shared" si="238"/>
        <v>1.085</v>
      </c>
      <c r="S2228" s="14">
        <f t="shared" si="239"/>
        <v>60.820280373831778</v>
      </c>
      <c r="T2228" t="str">
        <f t="shared" si="243"/>
        <v>games</v>
      </c>
      <c r="U2228" t="str">
        <f t="shared" si="244"/>
        <v>tabletop games</v>
      </c>
    </row>
    <row r="2229" spans="1:21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f t="shared" si="240"/>
        <v>15730</v>
      </c>
      <c r="F2229">
        <v>20459</v>
      </c>
      <c r="G2229" t="s">
        <v>8219</v>
      </c>
      <c r="H2229" t="s">
        <v>8225</v>
      </c>
      <c r="I2229" t="s">
        <v>8247</v>
      </c>
      <c r="J2229">
        <v>1384374155</v>
      </c>
      <c r="K2229" s="10">
        <f t="shared" si="241"/>
        <v>41591.849016203705</v>
      </c>
      <c r="L2229">
        <v>1381778555</v>
      </c>
      <c r="M2229" s="10">
        <f t="shared" si="242"/>
        <v>41561.807349537034</v>
      </c>
      <c r="N2229" t="b">
        <v>0</v>
      </c>
      <c r="O2229">
        <v>301</v>
      </c>
      <c r="P2229" t="b">
        <v>1</v>
      </c>
      <c r="Q2229" t="s">
        <v>8297</v>
      </c>
      <c r="R2229" s="5">
        <f t="shared" si="238"/>
        <v>1.5740000000000001</v>
      </c>
      <c r="S2229" s="14">
        <f t="shared" si="239"/>
        <v>67.970099667774093</v>
      </c>
      <c r="T2229" t="str">
        <f t="shared" si="243"/>
        <v>games</v>
      </c>
      <c r="U2229" t="str">
        <f t="shared" si="244"/>
        <v>tabletop games</v>
      </c>
    </row>
    <row r="2230" spans="1:21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f t="shared" si="240"/>
        <v>1110</v>
      </c>
      <c r="F2230">
        <v>11744.9</v>
      </c>
      <c r="G2230" t="s">
        <v>8219</v>
      </c>
      <c r="H2230" t="s">
        <v>8236</v>
      </c>
      <c r="I2230" t="s">
        <v>8249</v>
      </c>
      <c r="J2230">
        <v>1439707236</v>
      </c>
      <c r="K2230" s="10">
        <f t="shared" si="241"/>
        <v>42232.278194444443</v>
      </c>
      <c r="L2230">
        <v>1437115236</v>
      </c>
      <c r="M2230" s="10">
        <f t="shared" si="242"/>
        <v>42202.278194444443</v>
      </c>
      <c r="N2230" t="b">
        <v>0</v>
      </c>
      <c r="O2230">
        <v>144</v>
      </c>
      <c r="P2230" t="b">
        <v>1</v>
      </c>
      <c r="Q2230" t="s">
        <v>8297</v>
      </c>
      <c r="R2230" s="5">
        <f t="shared" si="238"/>
        <v>11.744999999999999</v>
      </c>
      <c r="S2230" s="14">
        <f t="shared" si="239"/>
        <v>81.561805555555551</v>
      </c>
      <c r="T2230" t="str">
        <f t="shared" si="243"/>
        <v>games</v>
      </c>
      <c r="U2230" t="str">
        <f t="shared" si="244"/>
        <v>tabletop games</v>
      </c>
    </row>
    <row r="2231" spans="1:21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f t="shared" si="240"/>
        <v>8012</v>
      </c>
      <c r="F2231">
        <v>13704.33</v>
      </c>
      <c r="G2231" t="s">
        <v>8219</v>
      </c>
      <c r="H2231" t="s">
        <v>8224</v>
      </c>
      <c r="I2231" t="s">
        <v>8246</v>
      </c>
      <c r="J2231">
        <v>1378180800</v>
      </c>
      <c r="K2231" s="10">
        <f t="shared" si="241"/>
        <v>41520.166666666664</v>
      </c>
      <c r="L2231">
        <v>1375113391</v>
      </c>
      <c r="M2231" s="10">
        <f t="shared" si="242"/>
        <v>41484.664247685185</v>
      </c>
      <c r="N2231" t="b">
        <v>0</v>
      </c>
      <c r="O2231">
        <v>539</v>
      </c>
      <c r="P2231" t="b">
        <v>1</v>
      </c>
      <c r="Q2231" t="s">
        <v>8297</v>
      </c>
      <c r="R2231" s="5">
        <f t="shared" si="238"/>
        <v>1.71</v>
      </c>
      <c r="S2231" s="14">
        <f t="shared" si="239"/>
        <v>25.42547309833024</v>
      </c>
      <c r="T2231" t="str">
        <f t="shared" si="243"/>
        <v>games</v>
      </c>
      <c r="U2231" t="str">
        <f t="shared" si="244"/>
        <v>tabletop games</v>
      </c>
    </row>
    <row r="2232" spans="1:21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f t="shared" si="240"/>
        <v>8500</v>
      </c>
      <c r="F2232">
        <v>10706</v>
      </c>
      <c r="G2232" t="s">
        <v>8219</v>
      </c>
      <c r="H2232" t="s">
        <v>8224</v>
      </c>
      <c r="I2232" t="s">
        <v>8246</v>
      </c>
      <c r="J2232">
        <v>1398460127</v>
      </c>
      <c r="K2232" s="10">
        <f t="shared" si="241"/>
        <v>41754.881099537037</v>
      </c>
      <c r="L2232">
        <v>1395868127</v>
      </c>
      <c r="M2232" s="10">
        <f t="shared" si="242"/>
        <v>41724.881099537037</v>
      </c>
      <c r="N2232" t="b">
        <v>0</v>
      </c>
      <c r="O2232">
        <v>498</v>
      </c>
      <c r="P2232" t="b">
        <v>1</v>
      </c>
      <c r="Q2232" t="s">
        <v>8297</v>
      </c>
      <c r="R2232" s="5">
        <f t="shared" si="238"/>
        <v>1.26</v>
      </c>
      <c r="S2232" s="14">
        <f t="shared" si="239"/>
        <v>21.497991967871485</v>
      </c>
      <c r="T2232" t="str">
        <f t="shared" si="243"/>
        <v>games</v>
      </c>
      <c r="U2232" t="str">
        <f t="shared" si="244"/>
        <v>tabletop games</v>
      </c>
    </row>
    <row r="2233" spans="1:21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f t="shared" si="240"/>
        <v>2500</v>
      </c>
      <c r="F2233">
        <v>30303.24</v>
      </c>
      <c r="G2233" t="s">
        <v>8219</v>
      </c>
      <c r="H2233" t="s">
        <v>8224</v>
      </c>
      <c r="I2233" t="s">
        <v>8246</v>
      </c>
      <c r="J2233">
        <v>1372136400</v>
      </c>
      <c r="K2233" s="10">
        <f t="shared" si="241"/>
        <v>41450.208333333336</v>
      </c>
      <c r="L2233">
        <v>1369864301</v>
      </c>
      <c r="M2233" s="10">
        <f t="shared" si="242"/>
        <v>41423.910891203705</v>
      </c>
      <c r="N2233" t="b">
        <v>0</v>
      </c>
      <c r="O2233">
        <v>1113</v>
      </c>
      <c r="P2233" t="b">
        <v>1</v>
      </c>
      <c r="Q2233" t="s">
        <v>8297</v>
      </c>
      <c r="R2233" s="5">
        <f t="shared" si="238"/>
        <v>12.121</v>
      </c>
      <c r="S2233" s="14">
        <f t="shared" si="239"/>
        <v>27.226630727762803</v>
      </c>
      <c r="T2233" t="str">
        <f t="shared" si="243"/>
        <v>games</v>
      </c>
      <c r="U2233" t="str">
        <f t="shared" si="244"/>
        <v>tabletop games</v>
      </c>
    </row>
    <row r="2234" spans="1:21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f t="shared" si="240"/>
        <v>5000</v>
      </c>
      <c r="F2234">
        <v>24790</v>
      </c>
      <c r="G2234" t="s">
        <v>8219</v>
      </c>
      <c r="H2234" t="s">
        <v>8224</v>
      </c>
      <c r="I2234" t="s">
        <v>8246</v>
      </c>
      <c r="J2234">
        <v>1405738800</v>
      </c>
      <c r="K2234" s="10">
        <f t="shared" si="241"/>
        <v>41839.125</v>
      </c>
      <c r="L2234">
        <v>1402945408</v>
      </c>
      <c r="M2234" s="10">
        <f t="shared" si="242"/>
        <v>41806.794074074074</v>
      </c>
      <c r="N2234" t="b">
        <v>0</v>
      </c>
      <c r="O2234">
        <v>988</v>
      </c>
      <c r="P2234" t="b">
        <v>1</v>
      </c>
      <c r="Q2234" t="s">
        <v>8297</v>
      </c>
      <c r="R2234" s="5">
        <f t="shared" si="238"/>
        <v>4.9580000000000002</v>
      </c>
      <c r="S2234" s="14">
        <f t="shared" si="239"/>
        <v>25.091093117408906</v>
      </c>
      <c r="T2234" t="str">
        <f t="shared" si="243"/>
        <v>games</v>
      </c>
      <c r="U2234" t="str">
        <f t="shared" si="244"/>
        <v>tabletop games</v>
      </c>
    </row>
    <row r="2235" spans="1:21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f t="shared" si="240"/>
        <v>3025</v>
      </c>
      <c r="F2235">
        <v>8301</v>
      </c>
      <c r="G2235" t="s">
        <v>8219</v>
      </c>
      <c r="H2235" t="s">
        <v>8225</v>
      </c>
      <c r="I2235" t="s">
        <v>8247</v>
      </c>
      <c r="J2235">
        <v>1450051200</v>
      </c>
      <c r="K2235" s="10">
        <f t="shared" si="241"/>
        <v>42352</v>
      </c>
      <c r="L2235">
        <v>1448269539</v>
      </c>
      <c r="M2235" s="10">
        <f t="shared" si="242"/>
        <v>42331.378923611104</v>
      </c>
      <c r="N2235" t="b">
        <v>0</v>
      </c>
      <c r="O2235">
        <v>391</v>
      </c>
      <c r="P2235" t="b">
        <v>1</v>
      </c>
      <c r="Q2235" t="s">
        <v>8297</v>
      </c>
      <c r="R2235" s="5">
        <f t="shared" si="238"/>
        <v>3.32</v>
      </c>
      <c r="S2235" s="14">
        <f t="shared" si="239"/>
        <v>21.230179028132991</v>
      </c>
      <c r="T2235" t="str">
        <f t="shared" si="243"/>
        <v>games</v>
      </c>
      <c r="U2235" t="str">
        <f t="shared" si="244"/>
        <v>tabletop games</v>
      </c>
    </row>
    <row r="2236" spans="1:21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f t="shared" si="240"/>
        <v>100</v>
      </c>
      <c r="F2236">
        <v>1165</v>
      </c>
      <c r="G2236" t="s">
        <v>8219</v>
      </c>
      <c r="H2236" t="s">
        <v>8224</v>
      </c>
      <c r="I2236" t="s">
        <v>8246</v>
      </c>
      <c r="J2236">
        <v>1483645647</v>
      </c>
      <c r="K2236" s="10">
        <f t="shared" si="241"/>
        <v>42740.824618055558</v>
      </c>
      <c r="L2236">
        <v>1481053647</v>
      </c>
      <c r="M2236" s="10">
        <f t="shared" si="242"/>
        <v>42710.824618055558</v>
      </c>
      <c r="N2236" t="b">
        <v>0</v>
      </c>
      <c r="O2236">
        <v>28</v>
      </c>
      <c r="P2236" t="b">
        <v>1</v>
      </c>
      <c r="Q2236" t="s">
        <v>8297</v>
      </c>
      <c r="R2236" s="5">
        <f t="shared" si="238"/>
        <v>11.65</v>
      </c>
      <c r="S2236" s="14">
        <f t="shared" si="239"/>
        <v>41.607142857142854</v>
      </c>
      <c r="T2236" t="str">
        <f t="shared" si="243"/>
        <v>games</v>
      </c>
      <c r="U2236" t="str">
        <f t="shared" si="244"/>
        <v>tabletop games</v>
      </c>
    </row>
    <row r="2237" spans="1:21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f t="shared" si="240"/>
        <v>9750</v>
      </c>
      <c r="F2237">
        <v>19931</v>
      </c>
      <c r="G2237" t="s">
        <v>8219</v>
      </c>
      <c r="H2237" t="s">
        <v>8229</v>
      </c>
      <c r="I2237" t="s">
        <v>8251</v>
      </c>
      <c r="J2237">
        <v>1427585511</v>
      </c>
      <c r="K2237" s="10">
        <f t="shared" si="241"/>
        <v>42091.980451388896</v>
      </c>
      <c r="L2237">
        <v>1424997111</v>
      </c>
      <c r="M2237" s="10">
        <f t="shared" si="242"/>
        <v>42062.022118055553</v>
      </c>
      <c r="N2237" t="b">
        <v>0</v>
      </c>
      <c r="O2237">
        <v>147</v>
      </c>
      <c r="P2237" t="b">
        <v>1</v>
      </c>
      <c r="Q2237" t="s">
        <v>8297</v>
      </c>
      <c r="R2237" s="5">
        <f t="shared" si="238"/>
        <v>1.5329999999999999</v>
      </c>
      <c r="S2237" s="14">
        <f t="shared" si="239"/>
        <v>135.58503401360545</v>
      </c>
      <c r="T2237" t="str">
        <f t="shared" si="243"/>
        <v>games</v>
      </c>
      <c r="U2237" t="str">
        <f t="shared" si="244"/>
        <v>tabletop games</v>
      </c>
    </row>
    <row r="2238" spans="1:21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f t="shared" si="240"/>
        <v>2800</v>
      </c>
      <c r="F2238">
        <v>15039</v>
      </c>
      <c r="G2238" t="s">
        <v>8219</v>
      </c>
      <c r="H2238" t="s">
        <v>8224</v>
      </c>
      <c r="I2238" t="s">
        <v>8246</v>
      </c>
      <c r="J2238">
        <v>1454338123</v>
      </c>
      <c r="K2238" s="10">
        <f t="shared" si="241"/>
        <v>42401.617164351846</v>
      </c>
      <c r="L2238">
        <v>1451746123</v>
      </c>
      <c r="M2238" s="10">
        <f t="shared" si="242"/>
        <v>42371.617164351846</v>
      </c>
      <c r="N2238" t="b">
        <v>0</v>
      </c>
      <c r="O2238">
        <v>680</v>
      </c>
      <c r="P2238" t="b">
        <v>1</v>
      </c>
      <c r="Q2238" t="s">
        <v>8297</v>
      </c>
      <c r="R2238" s="5">
        <f t="shared" si="238"/>
        <v>5.3710000000000004</v>
      </c>
      <c r="S2238" s="14">
        <f t="shared" si="239"/>
        <v>22.116176470588236</v>
      </c>
      <c r="T2238" t="str">
        <f t="shared" si="243"/>
        <v>games</v>
      </c>
      <c r="U2238" t="str">
        <f t="shared" si="244"/>
        <v>tabletop games</v>
      </c>
    </row>
    <row r="2239" spans="1:21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f t="shared" si="240"/>
        <v>18000</v>
      </c>
      <c r="F2239">
        <v>63527</v>
      </c>
      <c r="G2239" t="s">
        <v>8219</v>
      </c>
      <c r="H2239" t="s">
        <v>8224</v>
      </c>
      <c r="I2239" t="s">
        <v>8246</v>
      </c>
      <c r="J2239">
        <v>1415779140</v>
      </c>
      <c r="K2239" s="10">
        <f t="shared" si="241"/>
        <v>41955.332638888889</v>
      </c>
      <c r="L2239">
        <v>1412294683</v>
      </c>
      <c r="M2239" s="10">
        <f t="shared" si="242"/>
        <v>41915.003275462965</v>
      </c>
      <c r="N2239" t="b">
        <v>0</v>
      </c>
      <c r="O2239">
        <v>983</v>
      </c>
      <c r="P2239" t="b">
        <v>1</v>
      </c>
      <c r="Q2239" t="s">
        <v>8297</v>
      </c>
      <c r="R2239" s="5">
        <f t="shared" si="238"/>
        <v>3.5289999999999999</v>
      </c>
      <c r="S2239" s="14">
        <f t="shared" si="239"/>
        <v>64.625635808748726</v>
      </c>
      <c r="T2239" t="str">
        <f t="shared" si="243"/>
        <v>games</v>
      </c>
      <c r="U2239" t="str">
        <f t="shared" si="244"/>
        <v>tabletop games</v>
      </c>
    </row>
    <row r="2240" spans="1:21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f t="shared" si="240"/>
        <v>4440</v>
      </c>
      <c r="F2240">
        <v>5496</v>
      </c>
      <c r="G2240" t="s">
        <v>8219</v>
      </c>
      <c r="H2240" t="s">
        <v>8236</v>
      </c>
      <c r="I2240" t="s">
        <v>8249</v>
      </c>
      <c r="J2240">
        <v>1489157716</v>
      </c>
      <c r="K2240" s="10">
        <f t="shared" si="241"/>
        <v>42804.621712962966</v>
      </c>
      <c r="L2240">
        <v>1486565716</v>
      </c>
      <c r="M2240" s="10">
        <f t="shared" si="242"/>
        <v>42774.621712962966</v>
      </c>
      <c r="N2240" t="b">
        <v>0</v>
      </c>
      <c r="O2240">
        <v>79</v>
      </c>
      <c r="P2240" t="b">
        <v>1</v>
      </c>
      <c r="Q2240" t="s">
        <v>8297</v>
      </c>
      <c r="R2240" s="5">
        <f t="shared" si="238"/>
        <v>1.3740000000000001</v>
      </c>
      <c r="S2240" s="14">
        <f t="shared" si="239"/>
        <v>69.569620253164558</v>
      </c>
      <c r="T2240" t="str">
        <f t="shared" si="243"/>
        <v>games</v>
      </c>
      <c r="U2240" t="str">
        <f t="shared" si="244"/>
        <v>tabletop games</v>
      </c>
    </row>
    <row r="2241" spans="1:21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f t="shared" si="240"/>
        <v>25000</v>
      </c>
      <c r="F2241">
        <v>32006.67</v>
      </c>
      <c r="G2241" t="s">
        <v>8219</v>
      </c>
      <c r="H2241" t="s">
        <v>8224</v>
      </c>
      <c r="I2241" t="s">
        <v>8246</v>
      </c>
      <c r="J2241">
        <v>1385870520</v>
      </c>
      <c r="K2241" s="10">
        <f t="shared" si="241"/>
        <v>41609.168055555558</v>
      </c>
      <c r="L2241">
        <v>1382742014</v>
      </c>
      <c r="M2241" s="10">
        <f t="shared" si="242"/>
        <v>41572.958495370374</v>
      </c>
      <c r="N2241" t="b">
        <v>0</v>
      </c>
      <c r="O2241">
        <v>426</v>
      </c>
      <c r="P2241" t="b">
        <v>1</v>
      </c>
      <c r="Q2241" t="s">
        <v>8297</v>
      </c>
      <c r="R2241" s="5">
        <f t="shared" si="238"/>
        <v>1.28</v>
      </c>
      <c r="S2241" s="14">
        <f t="shared" si="239"/>
        <v>75.133028169014082</v>
      </c>
      <c r="T2241" t="str">
        <f t="shared" si="243"/>
        <v>games</v>
      </c>
      <c r="U2241" t="str">
        <f t="shared" si="244"/>
        <v>tabletop games</v>
      </c>
    </row>
    <row r="2242" spans="1:21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f t="shared" si="240"/>
        <v>5000</v>
      </c>
      <c r="F2242">
        <v>13534</v>
      </c>
      <c r="G2242" t="s">
        <v>8219</v>
      </c>
      <c r="H2242" t="s">
        <v>8224</v>
      </c>
      <c r="I2242" t="s">
        <v>8246</v>
      </c>
      <c r="J2242">
        <v>1461354544</v>
      </c>
      <c r="K2242" s="10">
        <f t="shared" si="241"/>
        <v>42482.825740740736</v>
      </c>
      <c r="L2242">
        <v>1458762544</v>
      </c>
      <c r="M2242" s="10">
        <f t="shared" si="242"/>
        <v>42452.825740740736</v>
      </c>
      <c r="N2242" t="b">
        <v>0</v>
      </c>
      <c r="O2242">
        <v>96</v>
      </c>
      <c r="P2242" t="b">
        <v>1</v>
      </c>
      <c r="Q2242" t="s">
        <v>8297</v>
      </c>
      <c r="R2242" s="5">
        <f t="shared" ref="R2242:R2305" si="245">ROUND((F2242/D2242),3)</f>
        <v>2.7069999999999999</v>
      </c>
      <c r="S2242" s="14">
        <f t="shared" ref="S2242:S2305" si="246">F2242/O2242</f>
        <v>140.97916666666666</v>
      </c>
      <c r="T2242" t="str">
        <f t="shared" si="243"/>
        <v>games</v>
      </c>
      <c r="U2242" t="str">
        <f t="shared" si="244"/>
        <v>tabletop games</v>
      </c>
    </row>
    <row r="2243" spans="1:21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f t="shared" ref="E2243:E2306" si="247">IF(I2243="USD",D2243,(IF(I2243="AUD",(D2243*0.68),IF(I2243="GBP",(D2243*1.21),(IF(I2243="EUR",(D2243*1.11),(IF(I2243="CAD",(D2243*0.75),(IF(I2243="NZD",(D2243*0.64),IF(I2243="HKD",(D2243*0.13),IF(I2243="DKK",(D2243*0.15),IF(I2243="NOK",(D2243*0.11),IF(I2243="SEK",(D2243*0.1),(IF(I2243="MXN",(D2243*0.051),IF(I2243="chf",(D2243*1.02),IF(I2243="SGD",(D2243*0.72)))))))))))))))))))</f>
        <v>1210</v>
      </c>
      <c r="F2243">
        <v>8064</v>
      </c>
      <c r="G2243" t="s">
        <v>8219</v>
      </c>
      <c r="H2243" t="s">
        <v>8225</v>
      </c>
      <c r="I2243" t="s">
        <v>8247</v>
      </c>
      <c r="J2243">
        <v>1488484300</v>
      </c>
      <c r="K2243" s="10">
        <f t="shared" ref="K2243:K2306" si="248">(((J2243/60)/60)/24)+DATE(1970,1,1)</f>
        <v>42796.827546296292</v>
      </c>
      <c r="L2243">
        <v>1485892300</v>
      </c>
      <c r="M2243" s="10">
        <f t="shared" ref="M2243:M2306" si="249">(((L2243/60)/60)/24)+DATE(1970,1,1)</f>
        <v>42766.827546296292</v>
      </c>
      <c r="N2243" t="b">
        <v>0</v>
      </c>
      <c r="O2243">
        <v>163</v>
      </c>
      <c r="P2243" t="b">
        <v>1</v>
      </c>
      <c r="Q2243" t="s">
        <v>8297</v>
      </c>
      <c r="R2243" s="5">
        <f t="shared" si="245"/>
        <v>8.0640000000000001</v>
      </c>
      <c r="S2243" s="14">
        <f t="shared" si="246"/>
        <v>49.472392638036808</v>
      </c>
      <c r="T2243" t="str">
        <f t="shared" ref="T2243:T2306" si="250">LEFT(Q2243,SEARCH("/",Q2243,1)-1)</f>
        <v>games</v>
      </c>
      <c r="U2243" t="str">
        <f t="shared" ref="U2243:U2306" si="251">RIGHT(Q2243,(LEN(Q2243)-(SEARCH("/",Q2243,1))))</f>
        <v>tabletop games</v>
      </c>
    </row>
    <row r="2244" spans="1:21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f t="shared" si="247"/>
        <v>10000</v>
      </c>
      <c r="F2244">
        <v>136009.76</v>
      </c>
      <c r="G2244" t="s">
        <v>8219</v>
      </c>
      <c r="H2244" t="s">
        <v>8224</v>
      </c>
      <c r="I2244" t="s">
        <v>8246</v>
      </c>
      <c r="J2244">
        <v>1385521320</v>
      </c>
      <c r="K2244" s="10">
        <f t="shared" si="248"/>
        <v>41605.126388888886</v>
      </c>
      <c r="L2244">
        <v>1382449733</v>
      </c>
      <c r="M2244" s="10">
        <f t="shared" si="249"/>
        <v>41569.575613425928</v>
      </c>
      <c r="N2244" t="b">
        <v>0</v>
      </c>
      <c r="O2244">
        <v>2525</v>
      </c>
      <c r="P2244" t="b">
        <v>1</v>
      </c>
      <c r="Q2244" t="s">
        <v>8297</v>
      </c>
      <c r="R2244" s="5">
        <f t="shared" si="245"/>
        <v>13.601000000000001</v>
      </c>
      <c r="S2244" s="14">
        <f t="shared" si="246"/>
        <v>53.865251485148519</v>
      </c>
      <c r="T2244" t="str">
        <f t="shared" si="250"/>
        <v>games</v>
      </c>
      <c r="U2244" t="str">
        <f t="shared" si="251"/>
        <v>tabletop games</v>
      </c>
    </row>
    <row r="2245" spans="1:21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f t="shared" si="247"/>
        <v>1</v>
      </c>
      <c r="F2245">
        <v>9302.5</v>
      </c>
      <c r="G2245" t="s">
        <v>8219</v>
      </c>
      <c r="H2245" t="s">
        <v>8224</v>
      </c>
      <c r="I2245" t="s">
        <v>8246</v>
      </c>
      <c r="J2245">
        <v>1489374000</v>
      </c>
      <c r="K2245" s="10">
        <f t="shared" si="248"/>
        <v>42807.125</v>
      </c>
      <c r="L2245">
        <v>1488823290</v>
      </c>
      <c r="M2245" s="10">
        <f t="shared" si="249"/>
        <v>42800.751041666663</v>
      </c>
      <c r="N2245" t="b">
        <v>0</v>
      </c>
      <c r="O2245">
        <v>2035</v>
      </c>
      <c r="P2245" t="b">
        <v>1</v>
      </c>
      <c r="Q2245" t="s">
        <v>8297</v>
      </c>
      <c r="R2245" s="5">
        <f t="shared" si="245"/>
        <v>9302.5</v>
      </c>
      <c r="S2245" s="14">
        <f t="shared" si="246"/>
        <v>4.5712530712530715</v>
      </c>
      <c r="T2245" t="str">
        <f t="shared" si="250"/>
        <v>games</v>
      </c>
      <c r="U2245" t="str">
        <f t="shared" si="251"/>
        <v>tabletop games</v>
      </c>
    </row>
    <row r="2246" spans="1:21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f t="shared" si="247"/>
        <v>5000</v>
      </c>
      <c r="F2246">
        <v>18851</v>
      </c>
      <c r="G2246" t="s">
        <v>8219</v>
      </c>
      <c r="H2246" t="s">
        <v>8224</v>
      </c>
      <c r="I2246" t="s">
        <v>8246</v>
      </c>
      <c r="J2246">
        <v>1476649800</v>
      </c>
      <c r="K2246" s="10">
        <f t="shared" si="248"/>
        <v>42659.854166666672</v>
      </c>
      <c r="L2246">
        <v>1475609946</v>
      </c>
      <c r="M2246" s="10">
        <f t="shared" si="249"/>
        <v>42647.818819444445</v>
      </c>
      <c r="N2246" t="b">
        <v>0</v>
      </c>
      <c r="O2246">
        <v>290</v>
      </c>
      <c r="P2246" t="b">
        <v>1</v>
      </c>
      <c r="Q2246" t="s">
        <v>8297</v>
      </c>
      <c r="R2246" s="5">
        <f t="shared" si="245"/>
        <v>3.77</v>
      </c>
      <c r="S2246" s="14">
        <f t="shared" si="246"/>
        <v>65.00344827586207</v>
      </c>
      <c r="T2246" t="str">
        <f t="shared" si="250"/>
        <v>games</v>
      </c>
      <c r="U2246" t="str">
        <f t="shared" si="251"/>
        <v>tabletop games</v>
      </c>
    </row>
    <row r="2247" spans="1:21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f t="shared" si="247"/>
        <v>4000</v>
      </c>
      <c r="F2247">
        <v>105881</v>
      </c>
      <c r="G2247" t="s">
        <v>8219</v>
      </c>
      <c r="H2247" t="s">
        <v>8224</v>
      </c>
      <c r="I2247" t="s">
        <v>8246</v>
      </c>
      <c r="J2247">
        <v>1393005600</v>
      </c>
      <c r="K2247" s="10">
        <f t="shared" si="248"/>
        <v>41691.75</v>
      </c>
      <c r="L2247">
        <v>1390323617</v>
      </c>
      <c r="M2247" s="10">
        <f t="shared" si="249"/>
        <v>41660.708530092597</v>
      </c>
      <c r="N2247" t="b">
        <v>0</v>
      </c>
      <c r="O2247">
        <v>1980</v>
      </c>
      <c r="P2247" t="b">
        <v>1</v>
      </c>
      <c r="Q2247" t="s">
        <v>8297</v>
      </c>
      <c r="R2247" s="5">
        <f t="shared" si="245"/>
        <v>26.47</v>
      </c>
      <c r="S2247" s="14">
        <f t="shared" si="246"/>
        <v>53.475252525252522</v>
      </c>
      <c r="T2247" t="str">
        <f t="shared" si="250"/>
        <v>games</v>
      </c>
      <c r="U2247" t="str">
        <f t="shared" si="251"/>
        <v>tabletop games</v>
      </c>
    </row>
    <row r="2248" spans="1:21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f t="shared" si="247"/>
        <v>3025</v>
      </c>
      <c r="F2248">
        <v>2503</v>
      </c>
      <c r="G2248" t="s">
        <v>8219</v>
      </c>
      <c r="H2248" t="s">
        <v>8225</v>
      </c>
      <c r="I2248" t="s">
        <v>8247</v>
      </c>
      <c r="J2248">
        <v>1441393210</v>
      </c>
      <c r="K2248" s="10">
        <f t="shared" si="248"/>
        <v>42251.79178240741</v>
      </c>
      <c r="L2248">
        <v>1438801210</v>
      </c>
      <c r="M2248" s="10">
        <f t="shared" si="249"/>
        <v>42221.79178240741</v>
      </c>
      <c r="N2248" t="b">
        <v>0</v>
      </c>
      <c r="O2248">
        <v>57</v>
      </c>
      <c r="P2248" t="b">
        <v>1</v>
      </c>
      <c r="Q2248" t="s">
        <v>8297</v>
      </c>
      <c r="R2248" s="5">
        <f t="shared" si="245"/>
        <v>1.0009999999999999</v>
      </c>
      <c r="S2248" s="14">
        <f t="shared" si="246"/>
        <v>43.912280701754383</v>
      </c>
      <c r="T2248" t="str">
        <f t="shared" si="250"/>
        <v>games</v>
      </c>
      <c r="U2248" t="str">
        <f t="shared" si="251"/>
        <v>tabletop games</v>
      </c>
    </row>
    <row r="2249" spans="1:21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f t="shared" si="247"/>
        <v>18500</v>
      </c>
      <c r="F2249">
        <v>19324</v>
      </c>
      <c r="G2249" t="s">
        <v>8219</v>
      </c>
      <c r="H2249" t="s">
        <v>8224</v>
      </c>
      <c r="I2249" t="s">
        <v>8246</v>
      </c>
      <c r="J2249">
        <v>1438185565</v>
      </c>
      <c r="K2249" s="10">
        <f t="shared" si="248"/>
        <v>42214.666261574079</v>
      </c>
      <c r="L2249">
        <v>1436975965</v>
      </c>
      <c r="M2249" s="10">
        <f t="shared" si="249"/>
        <v>42200.666261574079</v>
      </c>
      <c r="N2249" t="b">
        <v>0</v>
      </c>
      <c r="O2249">
        <v>380</v>
      </c>
      <c r="P2249" t="b">
        <v>1</v>
      </c>
      <c r="Q2249" t="s">
        <v>8297</v>
      </c>
      <c r="R2249" s="5">
        <f t="shared" si="245"/>
        <v>1.0449999999999999</v>
      </c>
      <c r="S2249" s="14">
        <f t="shared" si="246"/>
        <v>50.852631578947367</v>
      </c>
      <c r="T2249" t="str">
        <f t="shared" si="250"/>
        <v>games</v>
      </c>
      <c r="U2249" t="str">
        <f t="shared" si="251"/>
        <v>tabletop games</v>
      </c>
    </row>
    <row r="2250" spans="1:21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f t="shared" si="247"/>
        <v>8470</v>
      </c>
      <c r="F2250">
        <v>7505</v>
      </c>
      <c r="G2250" t="s">
        <v>8219</v>
      </c>
      <c r="H2250" t="s">
        <v>8225</v>
      </c>
      <c r="I2250" t="s">
        <v>8247</v>
      </c>
      <c r="J2250">
        <v>1481749278</v>
      </c>
      <c r="K2250" s="10">
        <f t="shared" si="248"/>
        <v>42718.875902777778</v>
      </c>
      <c r="L2250">
        <v>1479157278</v>
      </c>
      <c r="M2250" s="10">
        <f t="shared" si="249"/>
        <v>42688.875902777778</v>
      </c>
      <c r="N2250" t="b">
        <v>0</v>
      </c>
      <c r="O2250">
        <v>128</v>
      </c>
      <c r="P2250" t="b">
        <v>1</v>
      </c>
      <c r="Q2250" t="s">
        <v>8297</v>
      </c>
      <c r="R2250" s="5">
        <f t="shared" si="245"/>
        <v>1.0720000000000001</v>
      </c>
      <c r="S2250" s="14">
        <f t="shared" si="246"/>
        <v>58.6328125</v>
      </c>
      <c r="T2250" t="str">
        <f t="shared" si="250"/>
        <v>games</v>
      </c>
      <c r="U2250" t="str">
        <f t="shared" si="251"/>
        <v>tabletop games</v>
      </c>
    </row>
    <row r="2251" spans="1:21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f t="shared" si="247"/>
        <v>3500</v>
      </c>
      <c r="F2251">
        <v>5907</v>
      </c>
      <c r="G2251" t="s">
        <v>8219</v>
      </c>
      <c r="H2251" t="s">
        <v>8224</v>
      </c>
      <c r="I2251" t="s">
        <v>8246</v>
      </c>
      <c r="J2251">
        <v>1364917965</v>
      </c>
      <c r="K2251" s="10">
        <f t="shared" si="248"/>
        <v>41366.661631944444</v>
      </c>
      <c r="L2251">
        <v>1362329565</v>
      </c>
      <c r="M2251" s="10">
        <f t="shared" si="249"/>
        <v>41336.703298611108</v>
      </c>
      <c r="N2251" t="b">
        <v>0</v>
      </c>
      <c r="O2251">
        <v>180</v>
      </c>
      <c r="P2251" t="b">
        <v>1</v>
      </c>
      <c r="Q2251" t="s">
        <v>8297</v>
      </c>
      <c r="R2251" s="5">
        <f t="shared" si="245"/>
        <v>1.6879999999999999</v>
      </c>
      <c r="S2251" s="14">
        <f t="shared" si="246"/>
        <v>32.81666666666667</v>
      </c>
      <c r="T2251" t="str">
        <f t="shared" si="250"/>
        <v>games</v>
      </c>
      <c r="U2251" t="str">
        <f t="shared" si="251"/>
        <v>tabletop games</v>
      </c>
    </row>
    <row r="2252" spans="1:21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f t="shared" si="247"/>
        <v>25000</v>
      </c>
      <c r="F2252">
        <v>243778</v>
      </c>
      <c r="G2252" t="s">
        <v>8219</v>
      </c>
      <c r="H2252" t="s">
        <v>8224</v>
      </c>
      <c r="I2252" t="s">
        <v>8246</v>
      </c>
      <c r="J2252">
        <v>1480727273</v>
      </c>
      <c r="K2252" s="10">
        <f t="shared" si="248"/>
        <v>42707.0471412037</v>
      </c>
      <c r="L2252">
        <v>1478131673</v>
      </c>
      <c r="M2252" s="10">
        <f t="shared" si="249"/>
        <v>42677.005474537036</v>
      </c>
      <c r="N2252" t="b">
        <v>0</v>
      </c>
      <c r="O2252">
        <v>571</v>
      </c>
      <c r="P2252" t="b">
        <v>1</v>
      </c>
      <c r="Q2252" t="s">
        <v>8297</v>
      </c>
      <c r="R2252" s="5">
        <f t="shared" si="245"/>
        <v>9.7509999999999994</v>
      </c>
      <c r="S2252" s="14">
        <f t="shared" si="246"/>
        <v>426.93169877408059</v>
      </c>
      <c r="T2252" t="str">
        <f t="shared" si="250"/>
        <v>games</v>
      </c>
      <c r="U2252" t="str">
        <f t="shared" si="251"/>
        <v>tabletop games</v>
      </c>
    </row>
    <row r="2253" spans="1:21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f t="shared" si="247"/>
        <v>8500</v>
      </c>
      <c r="F2253">
        <v>11428.19</v>
      </c>
      <c r="G2253" t="s">
        <v>8219</v>
      </c>
      <c r="H2253" t="s">
        <v>8224</v>
      </c>
      <c r="I2253" t="s">
        <v>8246</v>
      </c>
      <c r="J2253">
        <v>1408177077</v>
      </c>
      <c r="K2253" s="10">
        <f t="shared" si="248"/>
        <v>41867.34579861111</v>
      </c>
      <c r="L2253">
        <v>1406362677</v>
      </c>
      <c r="M2253" s="10">
        <f t="shared" si="249"/>
        <v>41846.34579861111</v>
      </c>
      <c r="N2253" t="b">
        <v>0</v>
      </c>
      <c r="O2253">
        <v>480</v>
      </c>
      <c r="P2253" t="b">
        <v>1</v>
      </c>
      <c r="Q2253" t="s">
        <v>8297</v>
      </c>
      <c r="R2253" s="5">
        <f t="shared" si="245"/>
        <v>1.3440000000000001</v>
      </c>
      <c r="S2253" s="14">
        <f t="shared" si="246"/>
        <v>23.808729166666669</v>
      </c>
      <c r="T2253" t="str">
        <f t="shared" si="250"/>
        <v>games</v>
      </c>
      <c r="U2253" t="str">
        <f t="shared" si="251"/>
        <v>tabletop games</v>
      </c>
    </row>
    <row r="2254" spans="1:21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f t="shared" si="247"/>
        <v>9990</v>
      </c>
      <c r="F2254">
        <v>24505</v>
      </c>
      <c r="G2254" t="s">
        <v>8219</v>
      </c>
      <c r="H2254" t="s">
        <v>8227</v>
      </c>
      <c r="I2254" t="s">
        <v>8249</v>
      </c>
      <c r="J2254">
        <v>1470469938</v>
      </c>
      <c r="K2254" s="10">
        <f t="shared" si="248"/>
        <v>42588.327986111108</v>
      </c>
      <c r="L2254">
        <v>1469173938</v>
      </c>
      <c r="M2254" s="10">
        <f t="shared" si="249"/>
        <v>42573.327986111108</v>
      </c>
      <c r="N2254" t="b">
        <v>0</v>
      </c>
      <c r="O2254">
        <v>249</v>
      </c>
      <c r="P2254" t="b">
        <v>1</v>
      </c>
      <c r="Q2254" t="s">
        <v>8297</v>
      </c>
      <c r="R2254" s="5">
        <f t="shared" si="245"/>
        <v>2.7229999999999999</v>
      </c>
      <c r="S2254" s="14">
        <f t="shared" si="246"/>
        <v>98.413654618473899</v>
      </c>
      <c r="T2254" t="str">
        <f t="shared" si="250"/>
        <v>games</v>
      </c>
      <c r="U2254" t="str">
        <f t="shared" si="251"/>
        <v>tabletop games</v>
      </c>
    </row>
    <row r="2255" spans="1:21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f t="shared" si="247"/>
        <v>8000</v>
      </c>
      <c r="F2255">
        <v>9015</v>
      </c>
      <c r="G2255" t="s">
        <v>8219</v>
      </c>
      <c r="H2255" t="s">
        <v>8224</v>
      </c>
      <c r="I2255" t="s">
        <v>8246</v>
      </c>
      <c r="J2255">
        <v>1447862947</v>
      </c>
      <c r="K2255" s="10">
        <f t="shared" si="248"/>
        <v>42326.672997685186</v>
      </c>
      <c r="L2255">
        <v>1445267347</v>
      </c>
      <c r="M2255" s="10">
        <f t="shared" si="249"/>
        <v>42296.631331018521</v>
      </c>
      <c r="N2255" t="b">
        <v>0</v>
      </c>
      <c r="O2255">
        <v>84</v>
      </c>
      <c r="P2255" t="b">
        <v>1</v>
      </c>
      <c r="Q2255" t="s">
        <v>8297</v>
      </c>
      <c r="R2255" s="5">
        <f t="shared" si="245"/>
        <v>1.127</v>
      </c>
      <c r="S2255" s="14">
        <f t="shared" si="246"/>
        <v>107.32142857142857</v>
      </c>
      <c r="T2255" t="str">
        <f t="shared" si="250"/>
        <v>games</v>
      </c>
      <c r="U2255" t="str">
        <f t="shared" si="251"/>
        <v>tabletop games</v>
      </c>
    </row>
    <row r="2256" spans="1:21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f t="shared" si="247"/>
        <v>500</v>
      </c>
      <c r="F2256">
        <v>2299</v>
      </c>
      <c r="G2256" t="s">
        <v>8219</v>
      </c>
      <c r="H2256" t="s">
        <v>8224</v>
      </c>
      <c r="I2256" t="s">
        <v>8246</v>
      </c>
      <c r="J2256">
        <v>1485271968</v>
      </c>
      <c r="K2256" s="10">
        <f t="shared" si="248"/>
        <v>42759.647777777776</v>
      </c>
      <c r="L2256">
        <v>1484667168</v>
      </c>
      <c r="M2256" s="10">
        <f t="shared" si="249"/>
        <v>42752.647777777776</v>
      </c>
      <c r="N2256" t="b">
        <v>0</v>
      </c>
      <c r="O2256">
        <v>197</v>
      </c>
      <c r="P2256" t="b">
        <v>1</v>
      </c>
      <c r="Q2256" t="s">
        <v>8297</v>
      </c>
      <c r="R2256" s="5">
        <f t="shared" si="245"/>
        <v>4.5979999999999999</v>
      </c>
      <c r="S2256" s="14">
        <f t="shared" si="246"/>
        <v>11.67005076142132</v>
      </c>
      <c r="T2256" t="str">
        <f t="shared" si="250"/>
        <v>games</v>
      </c>
      <c r="U2256" t="str">
        <f t="shared" si="251"/>
        <v>tabletop games</v>
      </c>
    </row>
    <row r="2257" spans="1:21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f t="shared" si="247"/>
        <v>3950</v>
      </c>
      <c r="F2257">
        <v>11323</v>
      </c>
      <c r="G2257" t="s">
        <v>8219</v>
      </c>
      <c r="H2257" t="s">
        <v>8224</v>
      </c>
      <c r="I2257" t="s">
        <v>8246</v>
      </c>
      <c r="J2257">
        <v>1462661451</v>
      </c>
      <c r="K2257" s="10">
        <f t="shared" si="248"/>
        <v>42497.951979166668</v>
      </c>
      <c r="L2257">
        <v>1460069451</v>
      </c>
      <c r="M2257" s="10">
        <f t="shared" si="249"/>
        <v>42467.951979166668</v>
      </c>
      <c r="N2257" t="b">
        <v>0</v>
      </c>
      <c r="O2257">
        <v>271</v>
      </c>
      <c r="P2257" t="b">
        <v>1</v>
      </c>
      <c r="Q2257" t="s">
        <v>8297</v>
      </c>
      <c r="R2257" s="5">
        <f t="shared" si="245"/>
        <v>2.867</v>
      </c>
      <c r="S2257" s="14">
        <f t="shared" si="246"/>
        <v>41.782287822878232</v>
      </c>
      <c r="T2257" t="str">
        <f t="shared" si="250"/>
        <v>games</v>
      </c>
      <c r="U2257" t="str">
        <f t="shared" si="251"/>
        <v>tabletop games</v>
      </c>
    </row>
    <row r="2258" spans="1:21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f t="shared" si="247"/>
        <v>580.79999999999995</v>
      </c>
      <c r="F2258">
        <v>1069</v>
      </c>
      <c r="G2258" t="s">
        <v>8219</v>
      </c>
      <c r="H2258" t="s">
        <v>8225</v>
      </c>
      <c r="I2258" t="s">
        <v>8247</v>
      </c>
      <c r="J2258">
        <v>1479811846</v>
      </c>
      <c r="K2258" s="10">
        <f t="shared" si="248"/>
        <v>42696.451921296291</v>
      </c>
      <c r="L2258">
        <v>1478602246</v>
      </c>
      <c r="M2258" s="10">
        <f t="shared" si="249"/>
        <v>42682.451921296291</v>
      </c>
      <c r="N2258" t="b">
        <v>0</v>
      </c>
      <c r="O2258">
        <v>50</v>
      </c>
      <c r="P2258" t="b">
        <v>1</v>
      </c>
      <c r="Q2258" t="s">
        <v>8297</v>
      </c>
      <c r="R2258" s="5">
        <f t="shared" si="245"/>
        <v>2.2269999999999999</v>
      </c>
      <c r="S2258" s="14">
        <f t="shared" si="246"/>
        <v>21.38</v>
      </c>
      <c r="T2258" t="str">
        <f t="shared" si="250"/>
        <v>games</v>
      </c>
      <c r="U2258" t="str">
        <f t="shared" si="251"/>
        <v>tabletop games</v>
      </c>
    </row>
    <row r="2259" spans="1:21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f t="shared" si="247"/>
        <v>3025</v>
      </c>
      <c r="F2259">
        <v>15903.5</v>
      </c>
      <c r="G2259" t="s">
        <v>8219</v>
      </c>
      <c r="H2259" t="s">
        <v>8225</v>
      </c>
      <c r="I2259" t="s">
        <v>8247</v>
      </c>
      <c r="J2259">
        <v>1466377200</v>
      </c>
      <c r="K2259" s="10">
        <f t="shared" si="248"/>
        <v>42540.958333333328</v>
      </c>
      <c r="L2259">
        <v>1463351329</v>
      </c>
      <c r="M2259" s="10">
        <f t="shared" si="249"/>
        <v>42505.936678240745</v>
      </c>
      <c r="N2259" t="b">
        <v>0</v>
      </c>
      <c r="O2259">
        <v>169</v>
      </c>
      <c r="P2259" t="b">
        <v>1</v>
      </c>
      <c r="Q2259" t="s">
        <v>8297</v>
      </c>
      <c r="R2259" s="5">
        <f t="shared" si="245"/>
        <v>6.3609999999999998</v>
      </c>
      <c r="S2259" s="14">
        <f t="shared" si="246"/>
        <v>94.103550295857985</v>
      </c>
      <c r="T2259" t="str">
        <f t="shared" si="250"/>
        <v>games</v>
      </c>
      <c r="U2259" t="str">
        <f t="shared" si="251"/>
        <v>tabletop games</v>
      </c>
    </row>
    <row r="2260" spans="1:21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f t="shared" si="247"/>
        <v>2200</v>
      </c>
      <c r="F2260">
        <v>3223</v>
      </c>
      <c r="G2260" t="s">
        <v>8219</v>
      </c>
      <c r="H2260" t="s">
        <v>8224</v>
      </c>
      <c r="I2260" t="s">
        <v>8246</v>
      </c>
      <c r="J2260">
        <v>1434045687</v>
      </c>
      <c r="K2260" s="10">
        <f t="shared" si="248"/>
        <v>42166.75100694444</v>
      </c>
      <c r="L2260">
        <v>1431453687</v>
      </c>
      <c r="M2260" s="10">
        <f t="shared" si="249"/>
        <v>42136.75100694444</v>
      </c>
      <c r="N2260" t="b">
        <v>0</v>
      </c>
      <c r="O2260">
        <v>205</v>
      </c>
      <c r="P2260" t="b">
        <v>1</v>
      </c>
      <c r="Q2260" t="s">
        <v>8297</v>
      </c>
      <c r="R2260" s="5">
        <f t="shared" si="245"/>
        <v>1.4650000000000001</v>
      </c>
      <c r="S2260" s="14">
        <f t="shared" si="246"/>
        <v>15.721951219512196</v>
      </c>
      <c r="T2260" t="str">
        <f t="shared" si="250"/>
        <v>games</v>
      </c>
      <c r="U2260" t="str">
        <f t="shared" si="251"/>
        <v>tabletop games</v>
      </c>
    </row>
    <row r="2261" spans="1:21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f t="shared" si="247"/>
        <v>1210</v>
      </c>
      <c r="F2261">
        <v>18671</v>
      </c>
      <c r="G2261" t="s">
        <v>8219</v>
      </c>
      <c r="H2261" t="s">
        <v>8225</v>
      </c>
      <c r="I2261" t="s">
        <v>8247</v>
      </c>
      <c r="J2261">
        <v>1481224736</v>
      </c>
      <c r="K2261" s="10">
        <f t="shared" si="248"/>
        <v>42712.804814814815</v>
      </c>
      <c r="L2261">
        <v>1480360736</v>
      </c>
      <c r="M2261" s="10">
        <f t="shared" si="249"/>
        <v>42702.804814814815</v>
      </c>
      <c r="N2261" t="b">
        <v>0</v>
      </c>
      <c r="O2261">
        <v>206</v>
      </c>
      <c r="P2261" t="b">
        <v>1</v>
      </c>
      <c r="Q2261" t="s">
        <v>8297</v>
      </c>
      <c r="R2261" s="5">
        <f t="shared" si="245"/>
        <v>18.670999999999999</v>
      </c>
      <c r="S2261" s="14">
        <f t="shared" si="246"/>
        <v>90.635922330097088</v>
      </c>
      <c r="T2261" t="str">
        <f t="shared" si="250"/>
        <v>games</v>
      </c>
      <c r="U2261" t="str">
        <f t="shared" si="251"/>
        <v>tabletop games</v>
      </c>
    </row>
    <row r="2262" spans="1:21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f t="shared" si="247"/>
        <v>2500</v>
      </c>
      <c r="F2262">
        <v>8173</v>
      </c>
      <c r="G2262" t="s">
        <v>8219</v>
      </c>
      <c r="H2262" t="s">
        <v>8224</v>
      </c>
      <c r="I2262" t="s">
        <v>8246</v>
      </c>
      <c r="J2262">
        <v>1395876250</v>
      </c>
      <c r="K2262" s="10">
        <f t="shared" si="248"/>
        <v>41724.975115740745</v>
      </c>
      <c r="L2262">
        <v>1393287850</v>
      </c>
      <c r="M2262" s="10">
        <f t="shared" si="249"/>
        <v>41695.016782407409</v>
      </c>
      <c r="N2262" t="b">
        <v>0</v>
      </c>
      <c r="O2262">
        <v>84</v>
      </c>
      <c r="P2262" t="b">
        <v>1</v>
      </c>
      <c r="Q2262" t="s">
        <v>8297</v>
      </c>
      <c r="R2262" s="5">
        <f t="shared" si="245"/>
        <v>3.2690000000000001</v>
      </c>
      <c r="S2262" s="14">
        <f t="shared" si="246"/>
        <v>97.297619047619051</v>
      </c>
      <c r="T2262" t="str">
        <f t="shared" si="250"/>
        <v>games</v>
      </c>
      <c r="U2262" t="str">
        <f t="shared" si="251"/>
        <v>tabletop games</v>
      </c>
    </row>
    <row r="2263" spans="1:21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f t="shared" si="247"/>
        <v>680</v>
      </c>
      <c r="F2263">
        <v>7795</v>
      </c>
      <c r="G2263" t="s">
        <v>8219</v>
      </c>
      <c r="H2263" t="s">
        <v>8226</v>
      </c>
      <c r="I2263" t="s">
        <v>8248</v>
      </c>
      <c r="J2263">
        <v>1487093020</v>
      </c>
      <c r="K2263" s="10">
        <f t="shared" si="248"/>
        <v>42780.724768518514</v>
      </c>
      <c r="L2263">
        <v>1485278620</v>
      </c>
      <c r="M2263" s="10">
        <f t="shared" si="249"/>
        <v>42759.724768518514</v>
      </c>
      <c r="N2263" t="b">
        <v>0</v>
      </c>
      <c r="O2263">
        <v>210</v>
      </c>
      <c r="P2263" t="b">
        <v>1</v>
      </c>
      <c r="Q2263" t="s">
        <v>8297</v>
      </c>
      <c r="R2263" s="5">
        <f t="shared" si="245"/>
        <v>7.7949999999999999</v>
      </c>
      <c r="S2263" s="14">
        <f t="shared" si="246"/>
        <v>37.11904761904762</v>
      </c>
      <c r="T2263" t="str">
        <f t="shared" si="250"/>
        <v>games</v>
      </c>
      <c r="U2263" t="str">
        <f t="shared" si="251"/>
        <v>tabletop games</v>
      </c>
    </row>
    <row r="2264" spans="1:21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f t="shared" si="247"/>
        <v>3300</v>
      </c>
      <c r="F2264">
        <v>5087</v>
      </c>
      <c r="G2264" t="s">
        <v>8219</v>
      </c>
      <c r="H2264" t="s">
        <v>8224</v>
      </c>
      <c r="I2264" t="s">
        <v>8246</v>
      </c>
      <c r="J2264">
        <v>1416268800</v>
      </c>
      <c r="K2264" s="10">
        <f t="shared" si="248"/>
        <v>41961</v>
      </c>
      <c r="L2264">
        <v>1413295358</v>
      </c>
      <c r="M2264" s="10">
        <f t="shared" si="249"/>
        <v>41926.585162037038</v>
      </c>
      <c r="N2264" t="b">
        <v>0</v>
      </c>
      <c r="O2264">
        <v>181</v>
      </c>
      <c r="P2264" t="b">
        <v>1</v>
      </c>
      <c r="Q2264" t="s">
        <v>8297</v>
      </c>
      <c r="R2264" s="5">
        <f t="shared" si="245"/>
        <v>1.542</v>
      </c>
      <c r="S2264" s="14">
        <f t="shared" si="246"/>
        <v>28.104972375690608</v>
      </c>
      <c r="T2264" t="str">
        <f t="shared" si="250"/>
        <v>games</v>
      </c>
      <c r="U2264" t="str">
        <f t="shared" si="251"/>
        <v>tabletop games</v>
      </c>
    </row>
    <row r="2265" spans="1:21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f t="shared" si="247"/>
        <v>750</v>
      </c>
      <c r="F2265">
        <v>8666</v>
      </c>
      <c r="G2265" t="s">
        <v>8219</v>
      </c>
      <c r="H2265" t="s">
        <v>8235</v>
      </c>
      <c r="I2265" t="s">
        <v>8255</v>
      </c>
      <c r="J2265">
        <v>1422734313</v>
      </c>
      <c r="K2265" s="10">
        <f t="shared" si="248"/>
        <v>42035.832326388889</v>
      </c>
      <c r="L2265">
        <v>1420919913</v>
      </c>
      <c r="M2265" s="10">
        <f t="shared" si="249"/>
        <v>42014.832326388889</v>
      </c>
      <c r="N2265" t="b">
        <v>0</v>
      </c>
      <c r="O2265">
        <v>60</v>
      </c>
      <c r="P2265" t="b">
        <v>1</v>
      </c>
      <c r="Q2265" t="s">
        <v>8297</v>
      </c>
      <c r="R2265" s="5">
        <f t="shared" si="245"/>
        <v>1.155</v>
      </c>
      <c r="S2265" s="14">
        <f t="shared" si="246"/>
        <v>144.43333333333334</v>
      </c>
      <c r="T2265" t="str">
        <f t="shared" si="250"/>
        <v>games</v>
      </c>
      <c r="U2265" t="str">
        <f t="shared" si="251"/>
        <v>tabletop games</v>
      </c>
    </row>
    <row r="2266" spans="1:21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f t="shared" si="247"/>
        <v>6000</v>
      </c>
      <c r="F2266">
        <v>10802</v>
      </c>
      <c r="G2266" t="s">
        <v>8219</v>
      </c>
      <c r="H2266" t="s">
        <v>8224</v>
      </c>
      <c r="I2266" t="s">
        <v>8246</v>
      </c>
      <c r="J2266">
        <v>1463972400</v>
      </c>
      <c r="K2266" s="10">
        <f t="shared" si="248"/>
        <v>42513.125</v>
      </c>
      <c r="L2266">
        <v>1462543114</v>
      </c>
      <c r="M2266" s="10">
        <f t="shared" si="249"/>
        <v>42496.582337962958</v>
      </c>
      <c r="N2266" t="b">
        <v>0</v>
      </c>
      <c r="O2266">
        <v>445</v>
      </c>
      <c r="P2266" t="b">
        <v>1</v>
      </c>
      <c r="Q2266" t="s">
        <v>8297</v>
      </c>
      <c r="R2266" s="5">
        <f t="shared" si="245"/>
        <v>1.8</v>
      </c>
      <c r="S2266" s="14">
        <f t="shared" si="246"/>
        <v>24.274157303370785</v>
      </c>
      <c r="T2266" t="str">
        <f t="shared" si="250"/>
        <v>games</v>
      </c>
      <c r="U2266" t="str">
        <f t="shared" si="251"/>
        <v>tabletop games</v>
      </c>
    </row>
    <row r="2267" spans="1:21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f t="shared" si="247"/>
        <v>242</v>
      </c>
      <c r="F2267">
        <v>597</v>
      </c>
      <c r="G2267" t="s">
        <v>8219</v>
      </c>
      <c r="H2267" t="s">
        <v>8225</v>
      </c>
      <c r="I2267" t="s">
        <v>8247</v>
      </c>
      <c r="J2267">
        <v>1479846507</v>
      </c>
      <c r="K2267" s="10">
        <f t="shared" si="248"/>
        <v>42696.853090277778</v>
      </c>
      <c r="L2267">
        <v>1479241707</v>
      </c>
      <c r="M2267" s="10">
        <f t="shared" si="249"/>
        <v>42689.853090277778</v>
      </c>
      <c r="N2267" t="b">
        <v>0</v>
      </c>
      <c r="O2267">
        <v>17</v>
      </c>
      <c r="P2267" t="b">
        <v>1</v>
      </c>
      <c r="Q2267" t="s">
        <v>8297</v>
      </c>
      <c r="R2267" s="5">
        <f t="shared" si="245"/>
        <v>2.9849999999999999</v>
      </c>
      <c r="S2267" s="14">
        <f t="shared" si="246"/>
        <v>35.117647058823529</v>
      </c>
      <c r="T2267" t="str">
        <f t="shared" si="250"/>
        <v>games</v>
      </c>
      <c r="U2267" t="str">
        <f t="shared" si="251"/>
        <v>tabletop games</v>
      </c>
    </row>
    <row r="2268" spans="1:21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f t="shared" si="247"/>
        <v>1500</v>
      </c>
      <c r="F2268">
        <v>4804</v>
      </c>
      <c r="G2268" t="s">
        <v>8219</v>
      </c>
      <c r="H2268" t="s">
        <v>8224</v>
      </c>
      <c r="I2268" t="s">
        <v>8246</v>
      </c>
      <c r="J2268">
        <v>1461722400</v>
      </c>
      <c r="K2268" s="10">
        <f t="shared" si="248"/>
        <v>42487.083333333328</v>
      </c>
      <c r="L2268">
        <v>1460235592</v>
      </c>
      <c r="M2268" s="10">
        <f t="shared" si="249"/>
        <v>42469.874907407408</v>
      </c>
      <c r="N2268" t="b">
        <v>0</v>
      </c>
      <c r="O2268">
        <v>194</v>
      </c>
      <c r="P2268" t="b">
        <v>1</v>
      </c>
      <c r="Q2268" t="s">
        <v>8297</v>
      </c>
      <c r="R2268" s="5">
        <f t="shared" si="245"/>
        <v>3.2029999999999998</v>
      </c>
      <c r="S2268" s="14">
        <f t="shared" si="246"/>
        <v>24.762886597938145</v>
      </c>
      <c r="T2268" t="str">
        <f t="shared" si="250"/>
        <v>games</v>
      </c>
      <c r="U2268" t="str">
        <f t="shared" si="251"/>
        <v>tabletop games</v>
      </c>
    </row>
    <row r="2269" spans="1:21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f t="shared" si="247"/>
        <v>20000</v>
      </c>
      <c r="F2269">
        <v>76105</v>
      </c>
      <c r="G2269" t="s">
        <v>8219</v>
      </c>
      <c r="H2269" t="s">
        <v>8224</v>
      </c>
      <c r="I2269" t="s">
        <v>8246</v>
      </c>
      <c r="J2269">
        <v>1419123600</v>
      </c>
      <c r="K2269" s="10">
        <f t="shared" si="248"/>
        <v>41994.041666666672</v>
      </c>
      <c r="L2269">
        <v>1416945297</v>
      </c>
      <c r="M2269" s="10">
        <f t="shared" si="249"/>
        <v>41968.829826388886</v>
      </c>
      <c r="N2269" t="b">
        <v>0</v>
      </c>
      <c r="O2269">
        <v>404</v>
      </c>
      <c r="P2269" t="b">
        <v>1</v>
      </c>
      <c r="Q2269" t="s">
        <v>8297</v>
      </c>
      <c r="R2269" s="5">
        <f t="shared" si="245"/>
        <v>3.8050000000000002</v>
      </c>
      <c r="S2269" s="14">
        <f t="shared" si="246"/>
        <v>188.37871287128712</v>
      </c>
      <c r="T2269" t="str">
        <f t="shared" si="250"/>
        <v>games</v>
      </c>
      <c r="U2269" t="str">
        <f t="shared" si="251"/>
        <v>tabletop games</v>
      </c>
    </row>
    <row r="2270" spans="1:21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f t="shared" si="247"/>
        <v>28000</v>
      </c>
      <c r="F2270">
        <v>28728</v>
      </c>
      <c r="G2270" t="s">
        <v>8219</v>
      </c>
      <c r="H2270" t="s">
        <v>8224</v>
      </c>
      <c r="I2270" t="s">
        <v>8246</v>
      </c>
      <c r="J2270">
        <v>1489283915</v>
      </c>
      <c r="K2270" s="10">
        <f t="shared" si="248"/>
        <v>42806.082349537035</v>
      </c>
      <c r="L2270">
        <v>1486691915</v>
      </c>
      <c r="M2270" s="10">
        <f t="shared" si="249"/>
        <v>42776.082349537035</v>
      </c>
      <c r="N2270" t="b">
        <v>0</v>
      </c>
      <c r="O2270">
        <v>194</v>
      </c>
      <c r="P2270" t="b">
        <v>1</v>
      </c>
      <c r="Q2270" t="s">
        <v>8297</v>
      </c>
      <c r="R2270" s="5">
        <f t="shared" si="245"/>
        <v>1.026</v>
      </c>
      <c r="S2270" s="14">
        <f t="shared" si="246"/>
        <v>148.08247422680412</v>
      </c>
      <c r="T2270" t="str">
        <f t="shared" si="250"/>
        <v>games</v>
      </c>
      <c r="U2270" t="str">
        <f t="shared" si="251"/>
        <v>tabletop games</v>
      </c>
    </row>
    <row r="2271" spans="1:21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f t="shared" si="247"/>
        <v>2500</v>
      </c>
      <c r="F2271">
        <v>45041</v>
      </c>
      <c r="G2271" t="s">
        <v>8219</v>
      </c>
      <c r="H2271" t="s">
        <v>8224</v>
      </c>
      <c r="I2271" t="s">
        <v>8246</v>
      </c>
      <c r="J2271">
        <v>1488862800</v>
      </c>
      <c r="K2271" s="10">
        <f t="shared" si="248"/>
        <v>42801.208333333328</v>
      </c>
      <c r="L2271">
        <v>1486745663</v>
      </c>
      <c r="M2271" s="10">
        <f t="shared" si="249"/>
        <v>42776.704432870371</v>
      </c>
      <c r="N2271" t="b">
        <v>0</v>
      </c>
      <c r="O2271">
        <v>902</v>
      </c>
      <c r="P2271" t="b">
        <v>1</v>
      </c>
      <c r="Q2271" t="s">
        <v>8297</v>
      </c>
      <c r="R2271" s="5">
        <f t="shared" si="245"/>
        <v>18.015999999999998</v>
      </c>
      <c r="S2271" s="14">
        <f t="shared" si="246"/>
        <v>49.934589800443462</v>
      </c>
      <c r="T2271" t="str">
        <f t="shared" si="250"/>
        <v>games</v>
      </c>
      <c r="U2271" t="str">
        <f t="shared" si="251"/>
        <v>tabletop games</v>
      </c>
    </row>
    <row r="2272" spans="1:21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f t="shared" si="247"/>
        <v>25000</v>
      </c>
      <c r="F2272">
        <v>180062</v>
      </c>
      <c r="G2272" t="s">
        <v>8219</v>
      </c>
      <c r="H2272" t="s">
        <v>8224</v>
      </c>
      <c r="I2272" t="s">
        <v>8246</v>
      </c>
      <c r="J2272">
        <v>1484085540</v>
      </c>
      <c r="K2272" s="10">
        <f t="shared" si="248"/>
        <v>42745.915972222225</v>
      </c>
      <c r="L2272">
        <v>1482353513</v>
      </c>
      <c r="M2272" s="10">
        <f t="shared" si="249"/>
        <v>42725.869363425925</v>
      </c>
      <c r="N2272" t="b">
        <v>0</v>
      </c>
      <c r="O2272">
        <v>1670</v>
      </c>
      <c r="P2272" t="b">
        <v>1</v>
      </c>
      <c r="Q2272" t="s">
        <v>8297</v>
      </c>
      <c r="R2272" s="5">
        <f t="shared" si="245"/>
        <v>7.202</v>
      </c>
      <c r="S2272" s="14">
        <f t="shared" si="246"/>
        <v>107.82155688622754</v>
      </c>
      <c r="T2272" t="str">
        <f t="shared" si="250"/>
        <v>games</v>
      </c>
      <c r="U2272" t="str">
        <f t="shared" si="251"/>
        <v>tabletop games</v>
      </c>
    </row>
    <row r="2273" spans="1:21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f t="shared" si="247"/>
        <v>20000</v>
      </c>
      <c r="F2273">
        <v>56618</v>
      </c>
      <c r="G2273" t="s">
        <v>8219</v>
      </c>
      <c r="H2273" t="s">
        <v>8224</v>
      </c>
      <c r="I2273" t="s">
        <v>8246</v>
      </c>
      <c r="J2273">
        <v>1481328004</v>
      </c>
      <c r="K2273" s="10">
        <f t="shared" si="248"/>
        <v>42714.000046296293</v>
      </c>
      <c r="L2273">
        <v>1478736004</v>
      </c>
      <c r="M2273" s="10">
        <f t="shared" si="249"/>
        <v>42684.000046296293</v>
      </c>
      <c r="N2273" t="b">
        <v>0</v>
      </c>
      <c r="O2273">
        <v>1328</v>
      </c>
      <c r="P2273" t="b">
        <v>1</v>
      </c>
      <c r="Q2273" t="s">
        <v>8297</v>
      </c>
      <c r="R2273" s="5">
        <f t="shared" si="245"/>
        <v>2.831</v>
      </c>
      <c r="S2273" s="14">
        <f t="shared" si="246"/>
        <v>42.63403614457831</v>
      </c>
      <c r="T2273" t="str">
        <f t="shared" si="250"/>
        <v>games</v>
      </c>
      <c r="U2273" t="str">
        <f t="shared" si="251"/>
        <v>tabletop games</v>
      </c>
    </row>
    <row r="2274" spans="1:21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f t="shared" si="247"/>
        <v>1000</v>
      </c>
      <c r="F2274">
        <v>13566</v>
      </c>
      <c r="G2274" t="s">
        <v>8219</v>
      </c>
      <c r="H2274" t="s">
        <v>8224</v>
      </c>
      <c r="I2274" t="s">
        <v>8246</v>
      </c>
      <c r="J2274">
        <v>1449506836</v>
      </c>
      <c r="K2274" s="10">
        <f t="shared" si="248"/>
        <v>42345.699490740735</v>
      </c>
      <c r="L2274">
        <v>1446914836</v>
      </c>
      <c r="M2274" s="10">
        <f t="shared" si="249"/>
        <v>42315.699490740735</v>
      </c>
      <c r="N2274" t="b">
        <v>0</v>
      </c>
      <c r="O2274">
        <v>944</v>
      </c>
      <c r="P2274" t="b">
        <v>1</v>
      </c>
      <c r="Q2274" t="s">
        <v>8297</v>
      </c>
      <c r="R2274" s="5">
        <f t="shared" si="245"/>
        <v>13.566000000000001</v>
      </c>
      <c r="S2274" s="14">
        <f t="shared" si="246"/>
        <v>14.370762711864407</v>
      </c>
      <c r="T2274" t="str">
        <f t="shared" si="250"/>
        <v>games</v>
      </c>
      <c r="U2274" t="str">
        <f t="shared" si="251"/>
        <v>tabletop games</v>
      </c>
    </row>
    <row r="2275" spans="1:21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f t="shared" si="247"/>
        <v>1875</v>
      </c>
      <c r="F2275">
        <v>5509</v>
      </c>
      <c r="G2275" t="s">
        <v>8219</v>
      </c>
      <c r="H2275" t="s">
        <v>8229</v>
      </c>
      <c r="I2275" t="s">
        <v>8251</v>
      </c>
      <c r="J2275">
        <v>1489320642</v>
      </c>
      <c r="K2275" s="10">
        <f t="shared" si="248"/>
        <v>42806.507430555561</v>
      </c>
      <c r="L2275">
        <v>1487164242</v>
      </c>
      <c r="M2275" s="10">
        <f t="shared" si="249"/>
        <v>42781.549097222218</v>
      </c>
      <c r="N2275" t="b">
        <v>0</v>
      </c>
      <c r="O2275">
        <v>147</v>
      </c>
      <c r="P2275" t="b">
        <v>1</v>
      </c>
      <c r="Q2275" t="s">
        <v>8297</v>
      </c>
      <c r="R2275" s="5">
        <f t="shared" si="245"/>
        <v>2.2040000000000002</v>
      </c>
      <c r="S2275" s="14">
        <f t="shared" si="246"/>
        <v>37.476190476190474</v>
      </c>
      <c r="T2275" t="str">
        <f t="shared" si="250"/>
        <v>games</v>
      </c>
      <c r="U2275" t="str">
        <f t="shared" si="251"/>
        <v>tabletop games</v>
      </c>
    </row>
    <row r="2276" spans="1:21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f t="shared" si="247"/>
        <v>2500</v>
      </c>
      <c r="F2276">
        <v>2990</v>
      </c>
      <c r="G2276" t="s">
        <v>8219</v>
      </c>
      <c r="H2276" t="s">
        <v>8224</v>
      </c>
      <c r="I2276" t="s">
        <v>8246</v>
      </c>
      <c r="J2276">
        <v>1393156857</v>
      </c>
      <c r="K2276" s="10">
        <f t="shared" si="248"/>
        <v>41693.500659722224</v>
      </c>
      <c r="L2276">
        <v>1390564857</v>
      </c>
      <c r="M2276" s="10">
        <f t="shared" si="249"/>
        <v>41663.500659722224</v>
      </c>
      <c r="N2276" t="b">
        <v>0</v>
      </c>
      <c r="O2276">
        <v>99</v>
      </c>
      <c r="P2276" t="b">
        <v>1</v>
      </c>
      <c r="Q2276" t="s">
        <v>8297</v>
      </c>
      <c r="R2276" s="5">
        <f t="shared" si="245"/>
        <v>1.196</v>
      </c>
      <c r="S2276" s="14">
        <f t="shared" si="246"/>
        <v>30.202020202020201</v>
      </c>
      <c r="T2276" t="str">
        <f t="shared" si="250"/>
        <v>games</v>
      </c>
      <c r="U2276" t="str">
        <f t="shared" si="251"/>
        <v>tabletop games</v>
      </c>
    </row>
    <row r="2277" spans="1:21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f t="shared" si="247"/>
        <v>786.5</v>
      </c>
      <c r="F2277">
        <v>2650.5</v>
      </c>
      <c r="G2277" t="s">
        <v>8219</v>
      </c>
      <c r="H2277" t="s">
        <v>8225</v>
      </c>
      <c r="I2277" t="s">
        <v>8247</v>
      </c>
      <c r="J2277">
        <v>1419259679</v>
      </c>
      <c r="K2277" s="10">
        <f t="shared" si="248"/>
        <v>41995.616655092599</v>
      </c>
      <c r="L2277">
        <v>1416667679</v>
      </c>
      <c r="M2277" s="10">
        <f t="shared" si="249"/>
        <v>41965.616655092599</v>
      </c>
      <c r="N2277" t="b">
        <v>0</v>
      </c>
      <c r="O2277">
        <v>79</v>
      </c>
      <c r="P2277" t="b">
        <v>1</v>
      </c>
      <c r="Q2277" t="s">
        <v>8297</v>
      </c>
      <c r="R2277" s="5">
        <f t="shared" si="245"/>
        <v>4.0780000000000003</v>
      </c>
      <c r="S2277" s="14">
        <f t="shared" si="246"/>
        <v>33.550632911392405</v>
      </c>
      <c r="T2277" t="str">
        <f t="shared" si="250"/>
        <v>games</v>
      </c>
      <c r="U2277" t="str">
        <f t="shared" si="251"/>
        <v>tabletop games</v>
      </c>
    </row>
    <row r="2278" spans="1:21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f t="shared" si="247"/>
        <v>4589</v>
      </c>
      <c r="F2278">
        <v>4856</v>
      </c>
      <c r="G2278" t="s">
        <v>8219</v>
      </c>
      <c r="H2278" t="s">
        <v>8224</v>
      </c>
      <c r="I2278" t="s">
        <v>8246</v>
      </c>
      <c r="J2278">
        <v>1388936289</v>
      </c>
      <c r="K2278" s="10">
        <f t="shared" si="248"/>
        <v>41644.651493055557</v>
      </c>
      <c r="L2278">
        <v>1386344289</v>
      </c>
      <c r="M2278" s="10">
        <f t="shared" si="249"/>
        <v>41614.651493055557</v>
      </c>
      <c r="N2278" t="b">
        <v>0</v>
      </c>
      <c r="O2278">
        <v>75</v>
      </c>
      <c r="P2278" t="b">
        <v>1</v>
      </c>
      <c r="Q2278" t="s">
        <v>8297</v>
      </c>
      <c r="R2278" s="5">
        <f t="shared" si="245"/>
        <v>1.0580000000000001</v>
      </c>
      <c r="S2278" s="14">
        <f t="shared" si="246"/>
        <v>64.74666666666667</v>
      </c>
      <c r="T2278" t="str">
        <f t="shared" si="250"/>
        <v>games</v>
      </c>
      <c r="U2278" t="str">
        <f t="shared" si="251"/>
        <v>tabletop games</v>
      </c>
    </row>
    <row r="2279" spans="1:21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f t="shared" si="247"/>
        <v>8500</v>
      </c>
      <c r="F2279">
        <v>11992</v>
      </c>
      <c r="G2279" t="s">
        <v>8219</v>
      </c>
      <c r="H2279" t="s">
        <v>8224</v>
      </c>
      <c r="I2279" t="s">
        <v>8246</v>
      </c>
      <c r="J2279">
        <v>1330359423</v>
      </c>
      <c r="K2279" s="10">
        <f t="shared" si="248"/>
        <v>40966.678506944445</v>
      </c>
      <c r="L2279">
        <v>1327767423</v>
      </c>
      <c r="M2279" s="10">
        <f t="shared" si="249"/>
        <v>40936.678506944445</v>
      </c>
      <c r="N2279" t="b">
        <v>0</v>
      </c>
      <c r="O2279">
        <v>207</v>
      </c>
      <c r="P2279" t="b">
        <v>1</v>
      </c>
      <c r="Q2279" t="s">
        <v>8297</v>
      </c>
      <c r="R2279" s="5">
        <f t="shared" si="245"/>
        <v>1.411</v>
      </c>
      <c r="S2279" s="14">
        <f t="shared" si="246"/>
        <v>57.932367149758456</v>
      </c>
      <c r="T2279" t="str">
        <f t="shared" si="250"/>
        <v>games</v>
      </c>
      <c r="U2279" t="str">
        <f t="shared" si="251"/>
        <v>tabletop games</v>
      </c>
    </row>
    <row r="2280" spans="1:21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f t="shared" si="247"/>
        <v>2220</v>
      </c>
      <c r="F2280">
        <v>5414</v>
      </c>
      <c r="G2280" t="s">
        <v>8219</v>
      </c>
      <c r="H2280" t="s">
        <v>8237</v>
      </c>
      <c r="I2280" t="s">
        <v>8249</v>
      </c>
      <c r="J2280">
        <v>1451861940</v>
      </c>
      <c r="K2280" s="10">
        <f t="shared" si="248"/>
        <v>42372.957638888889</v>
      </c>
      <c r="L2280">
        <v>1448902867</v>
      </c>
      <c r="M2280" s="10">
        <f t="shared" si="249"/>
        <v>42338.709108796291</v>
      </c>
      <c r="N2280" t="b">
        <v>0</v>
      </c>
      <c r="O2280">
        <v>102</v>
      </c>
      <c r="P2280" t="b">
        <v>1</v>
      </c>
      <c r="Q2280" t="s">
        <v>8297</v>
      </c>
      <c r="R2280" s="5">
        <f t="shared" si="245"/>
        <v>2.7069999999999999</v>
      </c>
      <c r="S2280" s="14">
        <f t="shared" si="246"/>
        <v>53.078431372549019</v>
      </c>
      <c r="T2280" t="str">
        <f t="shared" si="250"/>
        <v>games</v>
      </c>
      <c r="U2280" t="str">
        <f t="shared" si="251"/>
        <v>tabletop games</v>
      </c>
    </row>
    <row r="2281" spans="1:21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f t="shared" si="247"/>
        <v>1000</v>
      </c>
      <c r="F2281">
        <v>1538</v>
      </c>
      <c r="G2281" t="s">
        <v>8219</v>
      </c>
      <c r="H2281" t="s">
        <v>8224</v>
      </c>
      <c r="I2281" t="s">
        <v>8246</v>
      </c>
      <c r="J2281">
        <v>1423022400</v>
      </c>
      <c r="K2281" s="10">
        <f t="shared" si="248"/>
        <v>42039.166666666672</v>
      </c>
      <c r="L2281">
        <v>1421436099</v>
      </c>
      <c r="M2281" s="10">
        <f t="shared" si="249"/>
        <v>42020.806701388887</v>
      </c>
      <c r="N2281" t="b">
        <v>0</v>
      </c>
      <c r="O2281">
        <v>32</v>
      </c>
      <c r="P2281" t="b">
        <v>1</v>
      </c>
      <c r="Q2281" t="s">
        <v>8297</v>
      </c>
      <c r="R2281" s="5">
        <f t="shared" si="245"/>
        <v>1.538</v>
      </c>
      <c r="S2281" s="14">
        <f t="shared" si="246"/>
        <v>48.0625</v>
      </c>
      <c r="T2281" t="str">
        <f t="shared" si="250"/>
        <v>games</v>
      </c>
      <c r="U2281" t="str">
        <f t="shared" si="251"/>
        <v>tabletop games</v>
      </c>
    </row>
    <row r="2282" spans="1:21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f t="shared" si="247"/>
        <v>9800</v>
      </c>
      <c r="F2282">
        <v>39550.5</v>
      </c>
      <c r="G2282" t="s">
        <v>8219</v>
      </c>
      <c r="H2282" t="s">
        <v>8224</v>
      </c>
      <c r="I2282" t="s">
        <v>8246</v>
      </c>
      <c r="J2282">
        <v>1442501991</v>
      </c>
      <c r="K2282" s="10">
        <f t="shared" si="248"/>
        <v>42264.624895833331</v>
      </c>
      <c r="L2282">
        <v>1439909991</v>
      </c>
      <c r="M2282" s="10">
        <f t="shared" si="249"/>
        <v>42234.624895833331</v>
      </c>
      <c r="N2282" t="b">
        <v>0</v>
      </c>
      <c r="O2282">
        <v>480</v>
      </c>
      <c r="P2282" t="b">
        <v>1</v>
      </c>
      <c r="Q2282" t="s">
        <v>8297</v>
      </c>
      <c r="R2282" s="5">
        <f t="shared" si="245"/>
        <v>4.0359999999999996</v>
      </c>
      <c r="S2282" s="14">
        <f t="shared" si="246"/>
        <v>82.396874999999994</v>
      </c>
      <c r="T2282" t="str">
        <f t="shared" si="250"/>
        <v>games</v>
      </c>
      <c r="U2282" t="str">
        <f t="shared" si="251"/>
        <v>tabletop games</v>
      </c>
    </row>
    <row r="2283" spans="1:21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f t="shared" si="247"/>
        <v>300</v>
      </c>
      <c r="F2283">
        <v>555</v>
      </c>
      <c r="G2283" t="s">
        <v>8219</v>
      </c>
      <c r="H2283" t="s">
        <v>8224</v>
      </c>
      <c r="I2283" t="s">
        <v>8246</v>
      </c>
      <c r="J2283">
        <v>1311576600</v>
      </c>
      <c r="K2283" s="10">
        <f t="shared" si="248"/>
        <v>40749.284722222219</v>
      </c>
      <c r="L2283">
        <v>1306219897</v>
      </c>
      <c r="M2283" s="10">
        <f t="shared" si="249"/>
        <v>40687.285844907405</v>
      </c>
      <c r="N2283" t="b">
        <v>0</v>
      </c>
      <c r="O2283">
        <v>11</v>
      </c>
      <c r="P2283" t="b">
        <v>1</v>
      </c>
      <c r="Q2283" t="s">
        <v>8276</v>
      </c>
      <c r="R2283" s="5">
        <f t="shared" si="245"/>
        <v>1.85</v>
      </c>
      <c r="S2283" s="14">
        <f t="shared" si="246"/>
        <v>50.454545454545453</v>
      </c>
      <c r="T2283" t="str">
        <f t="shared" si="250"/>
        <v>music</v>
      </c>
      <c r="U2283" t="str">
        <f t="shared" si="251"/>
        <v>rock</v>
      </c>
    </row>
    <row r="2284" spans="1:21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f t="shared" si="247"/>
        <v>750</v>
      </c>
      <c r="F2284">
        <v>1390</v>
      </c>
      <c r="G2284" t="s">
        <v>8219</v>
      </c>
      <c r="H2284" t="s">
        <v>8224</v>
      </c>
      <c r="I2284" t="s">
        <v>8246</v>
      </c>
      <c r="J2284">
        <v>1452744686</v>
      </c>
      <c r="K2284" s="10">
        <f t="shared" si="248"/>
        <v>42383.17460648148</v>
      </c>
      <c r="L2284">
        <v>1447560686</v>
      </c>
      <c r="M2284" s="10">
        <f t="shared" si="249"/>
        <v>42323.17460648148</v>
      </c>
      <c r="N2284" t="b">
        <v>0</v>
      </c>
      <c r="O2284">
        <v>12</v>
      </c>
      <c r="P2284" t="b">
        <v>1</v>
      </c>
      <c r="Q2284" t="s">
        <v>8276</v>
      </c>
      <c r="R2284" s="5">
        <f t="shared" si="245"/>
        <v>1.853</v>
      </c>
      <c r="S2284" s="14">
        <f t="shared" si="246"/>
        <v>115.83333333333333</v>
      </c>
      <c r="T2284" t="str">
        <f t="shared" si="250"/>
        <v>music</v>
      </c>
      <c r="U2284" t="str">
        <f t="shared" si="251"/>
        <v>rock</v>
      </c>
    </row>
    <row r="2285" spans="1:21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f t="shared" si="247"/>
        <v>3000</v>
      </c>
      <c r="F2285">
        <v>3025.66</v>
      </c>
      <c r="G2285" t="s">
        <v>8219</v>
      </c>
      <c r="H2285" t="s">
        <v>8224</v>
      </c>
      <c r="I2285" t="s">
        <v>8246</v>
      </c>
      <c r="J2285">
        <v>1336528804</v>
      </c>
      <c r="K2285" s="10">
        <f t="shared" si="248"/>
        <v>41038.083379629628</v>
      </c>
      <c r="L2285">
        <v>1331348404</v>
      </c>
      <c r="M2285" s="10">
        <f t="shared" si="249"/>
        <v>40978.125046296293</v>
      </c>
      <c r="N2285" t="b">
        <v>0</v>
      </c>
      <c r="O2285">
        <v>48</v>
      </c>
      <c r="P2285" t="b">
        <v>1</v>
      </c>
      <c r="Q2285" t="s">
        <v>8276</v>
      </c>
      <c r="R2285" s="5">
        <f t="shared" si="245"/>
        <v>1.0089999999999999</v>
      </c>
      <c r="S2285" s="14">
        <f t="shared" si="246"/>
        <v>63.03458333333333</v>
      </c>
      <c r="T2285" t="str">
        <f t="shared" si="250"/>
        <v>music</v>
      </c>
      <c r="U2285" t="str">
        <f t="shared" si="251"/>
        <v>rock</v>
      </c>
    </row>
    <row r="2286" spans="1:21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f t="shared" si="247"/>
        <v>6000</v>
      </c>
      <c r="F2286">
        <v>6373.27</v>
      </c>
      <c r="G2286" t="s">
        <v>8219</v>
      </c>
      <c r="H2286" t="s">
        <v>8224</v>
      </c>
      <c r="I2286" t="s">
        <v>8246</v>
      </c>
      <c r="J2286">
        <v>1299902400</v>
      </c>
      <c r="K2286" s="10">
        <f t="shared" si="248"/>
        <v>40614.166666666664</v>
      </c>
      <c r="L2286">
        <v>1297451245</v>
      </c>
      <c r="M2286" s="10">
        <f t="shared" si="249"/>
        <v>40585.796817129631</v>
      </c>
      <c r="N2286" t="b">
        <v>0</v>
      </c>
      <c r="O2286">
        <v>59</v>
      </c>
      <c r="P2286" t="b">
        <v>1</v>
      </c>
      <c r="Q2286" t="s">
        <v>8276</v>
      </c>
      <c r="R2286" s="5">
        <f t="shared" si="245"/>
        <v>1.0620000000000001</v>
      </c>
      <c r="S2286" s="14">
        <f t="shared" si="246"/>
        <v>108.02152542372882</v>
      </c>
      <c r="T2286" t="str">
        <f t="shared" si="250"/>
        <v>music</v>
      </c>
      <c r="U2286" t="str">
        <f t="shared" si="251"/>
        <v>rock</v>
      </c>
    </row>
    <row r="2287" spans="1:21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f t="shared" si="247"/>
        <v>3000</v>
      </c>
      <c r="F2287">
        <v>3641</v>
      </c>
      <c r="G2287" t="s">
        <v>8219</v>
      </c>
      <c r="H2287" t="s">
        <v>8224</v>
      </c>
      <c r="I2287" t="s">
        <v>8246</v>
      </c>
      <c r="J2287">
        <v>1340944043</v>
      </c>
      <c r="K2287" s="10">
        <f t="shared" si="248"/>
        <v>41089.185682870368</v>
      </c>
      <c r="L2287">
        <v>1338352043</v>
      </c>
      <c r="M2287" s="10">
        <f t="shared" si="249"/>
        <v>41059.185682870368</v>
      </c>
      <c r="N2287" t="b">
        <v>0</v>
      </c>
      <c r="O2287">
        <v>79</v>
      </c>
      <c r="P2287" t="b">
        <v>1</v>
      </c>
      <c r="Q2287" t="s">
        <v>8276</v>
      </c>
      <c r="R2287" s="5">
        <f t="shared" si="245"/>
        <v>1.214</v>
      </c>
      <c r="S2287" s="14">
        <f t="shared" si="246"/>
        <v>46.088607594936711</v>
      </c>
      <c r="T2287" t="str">
        <f t="shared" si="250"/>
        <v>music</v>
      </c>
      <c r="U2287" t="str">
        <f t="shared" si="251"/>
        <v>rock</v>
      </c>
    </row>
    <row r="2288" spans="1:21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f t="shared" si="247"/>
        <v>1500</v>
      </c>
      <c r="F2288">
        <v>1501</v>
      </c>
      <c r="G2288" t="s">
        <v>8219</v>
      </c>
      <c r="H2288" t="s">
        <v>8224</v>
      </c>
      <c r="I2288" t="s">
        <v>8246</v>
      </c>
      <c r="J2288">
        <v>1378439940</v>
      </c>
      <c r="K2288" s="10">
        <f t="shared" si="248"/>
        <v>41523.165972222225</v>
      </c>
      <c r="L2288">
        <v>1376003254</v>
      </c>
      <c r="M2288" s="10">
        <f t="shared" si="249"/>
        <v>41494.963587962964</v>
      </c>
      <c r="N2288" t="b">
        <v>0</v>
      </c>
      <c r="O2288">
        <v>14</v>
      </c>
      <c r="P2288" t="b">
        <v>1</v>
      </c>
      <c r="Q2288" t="s">
        <v>8276</v>
      </c>
      <c r="R2288" s="5">
        <f t="shared" si="245"/>
        <v>1.0009999999999999</v>
      </c>
      <c r="S2288" s="14">
        <f t="shared" si="246"/>
        <v>107.21428571428571</v>
      </c>
      <c r="T2288" t="str">
        <f t="shared" si="250"/>
        <v>music</v>
      </c>
      <c r="U2288" t="str">
        <f t="shared" si="251"/>
        <v>rock</v>
      </c>
    </row>
    <row r="2289" spans="1:21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f t="shared" si="247"/>
        <v>4500</v>
      </c>
      <c r="F2289">
        <v>5398.99</v>
      </c>
      <c r="G2289" t="s">
        <v>8219</v>
      </c>
      <c r="H2289" t="s">
        <v>8224</v>
      </c>
      <c r="I2289" t="s">
        <v>8246</v>
      </c>
      <c r="J2289">
        <v>1403539260</v>
      </c>
      <c r="K2289" s="10">
        <f t="shared" si="248"/>
        <v>41813.667361111111</v>
      </c>
      <c r="L2289">
        <v>1401724860</v>
      </c>
      <c r="M2289" s="10">
        <f t="shared" si="249"/>
        <v>41792.667361111111</v>
      </c>
      <c r="N2289" t="b">
        <v>0</v>
      </c>
      <c r="O2289">
        <v>106</v>
      </c>
      <c r="P2289" t="b">
        <v>1</v>
      </c>
      <c r="Q2289" t="s">
        <v>8276</v>
      </c>
      <c r="R2289" s="5">
        <f t="shared" si="245"/>
        <v>1.2</v>
      </c>
      <c r="S2289" s="14">
        <f t="shared" si="246"/>
        <v>50.9338679245283</v>
      </c>
      <c r="T2289" t="str">
        <f t="shared" si="250"/>
        <v>music</v>
      </c>
      <c r="U2289" t="str">
        <f t="shared" si="251"/>
        <v>rock</v>
      </c>
    </row>
    <row r="2290" spans="1:21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f t="shared" si="247"/>
        <v>1000</v>
      </c>
      <c r="F2290">
        <v>1001</v>
      </c>
      <c r="G2290" t="s">
        <v>8219</v>
      </c>
      <c r="H2290" t="s">
        <v>8224</v>
      </c>
      <c r="I2290" t="s">
        <v>8246</v>
      </c>
      <c r="J2290">
        <v>1340733600</v>
      </c>
      <c r="K2290" s="10">
        <f t="shared" si="248"/>
        <v>41086.75</v>
      </c>
      <c r="L2290">
        <v>1339098689</v>
      </c>
      <c r="M2290" s="10">
        <f t="shared" si="249"/>
        <v>41067.827418981484</v>
      </c>
      <c r="N2290" t="b">
        <v>0</v>
      </c>
      <c r="O2290">
        <v>25</v>
      </c>
      <c r="P2290" t="b">
        <v>1</v>
      </c>
      <c r="Q2290" t="s">
        <v>8276</v>
      </c>
      <c r="R2290" s="5">
        <f t="shared" si="245"/>
        <v>1.0009999999999999</v>
      </c>
      <c r="S2290" s="14">
        <f t="shared" si="246"/>
        <v>40.04</v>
      </c>
      <c r="T2290" t="str">
        <f t="shared" si="250"/>
        <v>music</v>
      </c>
      <c r="U2290" t="str">
        <f t="shared" si="251"/>
        <v>rock</v>
      </c>
    </row>
    <row r="2291" spans="1:21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f t="shared" si="247"/>
        <v>1500</v>
      </c>
      <c r="F2291">
        <v>1611</v>
      </c>
      <c r="G2291" t="s">
        <v>8219</v>
      </c>
      <c r="H2291" t="s">
        <v>8224</v>
      </c>
      <c r="I2291" t="s">
        <v>8246</v>
      </c>
      <c r="J2291">
        <v>1386372120</v>
      </c>
      <c r="K2291" s="10">
        <f t="shared" si="248"/>
        <v>41614.973611111112</v>
      </c>
      <c r="L2291">
        <v>1382659060</v>
      </c>
      <c r="M2291" s="10">
        <f t="shared" si="249"/>
        <v>41571.998379629629</v>
      </c>
      <c r="N2291" t="b">
        <v>0</v>
      </c>
      <c r="O2291">
        <v>25</v>
      </c>
      <c r="P2291" t="b">
        <v>1</v>
      </c>
      <c r="Q2291" t="s">
        <v>8276</v>
      </c>
      <c r="R2291" s="5">
        <f t="shared" si="245"/>
        <v>1.0740000000000001</v>
      </c>
      <c r="S2291" s="14">
        <f t="shared" si="246"/>
        <v>64.44</v>
      </c>
      <c r="T2291" t="str">
        <f t="shared" si="250"/>
        <v>music</v>
      </c>
      <c r="U2291" t="str">
        <f t="shared" si="251"/>
        <v>rock</v>
      </c>
    </row>
    <row r="2292" spans="1:21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f t="shared" si="247"/>
        <v>1500</v>
      </c>
      <c r="F2292">
        <v>1561</v>
      </c>
      <c r="G2292" t="s">
        <v>8219</v>
      </c>
      <c r="H2292" t="s">
        <v>8224</v>
      </c>
      <c r="I2292" t="s">
        <v>8246</v>
      </c>
      <c r="J2292">
        <v>1259686800</v>
      </c>
      <c r="K2292" s="10">
        <f t="shared" si="248"/>
        <v>40148.708333333336</v>
      </c>
      <c r="L2292">
        <v>1252908330</v>
      </c>
      <c r="M2292" s="10">
        <f t="shared" si="249"/>
        <v>40070.253819444442</v>
      </c>
      <c r="N2292" t="b">
        <v>0</v>
      </c>
      <c r="O2292">
        <v>29</v>
      </c>
      <c r="P2292" t="b">
        <v>1</v>
      </c>
      <c r="Q2292" t="s">
        <v>8276</v>
      </c>
      <c r="R2292" s="5">
        <f t="shared" si="245"/>
        <v>1.0409999999999999</v>
      </c>
      <c r="S2292" s="14">
        <f t="shared" si="246"/>
        <v>53.827586206896555</v>
      </c>
      <c r="T2292" t="str">
        <f t="shared" si="250"/>
        <v>music</v>
      </c>
      <c r="U2292" t="str">
        <f t="shared" si="251"/>
        <v>rock</v>
      </c>
    </row>
    <row r="2293" spans="1:21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f t="shared" si="247"/>
        <v>2500</v>
      </c>
      <c r="F2293">
        <v>4320</v>
      </c>
      <c r="G2293" t="s">
        <v>8219</v>
      </c>
      <c r="H2293" t="s">
        <v>8224</v>
      </c>
      <c r="I2293" t="s">
        <v>8246</v>
      </c>
      <c r="J2293">
        <v>1335153600</v>
      </c>
      <c r="K2293" s="10">
        <f t="shared" si="248"/>
        <v>41022.166666666664</v>
      </c>
      <c r="L2293">
        <v>1332199618</v>
      </c>
      <c r="M2293" s="10">
        <f t="shared" si="249"/>
        <v>40987.977060185185</v>
      </c>
      <c r="N2293" t="b">
        <v>0</v>
      </c>
      <c r="O2293">
        <v>43</v>
      </c>
      <c r="P2293" t="b">
        <v>1</v>
      </c>
      <c r="Q2293" t="s">
        <v>8276</v>
      </c>
      <c r="R2293" s="5">
        <f t="shared" si="245"/>
        <v>1.728</v>
      </c>
      <c r="S2293" s="14">
        <f t="shared" si="246"/>
        <v>100.46511627906976</v>
      </c>
      <c r="T2293" t="str">
        <f t="shared" si="250"/>
        <v>music</v>
      </c>
      <c r="U2293" t="str">
        <f t="shared" si="251"/>
        <v>rock</v>
      </c>
    </row>
    <row r="2294" spans="1:21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f t="shared" si="247"/>
        <v>2000</v>
      </c>
      <c r="F2294">
        <v>2145.0100000000002</v>
      </c>
      <c r="G2294" t="s">
        <v>8219</v>
      </c>
      <c r="H2294" t="s">
        <v>8224</v>
      </c>
      <c r="I2294" t="s">
        <v>8246</v>
      </c>
      <c r="J2294">
        <v>1334767476</v>
      </c>
      <c r="K2294" s="10">
        <f t="shared" si="248"/>
        <v>41017.697638888887</v>
      </c>
      <c r="L2294">
        <v>1332175476</v>
      </c>
      <c r="M2294" s="10">
        <f t="shared" si="249"/>
        <v>40987.697638888887</v>
      </c>
      <c r="N2294" t="b">
        <v>0</v>
      </c>
      <c r="O2294">
        <v>46</v>
      </c>
      <c r="P2294" t="b">
        <v>1</v>
      </c>
      <c r="Q2294" t="s">
        <v>8276</v>
      </c>
      <c r="R2294" s="5">
        <f t="shared" si="245"/>
        <v>1.073</v>
      </c>
      <c r="S2294" s="14">
        <f t="shared" si="246"/>
        <v>46.630652173913049</v>
      </c>
      <c r="T2294" t="str">
        <f t="shared" si="250"/>
        <v>music</v>
      </c>
      <c r="U2294" t="str">
        <f t="shared" si="251"/>
        <v>rock</v>
      </c>
    </row>
    <row r="2295" spans="1:21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f t="shared" si="247"/>
        <v>850</v>
      </c>
      <c r="F2295">
        <v>920</v>
      </c>
      <c r="G2295" t="s">
        <v>8219</v>
      </c>
      <c r="H2295" t="s">
        <v>8224</v>
      </c>
      <c r="I2295" t="s">
        <v>8246</v>
      </c>
      <c r="J2295">
        <v>1348545540</v>
      </c>
      <c r="K2295" s="10">
        <f t="shared" si="248"/>
        <v>41177.165972222225</v>
      </c>
      <c r="L2295">
        <v>1346345999</v>
      </c>
      <c r="M2295" s="10">
        <f t="shared" si="249"/>
        <v>41151.708321759259</v>
      </c>
      <c r="N2295" t="b">
        <v>0</v>
      </c>
      <c r="O2295">
        <v>27</v>
      </c>
      <c r="P2295" t="b">
        <v>1</v>
      </c>
      <c r="Q2295" t="s">
        <v>8276</v>
      </c>
      <c r="R2295" s="5">
        <f t="shared" si="245"/>
        <v>1.0820000000000001</v>
      </c>
      <c r="S2295" s="14">
        <f t="shared" si="246"/>
        <v>34.074074074074076</v>
      </c>
      <c r="T2295" t="str">
        <f t="shared" si="250"/>
        <v>music</v>
      </c>
      <c r="U2295" t="str">
        <f t="shared" si="251"/>
        <v>rock</v>
      </c>
    </row>
    <row r="2296" spans="1:21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f t="shared" si="247"/>
        <v>5000</v>
      </c>
      <c r="F2296">
        <v>7304.04</v>
      </c>
      <c r="G2296" t="s">
        <v>8219</v>
      </c>
      <c r="H2296" t="s">
        <v>8224</v>
      </c>
      <c r="I2296" t="s">
        <v>8246</v>
      </c>
      <c r="J2296">
        <v>1358702480</v>
      </c>
      <c r="K2296" s="10">
        <f t="shared" si="248"/>
        <v>41294.72314814815</v>
      </c>
      <c r="L2296">
        <v>1356110480</v>
      </c>
      <c r="M2296" s="10">
        <f t="shared" si="249"/>
        <v>41264.72314814815</v>
      </c>
      <c r="N2296" t="b">
        <v>0</v>
      </c>
      <c r="O2296">
        <v>112</v>
      </c>
      <c r="P2296" t="b">
        <v>1</v>
      </c>
      <c r="Q2296" t="s">
        <v>8276</v>
      </c>
      <c r="R2296" s="5">
        <f t="shared" si="245"/>
        <v>1.4610000000000001</v>
      </c>
      <c r="S2296" s="14">
        <f t="shared" si="246"/>
        <v>65.214642857142863</v>
      </c>
      <c r="T2296" t="str">
        <f t="shared" si="250"/>
        <v>music</v>
      </c>
      <c r="U2296" t="str">
        <f t="shared" si="251"/>
        <v>rock</v>
      </c>
    </row>
    <row r="2297" spans="1:21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f t="shared" si="247"/>
        <v>1200</v>
      </c>
      <c r="F2297">
        <v>1503</v>
      </c>
      <c r="G2297" t="s">
        <v>8219</v>
      </c>
      <c r="H2297" t="s">
        <v>8224</v>
      </c>
      <c r="I2297" t="s">
        <v>8246</v>
      </c>
      <c r="J2297">
        <v>1359240856</v>
      </c>
      <c r="K2297" s="10">
        <f t="shared" si="248"/>
        <v>41300.954351851848</v>
      </c>
      <c r="L2297">
        <v>1356648856</v>
      </c>
      <c r="M2297" s="10">
        <f t="shared" si="249"/>
        <v>41270.954351851848</v>
      </c>
      <c r="N2297" t="b">
        <v>0</v>
      </c>
      <c r="O2297">
        <v>34</v>
      </c>
      <c r="P2297" t="b">
        <v>1</v>
      </c>
      <c r="Q2297" t="s">
        <v>8276</v>
      </c>
      <c r="R2297" s="5">
        <f t="shared" si="245"/>
        <v>1.2529999999999999</v>
      </c>
      <c r="S2297" s="14">
        <f t="shared" si="246"/>
        <v>44.205882352941174</v>
      </c>
      <c r="T2297" t="str">
        <f t="shared" si="250"/>
        <v>music</v>
      </c>
      <c r="U2297" t="str">
        <f t="shared" si="251"/>
        <v>rock</v>
      </c>
    </row>
    <row r="2298" spans="1:21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f t="shared" si="247"/>
        <v>7000</v>
      </c>
      <c r="F2298">
        <v>10435</v>
      </c>
      <c r="G2298" t="s">
        <v>8219</v>
      </c>
      <c r="H2298" t="s">
        <v>8224</v>
      </c>
      <c r="I2298" t="s">
        <v>8246</v>
      </c>
      <c r="J2298">
        <v>1330018426</v>
      </c>
      <c r="K2298" s="10">
        <f t="shared" si="248"/>
        <v>40962.731782407405</v>
      </c>
      <c r="L2298">
        <v>1326994426</v>
      </c>
      <c r="M2298" s="10">
        <f t="shared" si="249"/>
        <v>40927.731782407405</v>
      </c>
      <c r="N2298" t="b">
        <v>0</v>
      </c>
      <c r="O2298">
        <v>145</v>
      </c>
      <c r="P2298" t="b">
        <v>1</v>
      </c>
      <c r="Q2298" t="s">
        <v>8276</v>
      </c>
      <c r="R2298" s="5">
        <f t="shared" si="245"/>
        <v>1.4910000000000001</v>
      </c>
      <c r="S2298" s="14">
        <f t="shared" si="246"/>
        <v>71.965517241379317</v>
      </c>
      <c r="T2298" t="str">
        <f t="shared" si="250"/>
        <v>music</v>
      </c>
      <c r="U2298" t="str">
        <f t="shared" si="251"/>
        <v>rock</v>
      </c>
    </row>
    <row r="2299" spans="1:21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f t="shared" si="247"/>
        <v>1000</v>
      </c>
      <c r="F2299">
        <v>1006</v>
      </c>
      <c r="G2299" t="s">
        <v>8219</v>
      </c>
      <c r="H2299" t="s">
        <v>8224</v>
      </c>
      <c r="I2299" t="s">
        <v>8246</v>
      </c>
      <c r="J2299">
        <v>1331697540</v>
      </c>
      <c r="K2299" s="10">
        <f t="shared" si="248"/>
        <v>40982.165972222225</v>
      </c>
      <c r="L2299">
        <v>1328749249</v>
      </c>
      <c r="M2299" s="10">
        <f t="shared" si="249"/>
        <v>40948.042233796295</v>
      </c>
      <c r="N2299" t="b">
        <v>0</v>
      </c>
      <c r="O2299">
        <v>19</v>
      </c>
      <c r="P2299" t="b">
        <v>1</v>
      </c>
      <c r="Q2299" t="s">
        <v>8276</v>
      </c>
      <c r="R2299" s="5">
        <f t="shared" si="245"/>
        <v>1.006</v>
      </c>
      <c r="S2299" s="14">
        <f t="shared" si="246"/>
        <v>52.94736842105263</v>
      </c>
      <c r="T2299" t="str">
        <f t="shared" si="250"/>
        <v>music</v>
      </c>
      <c r="U2299" t="str">
        <f t="shared" si="251"/>
        <v>rock</v>
      </c>
    </row>
    <row r="2300" spans="1:21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f t="shared" si="247"/>
        <v>30000</v>
      </c>
      <c r="F2300">
        <v>31522</v>
      </c>
      <c r="G2300" t="s">
        <v>8219</v>
      </c>
      <c r="H2300" t="s">
        <v>8224</v>
      </c>
      <c r="I2300" t="s">
        <v>8246</v>
      </c>
      <c r="J2300">
        <v>1395861033</v>
      </c>
      <c r="K2300" s="10">
        <f t="shared" si="248"/>
        <v>41724.798993055556</v>
      </c>
      <c r="L2300">
        <v>1393272633</v>
      </c>
      <c r="M2300" s="10">
        <f t="shared" si="249"/>
        <v>41694.84065972222</v>
      </c>
      <c r="N2300" t="b">
        <v>0</v>
      </c>
      <c r="O2300">
        <v>288</v>
      </c>
      <c r="P2300" t="b">
        <v>1</v>
      </c>
      <c r="Q2300" t="s">
        <v>8276</v>
      </c>
      <c r="R2300" s="5">
        <f t="shared" si="245"/>
        <v>1.0509999999999999</v>
      </c>
      <c r="S2300" s="14">
        <f t="shared" si="246"/>
        <v>109.45138888888889</v>
      </c>
      <c r="T2300" t="str">
        <f t="shared" si="250"/>
        <v>music</v>
      </c>
      <c r="U2300" t="str">
        <f t="shared" si="251"/>
        <v>rock</v>
      </c>
    </row>
    <row r="2301" spans="1:21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f t="shared" si="247"/>
        <v>300</v>
      </c>
      <c r="F2301">
        <v>1050.5</v>
      </c>
      <c r="G2301" t="s">
        <v>8219</v>
      </c>
      <c r="H2301" t="s">
        <v>8224</v>
      </c>
      <c r="I2301" t="s">
        <v>8246</v>
      </c>
      <c r="J2301">
        <v>1296953209</v>
      </c>
      <c r="K2301" s="10">
        <f t="shared" si="248"/>
        <v>40580.032511574071</v>
      </c>
      <c r="L2301">
        <v>1295657209</v>
      </c>
      <c r="M2301" s="10">
        <f t="shared" si="249"/>
        <v>40565.032511574071</v>
      </c>
      <c r="N2301" t="b">
        <v>0</v>
      </c>
      <c r="O2301">
        <v>14</v>
      </c>
      <c r="P2301" t="b">
        <v>1</v>
      </c>
      <c r="Q2301" t="s">
        <v>8276</v>
      </c>
      <c r="R2301" s="5">
        <f t="shared" si="245"/>
        <v>3.5019999999999998</v>
      </c>
      <c r="S2301" s="14">
        <f t="shared" si="246"/>
        <v>75.035714285714292</v>
      </c>
      <c r="T2301" t="str">
        <f t="shared" si="250"/>
        <v>music</v>
      </c>
      <c r="U2301" t="str">
        <f t="shared" si="251"/>
        <v>rock</v>
      </c>
    </row>
    <row r="2302" spans="1:21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f t="shared" si="247"/>
        <v>800</v>
      </c>
      <c r="F2302">
        <v>810</v>
      </c>
      <c r="G2302" t="s">
        <v>8219</v>
      </c>
      <c r="H2302" t="s">
        <v>8224</v>
      </c>
      <c r="I2302" t="s">
        <v>8246</v>
      </c>
      <c r="J2302">
        <v>1340904416</v>
      </c>
      <c r="K2302" s="10">
        <f t="shared" si="248"/>
        <v>41088.727037037039</v>
      </c>
      <c r="L2302">
        <v>1339694816</v>
      </c>
      <c r="M2302" s="10">
        <f t="shared" si="249"/>
        <v>41074.727037037039</v>
      </c>
      <c r="N2302" t="b">
        <v>0</v>
      </c>
      <c r="O2302">
        <v>7</v>
      </c>
      <c r="P2302" t="b">
        <v>1</v>
      </c>
      <c r="Q2302" t="s">
        <v>8276</v>
      </c>
      <c r="R2302" s="5">
        <f t="shared" si="245"/>
        <v>1.0129999999999999</v>
      </c>
      <c r="S2302" s="14">
        <f t="shared" si="246"/>
        <v>115.71428571428571</v>
      </c>
      <c r="T2302" t="str">
        <f t="shared" si="250"/>
        <v>music</v>
      </c>
      <c r="U2302" t="str">
        <f t="shared" si="251"/>
        <v>rock</v>
      </c>
    </row>
    <row r="2303" spans="1:21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f t="shared" si="247"/>
        <v>5000</v>
      </c>
      <c r="F2303">
        <v>6680.22</v>
      </c>
      <c r="G2303" t="s">
        <v>8219</v>
      </c>
      <c r="H2303" t="s">
        <v>8224</v>
      </c>
      <c r="I2303" t="s">
        <v>8246</v>
      </c>
      <c r="J2303">
        <v>1371785496</v>
      </c>
      <c r="K2303" s="10">
        <f t="shared" si="248"/>
        <v>41446.146944444445</v>
      </c>
      <c r="L2303">
        <v>1369193496</v>
      </c>
      <c r="M2303" s="10">
        <f t="shared" si="249"/>
        <v>41416.146944444445</v>
      </c>
      <c r="N2303" t="b">
        <v>1</v>
      </c>
      <c r="O2303">
        <v>211</v>
      </c>
      <c r="P2303" t="b">
        <v>1</v>
      </c>
      <c r="Q2303" t="s">
        <v>8279</v>
      </c>
      <c r="R2303" s="5">
        <f t="shared" si="245"/>
        <v>1.3360000000000001</v>
      </c>
      <c r="S2303" s="14">
        <f t="shared" si="246"/>
        <v>31.659810426540286</v>
      </c>
      <c r="T2303" t="str">
        <f t="shared" si="250"/>
        <v>music</v>
      </c>
      <c r="U2303" t="str">
        <f t="shared" si="251"/>
        <v>indie rock</v>
      </c>
    </row>
    <row r="2304" spans="1:21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f t="shared" si="247"/>
        <v>2300</v>
      </c>
      <c r="F2304">
        <v>3925</v>
      </c>
      <c r="G2304" t="s">
        <v>8219</v>
      </c>
      <c r="H2304" t="s">
        <v>8224</v>
      </c>
      <c r="I2304" t="s">
        <v>8246</v>
      </c>
      <c r="J2304">
        <v>1388473200</v>
      </c>
      <c r="K2304" s="10">
        <f t="shared" si="248"/>
        <v>41639.291666666664</v>
      </c>
      <c r="L2304">
        <v>1385585434</v>
      </c>
      <c r="M2304" s="10">
        <f t="shared" si="249"/>
        <v>41605.868449074071</v>
      </c>
      <c r="N2304" t="b">
        <v>1</v>
      </c>
      <c r="O2304">
        <v>85</v>
      </c>
      <c r="P2304" t="b">
        <v>1</v>
      </c>
      <c r="Q2304" t="s">
        <v>8279</v>
      </c>
      <c r="R2304" s="5">
        <f t="shared" si="245"/>
        <v>1.7070000000000001</v>
      </c>
      <c r="S2304" s="14">
        <f t="shared" si="246"/>
        <v>46.176470588235297</v>
      </c>
      <c r="T2304" t="str">
        <f t="shared" si="250"/>
        <v>music</v>
      </c>
      <c r="U2304" t="str">
        <f t="shared" si="251"/>
        <v>indie rock</v>
      </c>
    </row>
    <row r="2305" spans="1:21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f t="shared" si="247"/>
        <v>6450</v>
      </c>
      <c r="F2305">
        <v>7053.61</v>
      </c>
      <c r="G2305" t="s">
        <v>8219</v>
      </c>
      <c r="H2305" t="s">
        <v>8224</v>
      </c>
      <c r="I2305" t="s">
        <v>8246</v>
      </c>
      <c r="J2305">
        <v>1323747596</v>
      </c>
      <c r="K2305" s="10">
        <f t="shared" si="248"/>
        <v>40890.152731481481</v>
      </c>
      <c r="L2305">
        <v>1320287996</v>
      </c>
      <c r="M2305" s="10">
        <f t="shared" si="249"/>
        <v>40850.111064814817</v>
      </c>
      <c r="N2305" t="b">
        <v>1</v>
      </c>
      <c r="O2305">
        <v>103</v>
      </c>
      <c r="P2305" t="b">
        <v>1</v>
      </c>
      <c r="Q2305" t="s">
        <v>8279</v>
      </c>
      <c r="R2305" s="5">
        <f t="shared" si="245"/>
        <v>1.0940000000000001</v>
      </c>
      <c r="S2305" s="14">
        <f t="shared" si="246"/>
        <v>68.481650485436887</v>
      </c>
      <c r="T2305" t="str">
        <f t="shared" si="250"/>
        <v>music</v>
      </c>
      <c r="U2305" t="str">
        <f t="shared" si="251"/>
        <v>indie rock</v>
      </c>
    </row>
    <row r="2306" spans="1:21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f t="shared" si="247"/>
        <v>6000</v>
      </c>
      <c r="F2306">
        <v>6042.02</v>
      </c>
      <c r="G2306" t="s">
        <v>8219</v>
      </c>
      <c r="H2306" t="s">
        <v>8224</v>
      </c>
      <c r="I2306" t="s">
        <v>8246</v>
      </c>
      <c r="J2306">
        <v>1293857940</v>
      </c>
      <c r="K2306" s="10">
        <f t="shared" si="248"/>
        <v>40544.207638888889</v>
      </c>
      <c r="L2306">
        <v>1290281691</v>
      </c>
      <c r="M2306" s="10">
        <f t="shared" si="249"/>
        <v>40502.815868055557</v>
      </c>
      <c r="N2306" t="b">
        <v>1</v>
      </c>
      <c r="O2306">
        <v>113</v>
      </c>
      <c r="P2306" t="b">
        <v>1</v>
      </c>
      <c r="Q2306" t="s">
        <v>8279</v>
      </c>
      <c r="R2306" s="5">
        <f t="shared" ref="R2306:R2369" si="252">ROUND((F2306/D2306),3)</f>
        <v>1.0069999999999999</v>
      </c>
      <c r="S2306" s="14">
        <f t="shared" ref="S2306:S2369" si="253">F2306/O2306</f>
        <v>53.469203539823013</v>
      </c>
      <c r="T2306" t="str">
        <f t="shared" si="250"/>
        <v>music</v>
      </c>
      <c r="U2306" t="str">
        <f t="shared" si="251"/>
        <v>indie rock</v>
      </c>
    </row>
    <row r="2307" spans="1:21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f t="shared" ref="E2307:E2370" si="254">IF(I2307="USD",D2307,(IF(I2307="AUD",(D2307*0.68),IF(I2307="GBP",(D2307*1.21),(IF(I2307="EUR",(D2307*1.11),(IF(I2307="CAD",(D2307*0.75),(IF(I2307="NZD",(D2307*0.64),IF(I2307="HKD",(D2307*0.13),IF(I2307="DKK",(D2307*0.15),IF(I2307="NOK",(D2307*0.11),IF(I2307="SEK",(D2307*0.1),(IF(I2307="MXN",(D2307*0.051),IF(I2307="chf",(D2307*1.02),IF(I2307="SGD",(D2307*0.72)))))))))))))))))))</f>
        <v>18000</v>
      </c>
      <c r="F2307">
        <v>18221</v>
      </c>
      <c r="G2307" t="s">
        <v>8219</v>
      </c>
      <c r="H2307" t="s">
        <v>8224</v>
      </c>
      <c r="I2307" t="s">
        <v>8246</v>
      </c>
      <c r="J2307">
        <v>1407520800</v>
      </c>
      <c r="K2307" s="10">
        <f t="shared" ref="K2307:K2370" si="255">(((J2307/60)/60)/24)+DATE(1970,1,1)</f>
        <v>41859.75</v>
      </c>
      <c r="L2307">
        <v>1405356072</v>
      </c>
      <c r="M2307" s="10">
        <f t="shared" ref="M2307:M2370" si="256">(((L2307/60)/60)/24)+DATE(1970,1,1)</f>
        <v>41834.695277777777</v>
      </c>
      <c r="N2307" t="b">
        <v>1</v>
      </c>
      <c r="O2307">
        <v>167</v>
      </c>
      <c r="P2307" t="b">
        <v>1</v>
      </c>
      <c r="Q2307" t="s">
        <v>8279</v>
      </c>
      <c r="R2307" s="5">
        <f t="shared" si="252"/>
        <v>1.012</v>
      </c>
      <c r="S2307" s="14">
        <f t="shared" si="253"/>
        <v>109.10778443113773</v>
      </c>
      <c r="T2307" t="str">
        <f t="shared" ref="T2307:T2370" si="257">LEFT(Q2307,SEARCH("/",Q2307,1)-1)</f>
        <v>music</v>
      </c>
      <c r="U2307" t="str">
        <f t="shared" ref="U2307:U2370" si="258">RIGHT(Q2307,(LEN(Q2307)-(SEARCH("/",Q2307,1))))</f>
        <v>indie rock</v>
      </c>
    </row>
    <row r="2308" spans="1:21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f t="shared" si="254"/>
        <v>3500</v>
      </c>
      <c r="F2308">
        <v>3736.55</v>
      </c>
      <c r="G2308" t="s">
        <v>8219</v>
      </c>
      <c r="H2308" t="s">
        <v>8224</v>
      </c>
      <c r="I2308" t="s">
        <v>8246</v>
      </c>
      <c r="J2308">
        <v>1331352129</v>
      </c>
      <c r="K2308" s="10">
        <f t="shared" si="255"/>
        <v>40978.16815972222</v>
      </c>
      <c r="L2308">
        <v>1328760129</v>
      </c>
      <c r="M2308" s="10">
        <f t="shared" si="256"/>
        <v>40948.16815972222</v>
      </c>
      <c r="N2308" t="b">
        <v>1</v>
      </c>
      <c r="O2308">
        <v>73</v>
      </c>
      <c r="P2308" t="b">
        <v>1</v>
      </c>
      <c r="Q2308" t="s">
        <v>8279</v>
      </c>
      <c r="R2308" s="5">
        <f t="shared" si="252"/>
        <v>1.0680000000000001</v>
      </c>
      <c r="S2308" s="14">
        <f t="shared" si="253"/>
        <v>51.185616438356163</v>
      </c>
      <c r="T2308" t="str">
        <f t="shared" si="257"/>
        <v>music</v>
      </c>
      <c r="U2308" t="str">
        <f t="shared" si="258"/>
        <v>indie rock</v>
      </c>
    </row>
    <row r="2309" spans="1:21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f t="shared" si="254"/>
        <v>1964.47</v>
      </c>
      <c r="F2309">
        <v>2095.2600000000002</v>
      </c>
      <c r="G2309" t="s">
        <v>8219</v>
      </c>
      <c r="H2309" t="s">
        <v>8224</v>
      </c>
      <c r="I2309" t="s">
        <v>8246</v>
      </c>
      <c r="J2309">
        <v>1336245328</v>
      </c>
      <c r="K2309" s="10">
        <f t="shared" si="255"/>
        <v>41034.802407407406</v>
      </c>
      <c r="L2309">
        <v>1333653333</v>
      </c>
      <c r="M2309" s="10">
        <f t="shared" si="256"/>
        <v>41004.802465277775</v>
      </c>
      <c r="N2309" t="b">
        <v>1</v>
      </c>
      <c r="O2309">
        <v>75</v>
      </c>
      <c r="P2309" t="b">
        <v>1</v>
      </c>
      <c r="Q2309" t="s">
        <v>8279</v>
      </c>
      <c r="R2309" s="5">
        <f t="shared" si="252"/>
        <v>1.0669999999999999</v>
      </c>
      <c r="S2309" s="14">
        <f t="shared" si="253"/>
        <v>27.936800000000002</v>
      </c>
      <c r="T2309" t="str">
        <f t="shared" si="257"/>
        <v>music</v>
      </c>
      <c r="U2309" t="str">
        <f t="shared" si="258"/>
        <v>indie rock</v>
      </c>
    </row>
    <row r="2310" spans="1:21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f t="shared" si="254"/>
        <v>50000</v>
      </c>
      <c r="F2310">
        <v>50653.11</v>
      </c>
      <c r="G2310" t="s">
        <v>8219</v>
      </c>
      <c r="H2310" t="s">
        <v>8224</v>
      </c>
      <c r="I2310" t="s">
        <v>8246</v>
      </c>
      <c r="J2310">
        <v>1409274000</v>
      </c>
      <c r="K2310" s="10">
        <f t="shared" si="255"/>
        <v>41880.041666666664</v>
      </c>
      <c r="L2310">
        <v>1406847996</v>
      </c>
      <c r="M2310" s="10">
        <f t="shared" si="256"/>
        <v>41851.962916666671</v>
      </c>
      <c r="N2310" t="b">
        <v>1</v>
      </c>
      <c r="O2310">
        <v>614</v>
      </c>
      <c r="P2310" t="b">
        <v>1</v>
      </c>
      <c r="Q2310" t="s">
        <v>8279</v>
      </c>
      <c r="R2310" s="5">
        <f t="shared" si="252"/>
        <v>1.0129999999999999</v>
      </c>
      <c r="S2310" s="14">
        <f t="shared" si="253"/>
        <v>82.496921824104234</v>
      </c>
      <c r="T2310" t="str">
        <f t="shared" si="257"/>
        <v>music</v>
      </c>
      <c r="U2310" t="str">
        <f t="shared" si="258"/>
        <v>indie rock</v>
      </c>
    </row>
    <row r="2311" spans="1:21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f t="shared" si="254"/>
        <v>6000</v>
      </c>
      <c r="F2311">
        <v>6400.47</v>
      </c>
      <c r="G2311" t="s">
        <v>8219</v>
      </c>
      <c r="H2311" t="s">
        <v>8224</v>
      </c>
      <c r="I2311" t="s">
        <v>8246</v>
      </c>
      <c r="J2311">
        <v>1362872537</v>
      </c>
      <c r="K2311" s="10">
        <f t="shared" si="255"/>
        <v>41342.987696759257</v>
      </c>
      <c r="L2311">
        <v>1359848537</v>
      </c>
      <c r="M2311" s="10">
        <f t="shared" si="256"/>
        <v>41307.987696759257</v>
      </c>
      <c r="N2311" t="b">
        <v>1</v>
      </c>
      <c r="O2311">
        <v>107</v>
      </c>
      <c r="P2311" t="b">
        <v>1</v>
      </c>
      <c r="Q2311" t="s">
        <v>8279</v>
      </c>
      <c r="R2311" s="5">
        <f t="shared" si="252"/>
        <v>1.0669999999999999</v>
      </c>
      <c r="S2311" s="14">
        <f t="shared" si="253"/>
        <v>59.817476635514019</v>
      </c>
      <c r="T2311" t="str">
        <f t="shared" si="257"/>
        <v>music</v>
      </c>
      <c r="U2311" t="str">
        <f t="shared" si="258"/>
        <v>indie rock</v>
      </c>
    </row>
    <row r="2312" spans="1:21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f t="shared" si="254"/>
        <v>18500</v>
      </c>
      <c r="F2312">
        <v>79335.360000000001</v>
      </c>
      <c r="G2312" t="s">
        <v>8219</v>
      </c>
      <c r="H2312" t="s">
        <v>8224</v>
      </c>
      <c r="I2312" t="s">
        <v>8246</v>
      </c>
      <c r="J2312">
        <v>1363889015</v>
      </c>
      <c r="K2312" s="10">
        <f t="shared" si="255"/>
        <v>41354.752488425926</v>
      </c>
      <c r="L2312">
        <v>1361300615</v>
      </c>
      <c r="M2312" s="10">
        <f t="shared" si="256"/>
        <v>41324.79415509259</v>
      </c>
      <c r="N2312" t="b">
        <v>1</v>
      </c>
      <c r="O2312">
        <v>1224</v>
      </c>
      <c r="P2312" t="b">
        <v>1</v>
      </c>
      <c r="Q2312" t="s">
        <v>8279</v>
      </c>
      <c r="R2312" s="5">
        <f t="shared" si="252"/>
        <v>4.2880000000000003</v>
      </c>
      <c r="S2312" s="14">
        <f t="shared" si="253"/>
        <v>64.816470588235291</v>
      </c>
      <c r="T2312" t="str">
        <f t="shared" si="257"/>
        <v>music</v>
      </c>
      <c r="U2312" t="str">
        <f t="shared" si="258"/>
        <v>indie rock</v>
      </c>
    </row>
    <row r="2313" spans="1:21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f t="shared" si="254"/>
        <v>9000</v>
      </c>
      <c r="F2313">
        <v>9370</v>
      </c>
      <c r="G2313" t="s">
        <v>8219</v>
      </c>
      <c r="H2313" t="s">
        <v>8224</v>
      </c>
      <c r="I2313" t="s">
        <v>8246</v>
      </c>
      <c r="J2313">
        <v>1399421189</v>
      </c>
      <c r="K2313" s="10">
        <f t="shared" si="255"/>
        <v>41766.004502314812</v>
      </c>
      <c r="L2313">
        <v>1396829189</v>
      </c>
      <c r="M2313" s="10">
        <f t="shared" si="256"/>
        <v>41736.004502314812</v>
      </c>
      <c r="N2313" t="b">
        <v>1</v>
      </c>
      <c r="O2313">
        <v>104</v>
      </c>
      <c r="P2313" t="b">
        <v>1</v>
      </c>
      <c r="Q2313" t="s">
        <v>8279</v>
      </c>
      <c r="R2313" s="5">
        <f t="shared" si="252"/>
        <v>1.0409999999999999</v>
      </c>
      <c r="S2313" s="14">
        <f t="shared" si="253"/>
        <v>90.09615384615384</v>
      </c>
      <c r="T2313" t="str">
        <f t="shared" si="257"/>
        <v>music</v>
      </c>
      <c r="U2313" t="str">
        <f t="shared" si="258"/>
        <v>indie rock</v>
      </c>
    </row>
    <row r="2314" spans="1:21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f t="shared" si="254"/>
        <v>3000</v>
      </c>
      <c r="F2314">
        <v>3236</v>
      </c>
      <c r="G2314" t="s">
        <v>8219</v>
      </c>
      <c r="H2314" t="s">
        <v>8224</v>
      </c>
      <c r="I2314" t="s">
        <v>8246</v>
      </c>
      <c r="J2314">
        <v>1397862000</v>
      </c>
      <c r="K2314" s="10">
        <f t="shared" si="255"/>
        <v>41747.958333333336</v>
      </c>
      <c r="L2314">
        <v>1395155478</v>
      </c>
      <c r="M2314" s="10">
        <f t="shared" si="256"/>
        <v>41716.632847222223</v>
      </c>
      <c r="N2314" t="b">
        <v>1</v>
      </c>
      <c r="O2314">
        <v>79</v>
      </c>
      <c r="P2314" t="b">
        <v>1</v>
      </c>
      <c r="Q2314" t="s">
        <v>8279</v>
      </c>
      <c r="R2314" s="5">
        <f t="shared" si="252"/>
        <v>1.079</v>
      </c>
      <c r="S2314" s="14">
        <f t="shared" si="253"/>
        <v>40.962025316455694</v>
      </c>
      <c r="T2314" t="str">
        <f t="shared" si="257"/>
        <v>music</v>
      </c>
      <c r="U2314" t="str">
        <f t="shared" si="258"/>
        <v>indie rock</v>
      </c>
    </row>
    <row r="2315" spans="1:21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f t="shared" si="254"/>
        <v>5000</v>
      </c>
      <c r="F2315">
        <v>8792.02</v>
      </c>
      <c r="G2315" t="s">
        <v>8219</v>
      </c>
      <c r="H2315" t="s">
        <v>8224</v>
      </c>
      <c r="I2315" t="s">
        <v>8246</v>
      </c>
      <c r="J2315">
        <v>1336086026</v>
      </c>
      <c r="K2315" s="10">
        <f t="shared" si="255"/>
        <v>41032.958634259259</v>
      </c>
      <c r="L2315">
        <v>1333494026</v>
      </c>
      <c r="M2315" s="10">
        <f t="shared" si="256"/>
        <v>41002.958634259259</v>
      </c>
      <c r="N2315" t="b">
        <v>1</v>
      </c>
      <c r="O2315">
        <v>157</v>
      </c>
      <c r="P2315" t="b">
        <v>1</v>
      </c>
      <c r="Q2315" t="s">
        <v>8279</v>
      </c>
      <c r="R2315" s="5">
        <f t="shared" si="252"/>
        <v>1.758</v>
      </c>
      <c r="S2315" s="14">
        <f t="shared" si="253"/>
        <v>56.000127388535034</v>
      </c>
      <c r="T2315" t="str">
        <f t="shared" si="257"/>
        <v>music</v>
      </c>
      <c r="U2315" t="str">
        <f t="shared" si="258"/>
        <v>indie rock</v>
      </c>
    </row>
    <row r="2316" spans="1:21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f t="shared" si="254"/>
        <v>1200</v>
      </c>
      <c r="F2316">
        <v>1883.64</v>
      </c>
      <c r="G2316" t="s">
        <v>8219</v>
      </c>
      <c r="H2316" t="s">
        <v>8224</v>
      </c>
      <c r="I2316" t="s">
        <v>8246</v>
      </c>
      <c r="J2316">
        <v>1339074857</v>
      </c>
      <c r="K2316" s="10">
        <f t="shared" si="255"/>
        <v>41067.551585648151</v>
      </c>
      <c r="L2316">
        <v>1336482857</v>
      </c>
      <c r="M2316" s="10">
        <f t="shared" si="256"/>
        <v>41037.551585648151</v>
      </c>
      <c r="N2316" t="b">
        <v>1</v>
      </c>
      <c r="O2316">
        <v>50</v>
      </c>
      <c r="P2316" t="b">
        <v>1</v>
      </c>
      <c r="Q2316" t="s">
        <v>8279</v>
      </c>
      <c r="R2316" s="5">
        <f t="shared" si="252"/>
        <v>1.57</v>
      </c>
      <c r="S2316" s="14">
        <f t="shared" si="253"/>
        <v>37.672800000000002</v>
      </c>
      <c r="T2316" t="str">
        <f t="shared" si="257"/>
        <v>music</v>
      </c>
      <c r="U2316" t="str">
        <f t="shared" si="258"/>
        <v>indie rock</v>
      </c>
    </row>
    <row r="2317" spans="1:21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f t="shared" si="254"/>
        <v>2500</v>
      </c>
      <c r="F2317">
        <v>2565</v>
      </c>
      <c r="G2317" t="s">
        <v>8219</v>
      </c>
      <c r="H2317" t="s">
        <v>8224</v>
      </c>
      <c r="I2317" t="s">
        <v>8246</v>
      </c>
      <c r="J2317">
        <v>1336238743</v>
      </c>
      <c r="K2317" s="10">
        <f t="shared" si="255"/>
        <v>41034.72619212963</v>
      </c>
      <c r="L2317">
        <v>1333646743</v>
      </c>
      <c r="M2317" s="10">
        <f t="shared" si="256"/>
        <v>41004.72619212963</v>
      </c>
      <c r="N2317" t="b">
        <v>1</v>
      </c>
      <c r="O2317">
        <v>64</v>
      </c>
      <c r="P2317" t="b">
        <v>1</v>
      </c>
      <c r="Q2317" t="s">
        <v>8279</v>
      </c>
      <c r="R2317" s="5">
        <f t="shared" si="252"/>
        <v>1.026</v>
      </c>
      <c r="S2317" s="14">
        <f t="shared" si="253"/>
        <v>40.078125</v>
      </c>
      <c r="T2317" t="str">
        <f t="shared" si="257"/>
        <v>music</v>
      </c>
      <c r="U2317" t="str">
        <f t="shared" si="258"/>
        <v>indie rock</v>
      </c>
    </row>
    <row r="2318" spans="1:21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f t="shared" si="254"/>
        <v>15000</v>
      </c>
      <c r="F2318">
        <v>15606.4</v>
      </c>
      <c r="G2318" t="s">
        <v>8219</v>
      </c>
      <c r="H2318" t="s">
        <v>8224</v>
      </c>
      <c r="I2318" t="s">
        <v>8246</v>
      </c>
      <c r="J2318">
        <v>1260383040</v>
      </c>
      <c r="K2318" s="10">
        <f t="shared" si="255"/>
        <v>40156.76666666667</v>
      </c>
      <c r="L2318">
        <v>1253726650</v>
      </c>
      <c r="M2318" s="10">
        <f t="shared" si="256"/>
        <v>40079.725115740745</v>
      </c>
      <c r="N2318" t="b">
        <v>1</v>
      </c>
      <c r="O2318">
        <v>200</v>
      </c>
      <c r="P2318" t="b">
        <v>1</v>
      </c>
      <c r="Q2318" t="s">
        <v>8279</v>
      </c>
      <c r="R2318" s="5">
        <f t="shared" si="252"/>
        <v>1.04</v>
      </c>
      <c r="S2318" s="14">
        <f t="shared" si="253"/>
        <v>78.031999999999996</v>
      </c>
      <c r="T2318" t="str">
        <f t="shared" si="257"/>
        <v>music</v>
      </c>
      <c r="U2318" t="str">
        <f t="shared" si="258"/>
        <v>indie rock</v>
      </c>
    </row>
    <row r="2319" spans="1:21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f t="shared" si="254"/>
        <v>400</v>
      </c>
      <c r="F2319">
        <v>416</v>
      </c>
      <c r="G2319" t="s">
        <v>8219</v>
      </c>
      <c r="H2319" t="s">
        <v>8224</v>
      </c>
      <c r="I2319" t="s">
        <v>8246</v>
      </c>
      <c r="J2319">
        <v>1266210000</v>
      </c>
      <c r="K2319" s="10">
        <f t="shared" si="255"/>
        <v>40224.208333333336</v>
      </c>
      <c r="L2319">
        <v>1263474049</v>
      </c>
      <c r="M2319" s="10">
        <f t="shared" si="256"/>
        <v>40192.542233796295</v>
      </c>
      <c r="N2319" t="b">
        <v>1</v>
      </c>
      <c r="O2319">
        <v>22</v>
      </c>
      <c r="P2319" t="b">
        <v>1</v>
      </c>
      <c r="Q2319" t="s">
        <v>8279</v>
      </c>
      <c r="R2319" s="5">
        <f t="shared" si="252"/>
        <v>1.04</v>
      </c>
      <c r="S2319" s="14">
        <f t="shared" si="253"/>
        <v>18.90909090909091</v>
      </c>
      <c r="T2319" t="str">
        <f t="shared" si="257"/>
        <v>music</v>
      </c>
      <c r="U2319" t="str">
        <f t="shared" si="258"/>
        <v>indie rock</v>
      </c>
    </row>
    <row r="2320" spans="1:21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f t="shared" si="254"/>
        <v>5000</v>
      </c>
      <c r="F2320">
        <v>6053</v>
      </c>
      <c r="G2320" t="s">
        <v>8219</v>
      </c>
      <c r="H2320" t="s">
        <v>8224</v>
      </c>
      <c r="I2320" t="s">
        <v>8246</v>
      </c>
      <c r="J2320">
        <v>1253937540</v>
      </c>
      <c r="K2320" s="10">
        <f t="shared" si="255"/>
        <v>40082.165972222225</v>
      </c>
      <c r="L2320">
        <v>1251214014</v>
      </c>
      <c r="M2320" s="10">
        <f t="shared" si="256"/>
        <v>40050.643680555557</v>
      </c>
      <c r="N2320" t="b">
        <v>1</v>
      </c>
      <c r="O2320">
        <v>163</v>
      </c>
      <c r="P2320" t="b">
        <v>1</v>
      </c>
      <c r="Q2320" t="s">
        <v>8279</v>
      </c>
      <c r="R2320" s="5">
        <f t="shared" si="252"/>
        <v>1.2110000000000001</v>
      </c>
      <c r="S2320" s="14">
        <f t="shared" si="253"/>
        <v>37.134969325153371</v>
      </c>
      <c r="T2320" t="str">
        <f t="shared" si="257"/>
        <v>music</v>
      </c>
      <c r="U2320" t="str">
        <f t="shared" si="258"/>
        <v>indie rock</v>
      </c>
    </row>
    <row r="2321" spans="1:21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f t="shared" si="254"/>
        <v>3000</v>
      </c>
      <c r="F2321">
        <v>3231</v>
      </c>
      <c r="G2321" t="s">
        <v>8219</v>
      </c>
      <c r="H2321" t="s">
        <v>8224</v>
      </c>
      <c r="I2321" t="s">
        <v>8246</v>
      </c>
      <c r="J2321">
        <v>1387072685</v>
      </c>
      <c r="K2321" s="10">
        <f t="shared" si="255"/>
        <v>41623.082002314812</v>
      </c>
      <c r="L2321">
        <v>1384480685</v>
      </c>
      <c r="M2321" s="10">
        <f t="shared" si="256"/>
        <v>41593.082002314812</v>
      </c>
      <c r="N2321" t="b">
        <v>1</v>
      </c>
      <c r="O2321">
        <v>77</v>
      </c>
      <c r="P2321" t="b">
        <v>1</v>
      </c>
      <c r="Q2321" t="s">
        <v>8279</v>
      </c>
      <c r="R2321" s="5">
        <f t="shared" si="252"/>
        <v>1.077</v>
      </c>
      <c r="S2321" s="14">
        <f t="shared" si="253"/>
        <v>41.961038961038959</v>
      </c>
      <c r="T2321" t="str">
        <f t="shared" si="257"/>
        <v>music</v>
      </c>
      <c r="U2321" t="str">
        <f t="shared" si="258"/>
        <v>indie rock</v>
      </c>
    </row>
    <row r="2322" spans="1:21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f t="shared" si="254"/>
        <v>5000</v>
      </c>
      <c r="F2322">
        <v>5433</v>
      </c>
      <c r="G2322" t="s">
        <v>8219</v>
      </c>
      <c r="H2322" t="s">
        <v>8224</v>
      </c>
      <c r="I2322" t="s">
        <v>8246</v>
      </c>
      <c r="J2322">
        <v>1396463800</v>
      </c>
      <c r="K2322" s="10">
        <f t="shared" si="255"/>
        <v>41731.775462962964</v>
      </c>
      <c r="L2322">
        <v>1393443400</v>
      </c>
      <c r="M2322" s="10">
        <f t="shared" si="256"/>
        <v>41696.817129629628</v>
      </c>
      <c r="N2322" t="b">
        <v>1</v>
      </c>
      <c r="O2322">
        <v>89</v>
      </c>
      <c r="P2322" t="b">
        <v>1</v>
      </c>
      <c r="Q2322" t="s">
        <v>8279</v>
      </c>
      <c r="R2322" s="5">
        <f t="shared" si="252"/>
        <v>1.087</v>
      </c>
      <c r="S2322" s="14">
        <f t="shared" si="253"/>
        <v>61.044943820224717</v>
      </c>
      <c r="T2322" t="str">
        <f t="shared" si="257"/>
        <v>music</v>
      </c>
      <c r="U2322" t="str">
        <f t="shared" si="258"/>
        <v>indie rock</v>
      </c>
    </row>
    <row r="2323" spans="1:21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f t="shared" si="254"/>
        <v>11718.27</v>
      </c>
      <c r="F2323">
        <v>4130</v>
      </c>
      <c r="G2323" t="s">
        <v>8222</v>
      </c>
      <c r="H2323" t="s">
        <v>8239</v>
      </c>
      <c r="I2323" t="s">
        <v>8249</v>
      </c>
      <c r="J2323">
        <v>1491282901</v>
      </c>
      <c r="K2323" s="10">
        <f t="shared" si="255"/>
        <v>42829.21876157407</v>
      </c>
      <c r="L2323">
        <v>1488694501</v>
      </c>
      <c r="M2323" s="10">
        <f t="shared" si="256"/>
        <v>42799.260428240741</v>
      </c>
      <c r="N2323" t="b">
        <v>0</v>
      </c>
      <c r="O2323">
        <v>64</v>
      </c>
      <c r="P2323" t="b">
        <v>0</v>
      </c>
      <c r="Q2323" t="s">
        <v>8298</v>
      </c>
      <c r="R2323" s="5">
        <f t="shared" si="252"/>
        <v>0.39100000000000001</v>
      </c>
      <c r="S2323" s="6">
        <f t="shared" si="253"/>
        <v>64.53125</v>
      </c>
      <c r="T2323" t="str">
        <f t="shared" si="257"/>
        <v>food</v>
      </c>
      <c r="U2323" t="str">
        <f t="shared" si="258"/>
        <v>small batch</v>
      </c>
    </row>
    <row r="2324" spans="1:21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f t="shared" si="254"/>
        <v>2700</v>
      </c>
      <c r="F2324">
        <v>85</v>
      </c>
      <c r="G2324" t="s">
        <v>8222</v>
      </c>
      <c r="H2324" t="s">
        <v>8224</v>
      </c>
      <c r="I2324" t="s">
        <v>8246</v>
      </c>
      <c r="J2324">
        <v>1491769769</v>
      </c>
      <c r="K2324" s="10">
        <f t="shared" si="255"/>
        <v>42834.853807870371</v>
      </c>
      <c r="L2324">
        <v>1489181369</v>
      </c>
      <c r="M2324" s="10">
        <f t="shared" si="256"/>
        <v>42804.895474537043</v>
      </c>
      <c r="N2324" t="b">
        <v>0</v>
      </c>
      <c r="O2324">
        <v>4</v>
      </c>
      <c r="P2324" t="b">
        <v>0</v>
      </c>
      <c r="Q2324" t="s">
        <v>8298</v>
      </c>
      <c r="R2324" s="5">
        <f t="shared" si="252"/>
        <v>3.1E-2</v>
      </c>
      <c r="S2324" s="6">
        <f t="shared" si="253"/>
        <v>21.25</v>
      </c>
      <c r="T2324" t="str">
        <f t="shared" si="257"/>
        <v>food</v>
      </c>
      <c r="U2324" t="str">
        <f t="shared" si="258"/>
        <v>small batch</v>
      </c>
    </row>
    <row r="2325" spans="1:21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f t="shared" si="254"/>
        <v>250</v>
      </c>
      <c r="F2325">
        <v>120</v>
      </c>
      <c r="G2325" t="s">
        <v>8222</v>
      </c>
      <c r="H2325" t="s">
        <v>8224</v>
      </c>
      <c r="I2325" t="s">
        <v>8246</v>
      </c>
      <c r="J2325">
        <v>1490033247</v>
      </c>
      <c r="K2325" s="10">
        <f t="shared" si="255"/>
        <v>42814.755173611105</v>
      </c>
      <c r="L2325">
        <v>1489428447</v>
      </c>
      <c r="M2325" s="10">
        <f t="shared" si="256"/>
        <v>42807.755173611105</v>
      </c>
      <c r="N2325" t="b">
        <v>0</v>
      </c>
      <c r="O2325">
        <v>4</v>
      </c>
      <c r="P2325" t="b">
        <v>0</v>
      </c>
      <c r="Q2325" t="s">
        <v>8298</v>
      </c>
      <c r="R2325" s="5">
        <f t="shared" si="252"/>
        <v>0.48</v>
      </c>
      <c r="S2325" s="6">
        <f t="shared" si="253"/>
        <v>30</v>
      </c>
      <c r="T2325" t="str">
        <f t="shared" si="257"/>
        <v>food</v>
      </c>
      <c r="U2325" t="str">
        <f t="shared" si="258"/>
        <v>small batch</v>
      </c>
    </row>
    <row r="2326" spans="1:21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f t="shared" si="254"/>
        <v>9075</v>
      </c>
      <c r="F2326">
        <v>1555</v>
      </c>
      <c r="G2326" t="s">
        <v>8222</v>
      </c>
      <c r="H2326" t="s">
        <v>8225</v>
      </c>
      <c r="I2326" t="s">
        <v>8247</v>
      </c>
      <c r="J2326">
        <v>1490559285</v>
      </c>
      <c r="K2326" s="10">
        <f t="shared" si="255"/>
        <v>42820.843576388885</v>
      </c>
      <c r="L2326">
        <v>1487970885</v>
      </c>
      <c r="M2326" s="10">
        <f t="shared" si="256"/>
        <v>42790.885243055556</v>
      </c>
      <c r="N2326" t="b">
        <v>0</v>
      </c>
      <c r="O2326">
        <v>61</v>
      </c>
      <c r="P2326" t="b">
        <v>0</v>
      </c>
      <c r="Q2326" t="s">
        <v>8298</v>
      </c>
      <c r="R2326" s="5">
        <f t="shared" si="252"/>
        <v>0.20699999999999999</v>
      </c>
      <c r="S2326" s="6">
        <f t="shared" si="253"/>
        <v>25.491803278688526</v>
      </c>
      <c r="T2326" t="str">
        <f t="shared" si="257"/>
        <v>food</v>
      </c>
      <c r="U2326" t="str">
        <f t="shared" si="258"/>
        <v>small batch</v>
      </c>
    </row>
    <row r="2327" spans="1:21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f t="shared" si="254"/>
        <v>1000</v>
      </c>
      <c r="F2327">
        <v>80</v>
      </c>
      <c r="G2327" t="s">
        <v>8222</v>
      </c>
      <c r="H2327" t="s">
        <v>8224</v>
      </c>
      <c r="I2327" t="s">
        <v>8246</v>
      </c>
      <c r="J2327">
        <v>1490830331</v>
      </c>
      <c r="K2327" s="10">
        <f t="shared" si="255"/>
        <v>42823.980682870373</v>
      </c>
      <c r="L2327">
        <v>1488241931</v>
      </c>
      <c r="M2327" s="10">
        <f t="shared" si="256"/>
        <v>42794.022349537037</v>
      </c>
      <c r="N2327" t="b">
        <v>0</v>
      </c>
      <c r="O2327">
        <v>7</v>
      </c>
      <c r="P2327" t="b">
        <v>0</v>
      </c>
      <c r="Q2327" t="s">
        <v>8298</v>
      </c>
      <c r="R2327" s="5">
        <f t="shared" si="252"/>
        <v>0.08</v>
      </c>
      <c r="S2327" s="6">
        <f t="shared" si="253"/>
        <v>11.428571428571429</v>
      </c>
      <c r="T2327" t="str">
        <f t="shared" si="257"/>
        <v>food</v>
      </c>
      <c r="U2327" t="str">
        <f t="shared" si="258"/>
        <v>small batch</v>
      </c>
    </row>
    <row r="2328" spans="1:21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f t="shared" si="254"/>
        <v>15000</v>
      </c>
      <c r="F2328">
        <v>108</v>
      </c>
      <c r="G2328" t="s">
        <v>8222</v>
      </c>
      <c r="H2328" t="s">
        <v>8224</v>
      </c>
      <c r="I2328" t="s">
        <v>8246</v>
      </c>
      <c r="J2328">
        <v>1493571600</v>
      </c>
      <c r="K2328" s="10">
        <f t="shared" si="255"/>
        <v>42855.708333333328</v>
      </c>
      <c r="L2328">
        <v>1489106948</v>
      </c>
      <c r="M2328" s="10">
        <f t="shared" si="256"/>
        <v>42804.034120370372</v>
      </c>
      <c r="N2328" t="b">
        <v>0</v>
      </c>
      <c r="O2328">
        <v>1</v>
      </c>
      <c r="P2328" t="b">
        <v>0</v>
      </c>
      <c r="Q2328" t="s">
        <v>8298</v>
      </c>
      <c r="R2328" s="5">
        <f t="shared" si="252"/>
        <v>7.0000000000000001E-3</v>
      </c>
      <c r="S2328" s="6">
        <f t="shared" si="253"/>
        <v>108</v>
      </c>
      <c r="T2328" t="str">
        <f t="shared" si="257"/>
        <v>food</v>
      </c>
      <c r="U2328" t="str">
        <f t="shared" si="258"/>
        <v>small batch</v>
      </c>
    </row>
    <row r="2329" spans="1:21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f t="shared" si="254"/>
        <v>35000</v>
      </c>
      <c r="F2329">
        <v>184133.01</v>
      </c>
      <c r="G2329" t="s">
        <v>8219</v>
      </c>
      <c r="H2329" t="s">
        <v>8224</v>
      </c>
      <c r="I2329" t="s">
        <v>8246</v>
      </c>
      <c r="J2329">
        <v>1409090440</v>
      </c>
      <c r="K2329" s="10">
        <f t="shared" si="255"/>
        <v>41877.917129629634</v>
      </c>
      <c r="L2329">
        <v>1406066440</v>
      </c>
      <c r="M2329" s="10">
        <f t="shared" si="256"/>
        <v>41842.917129629634</v>
      </c>
      <c r="N2329" t="b">
        <v>1</v>
      </c>
      <c r="O2329">
        <v>3355</v>
      </c>
      <c r="P2329" t="b">
        <v>1</v>
      </c>
      <c r="Q2329" t="s">
        <v>8298</v>
      </c>
      <c r="R2329" s="5">
        <f t="shared" si="252"/>
        <v>5.2610000000000001</v>
      </c>
      <c r="S2329" s="14">
        <f t="shared" si="253"/>
        <v>54.883162444113267</v>
      </c>
      <c r="T2329" t="str">
        <f t="shared" si="257"/>
        <v>food</v>
      </c>
      <c r="U2329" t="str">
        <f t="shared" si="258"/>
        <v>small batch</v>
      </c>
    </row>
    <row r="2330" spans="1:21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f t="shared" si="254"/>
        <v>10000</v>
      </c>
      <c r="F2330">
        <v>25445</v>
      </c>
      <c r="G2330" t="s">
        <v>8219</v>
      </c>
      <c r="H2330" t="s">
        <v>8224</v>
      </c>
      <c r="I2330" t="s">
        <v>8246</v>
      </c>
      <c r="J2330">
        <v>1434307537</v>
      </c>
      <c r="K2330" s="10">
        <f t="shared" si="255"/>
        <v>42169.781678240746</v>
      </c>
      <c r="L2330">
        <v>1431715537</v>
      </c>
      <c r="M2330" s="10">
        <f t="shared" si="256"/>
        <v>42139.781678240746</v>
      </c>
      <c r="N2330" t="b">
        <v>1</v>
      </c>
      <c r="O2330">
        <v>537</v>
      </c>
      <c r="P2330" t="b">
        <v>1</v>
      </c>
      <c r="Q2330" t="s">
        <v>8298</v>
      </c>
      <c r="R2330" s="5">
        <f t="shared" si="252"/>
        <v>2.5449999999999999</v>
      </c>
      <c r="S2330" s="14">
        <f t="shared" si="253"/>
        <v>47.383612662942269</v>
      </c>
      <c r="T2330" t="str">
        <f t="shared" si="257"/>
        <v>food</v>
      </c>
      <c r="U2330" t="str">
        <f t="shared" si="258"/>
        <v>small batch</v>
      </c>
    </row>
    <row r="2331" spans="1:21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f t="shared" si="254"/>
        <v>25000</v>
      </c>
      <c r="F2331">
        <v>26480</v>
      </c>
      <c r="G2331" t="s">
        <v>8219</v>
      </c>
      <c r="H2331" t="s">
        <v>8224</v>
      </c>
      <c r="I2331" t="s">
        <v>8246</v>
      </c>
      <c r="J2331">
        <v>1405609146</v>
      </c>
      <c r="K2331" s="10">
        <f t="shared" si="255"/>
        <v>41837.624374999999</v>
      </c>
      <c r="L2331">
        <v>1403017146</v>
      </c>
      <c r="M2331" s="10">
        <f t="shared" si="256"/>
        <v>41807.624374999999</v>
      </c>
      <c r="N2331" t="b">
        <v>1</v>
      </c>
      <c r="O2331">
        <v>125</v>
      </c>
      <c r="P2331" t="b">
        <v>1</v>
      </c>
      <c r="Q2331" t="s">
        <v>8298</v>
      </c>
      <c r="R2331" s="5">
        <f t="shared" si="252"/>
        <v>1.0589999999999999</v>
      </c>
      <c r="S2331" s="14">
        <f t="shared" si="253"/>
        <v>211.84</v>
      </c>
      <c r="T2331" t="str">
        <f t="shared" si="257"/>
        <v>food</v>
      </c>
      <c r="U2331" t="str">
        <f t="shared" si="258"/>
        <v>small batch</v>
      </c>
    </row>
    <row r="2332" spans="1:21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f t="shared" si="254"/>
        <v>35000</v>
      </c>
      <c r="F2332">
        <v>35848</v>
      </c>
      <c r="G2332" t="s">
        <v>8219</v>
      </c>
      <c r="H2332" t="s">
        <v>8224</v>
      </c>
      <c r="I2332" t="s">
        <v>8246</v>
      </c>
      <c r="J2332">
        <v>1451001600</v>
      </c>
      <c r="K2332" s="10">
        <f t="shared" si="255"/>
        <v>42363</v>
      </c>
      <c r="L2332">
        <v>1448400943</v>
      </c>
      <c r="M2332" s="10">
        <f t="shared" si="256"/>
        <v>42332.89980324074</v>
      </c>
      <c r="N2332" t="b">
        <v>1</v>
      </c>
      <c r="O2332">
        <v>163</v>
      </c>
      <c r="P2332" t="b">
        <v>1</v>
      </c>
      <c r="Q2332" t="s">
        <v>8298</v>
      </c>
      <c r="R2332" s="5">
        <f t="shared" si="252"/>
        <v>1.024</v>
      </c>
      <c r="S2332" s="14">
        <f t="shared" si="253"/>
        <v>219.92638036809817</v>
      </c>
      <c r="T2332" t="str">
        <f t="shared" si="257"/>
        <v>food</v>
      </c>
      <c r="U2332" t="str">
        <f t="shared" si="258"/>
        <v>small batch</v>
      </c>
    </row>
    <row r="2333" spans="1:21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f t="shared" si="254"/>
        <v>8000</v>
      </c>
      <c r="F2333">
        <v>11545.1</v>
      </c>
      <c r="G2333" t="s">
        <v>8219</v>
      </c>
      <c r="H2333" t="s">
        <v>8224</v>
      </c>
      <c r="I2333" t="s">
        <v>8246</v>
      </c>
      <c r="J2333">
        <v>1408320490</v>
      </c>
      <c r="K2333" s="10">
        <f t="shared" si="255"/>
        <v>41869.005671296298</v>
      </c>
      <c r="L2333">
        <v>1405728490</v>
      </c>
      <c r="M2333" s="10">
        <f t="shared" si="256"/>
        <v>41839.005671296298</v>
      </c>
      <c r="N2333" t="b">
        <v>1</v>
      </c>
      <c r="O2333">
        <v>283</v>
      </c>
      <c r="P2333" t="b">
        <v>1</v>
      </c>
      <c r="Q2333" t="s">
        <v>8298</v>
      </c>
      <c r="R2333" s="5">
        <f t="shared" si="252"/>
        <v>1.4430000000000001</v>
      </c>
      <c r="S2333" s="14">
        <f t="shared" si="253"/>
        <v>40.795406360424032</v>
      </c>
      <c r="T2333" t="str">
        <f t="shared" si="257"/>
        <v>food</v>
      </c>
      <c r="U2333" t="str">
        <f t="shared" si="258"/>
        <v>small batch</v>
      </c>
    </row>
    <row r="2334" spans="1:21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f t="shared" si="254"/>
        <v>25000</v>
      </c>
      <c r="F2334">
        <v>26577</v>
      </c>
      <c r="G2334" t="s">
        <v>8219</v>
      </c>
      <c r="H2334" t="s">
        <v>8224</v>
      </c>
      <c r="I2334" t="s">
        <v>8246</v>
      </c>
      <c r="J2334">
        <v>1423235071</v>
      </c>
      <c r="K2334" s="10">
        <f t="shared" si="255"/>
        <v>42041.628136574072</v>
      </c>
      <c r="L2334">
        <v>1420643071</v>
      </c>
      <c r="M2334" s="10">
        <f t="shared" si="256"/>
        <v>42011.628136574072</v>
      </c>
      <c r="N2334" t="b">
        <v>1</v>
      </c>
      <c r="O2334">
        <v>352</v>
      </c>
      <c r="P2334" t="b">
        <v>1</v>
      </c>
      <c r="Q2334" t="s">
        <v>8298</v>
      </c>
      <c r="R2334" s="5">
        <f t="shared" si="252"/>
        <v>1.0629999999999999</v>
      </c>
      <c r="S2334" s="14">
        <f t="shared" si="253"/>
        <v>75.502840909090907</v>
      </c>
      <c r="T2334" t="str">
        <f t="shared" si="257"/>
        <v>food</v>
      </c>
      <c r="U2334" t="str">
        <f t="shared" si="258"/>
        <v>small batch</v>
      </c>
    </row>
    <row r="2335" spans="1:21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f t="shared" si="254"/>
        <v>600</v>
      </c>
      <c r="F2335">
        <v>1273</v>
      </c>
      <c r="G2335" t="s">
        <v>8219</v>
      </c>
      <c r="H2335" t="s">
        <v>8224</v>
      </c>
      <c r="I2335" t="s">
        <v>8246</v>
      </c>
      <c r="J2335">
        <v>1401385800</v>
      </c>
      <c r="K2335" s="10">
        <f t="shared" si="255"/>
        <v>41788.743055555555</v>
      </c>
      <c r="L2335">
        <v>1399563390</v>
      </c>
      <c r="M2335" s="10">
        <f t="shared" si="256"/>
        <v>41767.650347222225</v>
      </c>
      <c r="N2335" t="b">
        <v>1</v>
      </c>
      <c r="O2335">
        <v>94</v>
      </c>
      <c r="P2335" t="b">
        <v>1</v>
      </c>
      <c r="Q2335" t="s">
        <v>8298</v>
      </c>
      <c r="R2335" s="5">
        <f t="shared" si="252"/>
        <v>2.1219999999999999</v>
      </c>
      <c r="S2335" s="14">
        <f t="shared" si="253"/>
        <v>13.542553191489361</v>
      </c>
      <c r="T2335" t="str">
        <f t="shared" si="257"/>
        <v>food</v>
      </c>
      <c r="U2335" t="str">
        <f t="shared" si="258"/>
        <v>small batch</v>
      </c>
    </row>
    <row r="2336" spans="1:21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f t="shared" si="254"/>
        <v>4000</v>
      </c>
      <c r="F2336">
        <v>4078</v>
      </c>
      <c r="G2336" t="s">
        <v>8219</v>
      </c>
      <c r="H2336" t="s">
        <v>8224</v>
      </c>
      <c r="I2336" t="s">
        <v>8246</v>
      </c>
      <c r="J2336">
        <v>1415208840</v>
      </c>
      <c r="K2336" s="10">
        <f t="shared" si="255"/>
        <v>41948.731944444444</v>
      </c>
      <c r="L2336">
        <v>1412611498</v>
      </c>
      <c r="M2336" s="10">
        <f t="shared" si="256"/>
        <v>41918.670115740737</v>
      </c>
      <c r="N2336" t="b">
        <v>1</v>
      </c>
      <c r="O2336">
        <v>67</v>
      </c>
      <c r="P2336" t="b">
        <v>1</v>
      </c>
      <c r="Q2336" t="s">
        <v>8298</v>
      </c>
      <c r="R2336" s="5">
        <f t="shared" si="252"/>
        <v>1.02</v>
      </c>
      <c r="S2336" s="14">
        <f t="shared" si="253"/>
        <v>60.865671641791046</v>
      </c>
      <c r="T2336" t="str">
        <f t="shared" si="257"/>
        <v>food</v>
      </c>
      <c r="U2336" t="str">
        <f t="shared" si="258"/>
        <v>small batch</v>
      </c>
    </row>
    <row r="2337" spans="1:21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f t="shared" si="254"/>
        <v>25000</v>
      </c>
      <c r="F2337">
        <v>25568</v>
      </c>
      <c r="G2337" t="s">
        <v>8219</v>
      </c>
      <c r="H2337" t="s">
        <v>8224</v>
      </c>
      <c r="I2337" t="s">
        <v>8246</v>
      </c>
      <c r="J2337">
        <v>1402494243</v>
      </c>
      <c r="K2337" s="10">
        <f t="shared" si="255"/>
        <v>41801.572256944448</v>
      </c>
      <c r="L2337">
        <v>1399902243</v>
      </c>
      <c r="M2337" s="10">
        <f t="shared" si="256"/>
        <v>41771.572256944448</v>
      </c>
      <c r="N2337" t="b">
        <v>1</v>
      </c>
      <c r="O2337">
        <v>221</v>
      </c>
      <c r="P2337" t="b">
        <v>1</v>
      </c>
      <c r="Q2337" t="s">
        <v>8298</v>
      </c>
      <c r="R2337" s="5">
        <f t="shared" si="252"/>
        <v>1.0229999999999999</v>
      </c>
      <c r="S2337" s="14">
        <f t="shared" si="253"/>
        <v>115.69230769230769</v>
      </c>
      <c r="T2337" t="str">
        <f t="shared" si="257"/>
        <v>food</v>
      </c>
      <c r="U2337" t="str">
        <f t="shared" si="258"/>
        <v>small batch</v>
      </c>
    </row>
    <row r="2338" spans="1:21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f t="shared" si="254"/>
        <v>20000</v>
      </c>
      <c r="F2338">
        <v>104146.51</v>
      </c>
      <c r="G2338" t="s">
        <v>8219</v>
      </c>
      <c r="H2338" t="s">
        <v>8224</v>
      </c>
      <c r="I2338" t="s">
        <v>8246</v>
      </c>
      <c r="J2338">
        <v>1394316695</v>
      </c>
      <c r="K2338" s="10">
        <f t="shared" si="255"/>
        <v>41706.924710648149</v>
      </c>
      <c r="L2338">
        <v>1390860695</v>
      </c>
      <c r="M2338" s="10">
        <f t="shared" si="256"/>
        <v>41666.924710648149</v>
      </c>
      <c r="N2338" t="b">
        <v>1</v>
      </c>
      <c r="O2338">
        <v>2165</v>
      </c>
      <c r="P2338" t="b">
        <v>1</v>
      </c>
      <c r="Q2338" t="s">
        <v>8298</v>
      </c>
      <c r="R2338" s="5">
        <f t="shared" si="252"/>
        <v>5.2069999999999999</v>
      </c>
      <c r="S2338" s="14">
        <f t="shared" si="253"/>
        <v>48.104623556581984</v>
      </c>
      <c r="T2338" t="str">
        <f t="shared" si="257"/>
        <v>food</v>
      </c>
      <c r="U2338" t="str">
        <f t="shared" si="258"/>
        <v>small batch</v>
      </c>
    </row>
    <row r="2339" spans="1:21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f t="shared" si="254"/>
        <v>12000</v>
      </c>
      <c r="F2339">
        <v>13279</v>
      </c>
      <c r="G2339" t="s">
        <v>8219</v>
      </c>
      <c r="H2339" t="s">
        <v>8224</v>
      </c>
      <c r="I2339" t="s">
        <v>8246</v>
      </c>
      <c r="J2339">
        <v>1403796143</v>
      </c>
      <c r="K2339" s="10">
        <f t="shared" si="255"/>
        <v>41816.640543981484</v>
      </c>
      <c r="L2339">
        <v>1401204143</v>
      </c>
      <c r="M2339" s="10">
        <f t="shared" si="256"/>
        <v>41786.640543981484</v>
      </c>
      <c r="N2339" t="b">
        <v>1</v>
      </c>
      <c r="O2339">
        <v>179</v>
      </c>
      <c r="P2339" t="b">
        <v>1</v>
      </c>
      <c r="Q2339" t="s">
        <v>8298</v>
      </c>
      <c r="R2339" s="5">
        <f t="shared" si="252"/>
        <v>1.107</v>
      </c>
      <c r="S2339" s="14">
        <f t="shared" si="253"/>
        <v>74.184357541899445</v>
      </c>
      <c r="T2339" t="str">
        <f t="shared" si="257"/>
        <v>food</v>
      </c>
      <c r="U2339" t="str">
        <f t="shared" si="258"/>
        <v>small batch</v>
      </c>
    </row>
    <row r="2340" spans="1:21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f t="shared" si="254"/>
        <v>15000</v>
      </c>
      <c r="F2340">
        <v>15171.5</v>
      </c>
      <c r="G2340" t="s">
        <v>8219</v>
      </c>
      <c r="H2340" t="s">
        <v>8224</v>
      </c>
      <c r="I2340" t="s">
        <v>8246</v>
      </c>
      <c r="J2340">
        <v>1404077484</v>
      </c>
      <c r="K2340" s="10">
        <f t="shared" si="255"/>
        <v>41819.896805555552</v>
      </c>
      <c r="L2340">
        <v>1401485484</v>
      </c>
      <c r="M2340" s="10">
        <f t="shared" si="256"/>
        <v>41789.896805555552</v>
      </c>
      <c r="N2340" t="b">
        <v>1</v>
      </c>
      <c r="O2340">
        <v>123</v>
      </c>
      <c r="P2340" t="b">
        <v>1</v>
      </c>
      <c r="Q2340" t="s">
        <v>8298</v>
      </c>
      <c r="R2340" s="5">
        <f t="shared" si="252"/>
        <v>1.0109999999999999</v>
      </c>
      <c r="S2340" s="14">
        <f t="shared" si="253"/>
        <v>123.34552845528455</v>
      </c>
      <c r="T2340" t="str">
        <f t="shared" si="257"/>
        <v>food</v>
      </c>
      <c r="U2340" t="str">
        <f t="shared" si="258"/>
        <v>small batch</v>
      </c>
    </row>
    <row r="2341" spans="1:21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f t="shared" si="254"/>
        <v>25000</v>
      </c>
      <c r="F2341">
        <v>73552</v>
      </c>
      <c r="G2341" t="s">
        <v>8219</v>
      </c>
      <c r="H2341" t="s">
        <v>8224</v>
      </c>
      <c r="I2341" t="s">
        <v>8246</v>
      </c>
      <c r="J2341">
        <v>1482134340</v>
      </c>
      <c r="K2341" s="10">
        <f t="shared" si="255"/>
        <v>42723.332638888889</v>
      </c>
      <c r="L2341">
        <v>1479496309</v>
      </c>
      <c r="M2341" s="10">
        <f t="shared" si="256"/>
        <v>42692.79987268518</v>
      </c>
      <c r="N2341" t="b">
        <v>1</v>
      </c>
      <c r="O2341">
        <v>1104</v>
      </c>
      <c r="P2341" t="b">
        <v>1</v>
      </c>
      <c r="Q2341" t="s">
        <v>8298</v>
      </c>
      <c r="R2341" s="5">
        <f t="shared" si="252"/>
        <v>2.9420000000000002</v>
      </c>
      <c r="S2341" s="14">
        <f t="shared" si="253"/>
        <v>66.623188405797094</v>
      </c>
      <c r="T2341" t="str">
        <f t="shared" si="257"/>
        <v>food</v>
      </c>
      <c r="U2341" t="str">
        <f t="shared" si="258"/>
        <v>small batch</v>
      </c>
    </row>
    <row r="2342" spans="1:21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f t="shared" si="254"/>
        <v>40000</v>
      </c>
      <c r="F2342">
        <v>42311</v>
      </c>
      <c r="G2342" t="s">
        <v>8219</v>
      </c>
      <c r="H2342" t="s">
        <v>8224</v>
      </c>
      <c r="I2342" t="s">
        <v>8246</v>
      </c>
      <c r="J2342">
        <v>1477841138</v>
      </c>
      <c r="K2342" s="10">
        <f t="shared" si="255"/>
        <v>42673.642800925925</v>
      </c>
      <c r="L2342">
        <v>1475249138</v>
      </c>
      <c r="M2342" s="10">
        <f t="shared" si="256"/>
        <v>42643.642800925925</v>
      </c>
      <c r="N2342" t="b">
        <v>1</v>
      </c>
      <c r="O2342">
        <v>403</v>
      </c>
      <c r="P2342" t="b">
        <v>1</v>
      </c>
      <c r="Q2342" t="s">
        <v>8298</v>
      </c>
      <c r="R2342" s="5">
        <f t="shared" si="252"/>
        <v>1.0580000000000001</v>
      </c>
      <c r="S2342" s="14">
        <f t="shared" si="253"/>
        <v>104.99007444168734</v>
      </c>
      <c r="T2342" t="str">
        <f t="shared" si="257"/>
        <v>food</v>
      </c>
      <c r="U2342" t="str">
        <f t="shared" si="258"/>
        <v>small batch</v>
      </c>
    </row>
    <row r="2343" spans="1:21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f t="shared" si="254"/>
        <v>5000</v>
      </c>
      <c r="F2343">
        <v>0</v>
      </c>
      <c r="G2343" t="s">
        <v>8220</v>
      </c>
      <c r="H2343" t="s">
        <v>8224</v>
      </c>
      <c r="I2343" t="s">
        <v>8246</v>
      </c>
      <c r="J2343">
        <v>1436729504</v>
      </c>
      <c r="K2343" s="10">
        <f t="shared" si="255"/>
        <v>42197.813703703709</v>
      </c>
      <c r="L2343">
        <v>1434137504</v>
      </c>
      <c r="M2343" s="10">
        <f t="shared" si="256"/>
        <v>42167.813703703709</v>
      </c>
      <c r="N2343" t="b">
        <v>0</v>
      </c>
      <c r="O2343">
        <v>0</v>
      </c>
      <c r="P2343" t="b">
        <v>0</v>
      </c>
      <c r="Q2343" t="s">
        <v>8272</v>
      </c>
      <c r="R2343" s="5">
        <f t="shared" si="252"/>
        <v>0</v>
      </c>
      <c r="S2343" s="6" t="e">
        <f t="shared" si="253"/>
        <v>#DIV/0!</v>
      </c>
      <c r="T2343" t="str">
        <f t="shared" si="257"/>
        <v>technology</v>
      </c>
      <c r="U2343" t="str">
        <f t="shared" si="258"/>
        <v>web</v>
      </c>
    </row>
    <row r="2344" spans="1:21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f t="shared" si="254"/>
        <v>5500</v>
      </c>
      <c r="F2344">
        <v>0</v>
      </c>
      <c r="G2344" t="s">
        <v>8220</v>
      </c>
      <c r="H2344" t="s">
        <v>8224</v>
      </c>
      <c r="I2344" t="s">
        <v>8246</v>
      </c>
      <c r="J2344">
        <v>1412571600</v>
      </c>
      <c r="K2344" s="10">
        <f t="shared" si="255"/>
        <v>41918.208333333336</v>
      </c>
      <c r="L2344">
        <v>1410799870</v>
      </c>
      <c r="M2344" s="10">
        <f t="shared" si="256"/>
        <v>41897.702199074076</v>
      </c>
      <c r="N2344" t="b">
        <v>0</v>
      </c>
      <c r="O2344">
        <v>0</v>
      </c>
      <c r="P2344" t="b">
        <v>0</v>
      </c>
      <c r="Q2344" t="s">
        <v>8272</v>
      </c>
      <c r="R2344" s="5">
        <f t="shared" si="252"/>
        <v>0</v>
      </c>
      <c r="S2344" s="6" t="e">
        <f t="shared" si="253"/>
        <v>#DIV/0!</v>
      </c>
      <c r="T2344" t="str">
        <f t="shared" si="257"/>
        <v>technology</v>
      </c>
      <c r="U2344" t="str">
        <f t="shared" si="258"/>
        <v>web</v>
      </c>
    </row>
    <row r="2345" spans="1:21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f t="shared" si="254"/>
        <v>10000</v>
      </c>
      <c r="F2345">
        <v>300</v>
      </c>
      <c r="G2345" t="s">
        <v>8220</v>
      </c>
      <c r="H2345" t="s">
        <v>8224</v>
      </c>
      <c r="I2345" t="s">
        <v>8246</v>
      </c>
      <c r="J2345">
        <v>1452282420</v>
      </c>
      <c r="K2345" s="10">
        <f t="shared" si="255"/>
        <v>42377.82430555555</v>
      </c>
      <c r="L2345">
        <v>1447962505</v>
      </c>
      <c r="M2345" s="10">
        <f t="shared" si="256"/>
        <v>42327.825289351851</v>
      </c>
      <c r="N2345" t="b">
        <v>0</v>
      </c>
      <c r="O2345">
        <v>1</v>
      </c>
      <c r="P2345" t="b">
        <v>0</v>
      </c>
      <c r="Q2345" t="s">
        <v>8272</v>
      </c>
      <c r="R2345" s="5">
        <f t="shared" si="252"/>
        <v>0.03</v>
      </c>
      <c r="S2345" s="6">
        <f t="shared" si="253"/>
        <v>300</v>
      </c>
      <c r="T2345" t="str">
        <f t="shared" si="257"/>
        <v>technology</v>
      </c>
      <c r="U2345" t="str">
        <f t="shared" si="258"/>
        <v>web</v>
      </c>
    </row>
    <row r="2346" spans="1:21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f t="shared" si="254"/>
        <v>750</v>
      </c>
      <c r="F2346">
        <v>1</v>
      </c>
      <c r="G2346" t="s">
        <v>8220</v>
      </c>
      <c r="H2346" t="s">
        <v>8229</v>
      </c>
      <c r="I2346" t="s">
        <v>8251</v>
      </c>
      <c r="J2346">
        <v>1466789269</v>
      </c>
      <c r="K2346" s="10">
        <f t="shared" si="255"/>
        <v>42545.727650462963</v>
      </c>
      <c r="L2346">
        <v>1464197269</v>
      </c>
      <c r="M2346" s="10">
        <f t="shared" si="256"/>
        <v>42515.727650462963</v>
      </c>
      <c r="N2346" t="b">
        <v>0</v>
      </c>
      <c r="O2346">
        <v>1</v>
      </c>
      <c r="P2346" t="b">
        <v>0</v>
      </c>
      <c r="Q2346" t="s">
        <v>8272</v>
      </c>
      <c r="R2346" s="5">
        <f t="shared" si="252"/>
        <v>1E-3</v>
      </c>
      <c r="S2346" s="6">
        <f t="shared" si="253"/>
        <v>1</v>
      </c>
      <c r="T2346" t="str">
        <f t="shared" si="257"/>
        <v>technology</v>
      </c>
      <c r="U2346" t="str">
        <f t="shared" si="258"/>
        <v>web</v>
      </c>
    </row>
    <row r="2347" spans="1:21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f t="shared" si="254"/>
        <v>3000</v>
      </c>
      <c r="F2347">
        <v>0</v>
      </c>
      <c r="G2347" t="s">
        <v>8220</v>
      </c>
      <c r="H2347" t="s">
        <v>8224</v>
      </c>
      <c r="I2347" t="s">
        <v>8246</v>
      </c>
      <c r="J2347">
        <v>1427845140</v>
      </c>
      <c r="K2347" s="10">
        <f t="shared" si="255"/>
        <v>42094.985416666663</v>
      </c>
      <c r="L2347">
        <v>1424822556</v>
      </c>
      <c r="M2347" s="10">
        <f t="shared" si="256"/>
        <v>42060.001805555556</v>
      </c>
      <c r="N2347" t="b">
        <v>0</v>
      </c>
      <c r="O2347">
        <v>0</v>
      </c>
      <c r="P2347" t="b">
        <v>0</v>
      </c>
      <c r="Q2347" t="s">
        <v>8272</v>
      </c>
      <c r="R2347" s="5">
        <f t="shared" si="252"/>
        <v>0</v>
      </c>
      <c r="S2347" s="6" t="e">
        <f t="shared" si="253"/>
        <v>#DIV/0!</v>
      </c>
      <c r="T2347" t="str">
        <f t="shared" si="257"/>
        <v>technology</v>
      </c>
      <c r="U2347" t="str">
        <f t="shared" si="258"/>
        <v>web</v>
      </c>
    </row>
    <row r="2348" spans="1:21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f t="shared" si="254"/>
        <v>60000</v>
      </c>
      <c r="F2348">
        <v>39</v>
      </c>
      <c r="G2348" t="s">
        <v>8220</v>
      </c>
      <c r="H2348" t="s">
        <v>8224</v>
      </c>
      <c r="I2348" t="s">
        <v>8246</v>
      </c>
      <c r="J2348">
        <v>1476731431</v>
      </c>
      <c r="K2348" s="10">
        <f t="shared" si="255"/>
        <v>42660.79896990741</v>
      </c>
      <c r="L2348">
        <v>1472843431</v>
      </c>
      <c r="M2348" s="10">
        <f t="shared" si="256"/>
        <v>42615.79896990741</v>
      </c>
      <c r="N2348" t="b">
        <v>0</v>
      </c>
      <c r="O2348">
        <v>3</v>
      </c>
      <c r="P2348" t="b">
        <v>0</v>
      </c>
      <c r="Q2348" t="s">
        <v>8272</v>
      </c>
      <c r="R2348" s="5">
        <f t="shared" si="252"/>
        <v>1E-3</v>
      </c>
      <c r="S2348" s="6">
        <f t="shared" si="253"/>
        <v>13</v>
      </c>
      <c r="T2348" t="str">
        <f t="shared" si="257"/>
        <v>technology</v>
      </c>
      <c r="U2348" t="str">
        <f t="shared" si="258"/>
        <v>web</v>
      </c>
    </row>
    <row r="2349" spans="1:21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f t="shared" si="254"/>
        <v>1000</v>
      </c>
      <c r="F2349">
        <v>15</v>
      </c>
      <c r="G2349" t="s">
        <v>8220</v>
      </c>
      <c r="H2349" t="s">
        <v>8224</v>
      </c>
      <c r="I2349" t="s">
        <v>8246</v>
      </c>
      <c r="J2349">
        <v>1472135676</v>
      </c>
      <c r="K2349" s="10">
        <f t="shared" si="255"/>
        <v>42607.607361111113</v>
      </c>
      <c r="L2349">
        <v>1469543676</v>
      </c>
      <c r="M2349" s="10">
        <f t="shared" si="256"/>
        <v>42577.607361111113</v>
      </c>
      <c r="N2349" t="b">
        <v>0</v>
      </c>
      <c r="O2349">
        <v>1</v>
      </c>
      <c r="P2349" t="b">
        <v>0</v>
      </c>
      <c r="Q2349" t="s">
        <v>8272</v>
      </c>
      <c r="R2349" s="5">
        <f t="shared" si="252"/>
        <v>1.4999999999999999E-2</v>
      </c>
      <c r="S2349" s="6">
        <f t="shared" si="253"/>
        <v>15</v>
      </c>
      <c r="T2349" t="str">
        <f t="shared" si="257"/>
        <v>technology</v>
      </c>
      <c r="U2349" t="str">
        <f t="shared" si="258"/>
        <v>web</v>
      </c>
    </row>
    <row r="2350" spans="1:21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f t="shared" si="254"/>
        <v>70000</v>
      </c>
      <c r="F2350">
        <v>270</v>
      </c>
      <c r="G2350" t="s">
        <v>8220</v>
      </c>
      <c r="H2350" t="s">
        <v>8224</v>
      </c>
      <c r="I2350" t="s">
        <v>8246</v>
      </c>
      <c r="J2350">
        <v>1456006938</v>
      </c>
      <c r="K2350" s="10">
        <f t="shared" si="255"/>
        <v>42420.932152777779</v>
      </c>
      <c r="L2350">
        <v>1450822938</v>
      </c>
      <c r="M2350" s="10">
        <f t="shared" si="256"/>
        <v>42360.932152777779</v>
      </c>
      <c r="N2350" t="b">
        <v>0</v>
      </c>
      <c r="O2350">
        <v>5</v>
      </c>
      <c r="P2350" t="b">
        <v>0</v>
      </c>
      <c r="Q2350" t="s">
        <v>8272</v>
      </c>
      <c r="R2350" s="5">
        <f t="shared" si="252"/>
        <v>4.0000000000000001E-3</v>
      </c>
      <c r="S2350" s="6">
        <f t="shared" si="253"/>
        <v>54</v>
      </c>
      <c r="T2350" t="str">
        <f t="shared" si="257"/>
        <v>technology</v>
      </c>
      <c r="U2350" t="str">
        <f t="shared" si="258"/>
        <v>web</v>
      </c>
    </row>
    <row r="2351" spans="1:21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f t="shared" si="254"/>
        <v>47490</v>
      </c>
      <c r="F2351">
        <v>0</v>
      </c>
      <c r="G2351" t="s">
        <v>8220</v>
      </c>
      <c r="H2351" t="s">
        <v>8235</v>
      </c>
      <c r="I2351" t="s">
        <v>8255</v>
      </c>
      <c r="J2351">
        <v>1439318228</v>
      </c>
      <c r="K2351" s="10">
        <f t="shared" si="255"/>
        <v>42227.775787037041</v>
      </c>
      <c r="L2351">
        <v>1436812628</v>
      </c>
      <c r="M2351" s="10">
        <f t="shared" si="256"/>
        <v>42198.775787037041</v>
      </c>
      <c r="N2351" t="b">
        <v>0</v>
      </c>
      <c r="O2351">
        <v>0</v>
      </c>
      <c r="P2351" t="b">
        <v>0</v>
      </c>
      <c r="Q2351" t="s">
        <v>8272</v>
      </c>
      <c r="R2351" s="5">
        <f t="shared" si="252"/>
        <v>0</v>
      </c>
      <c r="S2351" s="6" t="e">
        <f t="shared" si="253"/>
        <v>#DIV/0!</v>
      </c>
      <c r="T2351" t="str">
        <f t="shared" si="257"/>
        <v>technology</v>
      </c>
      <c r="U2351" t="str">
        <f t="shared" si="258"/>
        <v>web</v>
      </c>
    </row>
    <row r="2352" spans="1:21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f t="shared" si="254"/>
        <v>55500.000000000007</v>
      </c>
      <c r="F2352">
        <v>0</v>
      </c>
      <c r="G2352" t="s">
        <v>8220</v>
      </c>
      <c r="H2352" t="s">
        <v>8241</v>
      </c>
      <c r="I2352" t="s">
        <v>8249</v>
      </c>
      <c r="J2352">
        <v>1483474370</v>
      </c>
      <c r="K2352" s="10">
        <f t="shared" si="255"/>
        <v>42738.842245370368</v>
      </c>
      <c r="L2352">
        <v>1480882370</v>
      </c>
      <c r="M2352" s="10">
        <f t="shared" si="256"/>
        <v>42708.842245370368</v>
      </c>
      <c r="N2352" t="b">
        <v>0</v>
      </c>
      <c r="O2352">
        <v>0</v>
      </c>
      <c r="P2352" t="b">
        <v>0</v>
      </c>
      <c r="Q2352" t="s">
        <v>8272</v>
      </c>
      <c r="R2352" s="5">
        <f t="shared" si="252"/>
        <v>0</v>
      </c>
      <c r="S2352" s="6" t="e">
        <f t="shared" si="253"/>
        <v>#DIV/0!</v>
      </c>
      <c r="T2352" t="str">
        <f t="shared" si="257"/>
        <v>technology</v>
      </c>
      <c r="U2352" t="str">
        <f t="shared" si="258"/>
        <v>web</v>
      </c>
    </row>
    <row r="2353" spans="1:21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f t="shared" si="254"/>
        <v>12096</v>
      </c>
      <c r="F2353">
        <v>108</v>
      </c>
      <c r="G2353" t="s">
        <v>8220</v>
      </c>
      <c r="H2353" t="s">
        <v>8228</v>
      </c>
      <c r="I2353" s="17" t="s">
        <v>8250</v>
      </c>
      <c r="J2353">
        <v>1430360739</v>
      </c>
      <c r="K2353" s="10">
        <f t="shared" si="255"/>
        <v>42124.101145833338</v>
      </c>
      <c r="L2353">
        <v>1427768739</v>
      </c>
      <c r="M2353" s="10">
        <f t="shared" si="256"/>
        <v>42094.101145833338</v>
      </c>
      <c r="N2353" t="b">
        <v>0</v>
      </c>
      <c r="O2353">
        <v>7</v>
      </c>
      <c r="P2353" t="b">
        <v>0</v>
      </c>
      <c r="Q2353" t="s">
        <v>8272</v>
      </c>
      <c r="R2353" s="5">
        <f t="shared" si="252"/>
        <v>6.0000000000000001E-3</v>
      </c>
      <c r="S2353" s="6">
        <f t="shared" si="253"/>
        <v>15.428571428571429</v>
      </c>
      <c r="T2353" t="str">
        <f t="shared" si="257"/>
        <v>technology</v>
      </c>
      <c r="U2353" t="str">
        <f t="shared" si="258"/>
        <v>web</v>
      </c>
    </row>
    <row r="2354" spans="1:21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f t="shared" si="254"/>
        <v>2000</v>
      </c>
      <c r="F2354">
        <v>0</v>
      </c>
      <c r="G2354" t="s">
        <v>8220</v>
      </c>
      <c r="H2354" t="s">
        <v>8224</v>
      </c>
      <c r="I2354" t="s">
        <v>8246</v>
      </c>
      <c r="J2354">
        <v>1433603552</v>
      </c>
      <c r="K2354" s="10">
        <f t="shared" si="255"/>
        <v>42161.633703703701</v>
      </c>
      <c r="L2354">
        <v>1428419552</v>
      </c>
      <c r="M2354" s="10">
        <f t="shared" si="256"/>
        <v>42101.633703703701</v>
      </c>
      <c r="N2354" t="b">
        <v>0</v>
      </c>
      <c r="O2354">
        <v>0</v>
      </c>
      <c r="P2354" t="b">
        <v>0</v>
      </c>
      <c r="Q2354" t="s">
        <v>8272</v>
      </c>
      <c r="R2354" s="5">
        <f t="shared" si="252"/>
        <v>0</v>
      </c>
      <c r="S2354" s="6" t="e">
        <f t="shared" si="253"/>
        <v>#DIV/0!</v>
      </c>
      <c r="T2354" t="str">
        <f t="shared" si="257"/>
        <v>technology</v>
      </c>
      <c r="U2354" t="str">
        <f t="shared" si="258"/>
        <v>web</v>
      </c>
    </row>
    <row r="2355" spans="1:21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f t="shared" si="254"/>
        <v>1000</v>
      </c>
      <c r="F2355">
        <v>0</v>
      </c>
      <c r="G2355" t="s">
        <v>8220</v>
      </c>
      <c r="H2355" t="s">
        <v>8224</v>
      </c>
      <c r="I2355" t="s">
        <v>8246</v>
      </c>
      <c r="J2355">
        <v>1429632822</v>
      </c>
      <c r="K2355" s="10">
        <f t="shared" si="255"/>
        <v>42115.676180555558</v>
      </c>
      <c r="L2355">
        <v>1428596022</v>
      </c>
      <c r="M2355" s="10">
        <f t="shared" si="256"/>
        <v>42103.676180555558</v>
      </c>
      <c r="N2355" t="b">
        <v>0</v>
      </c>
      <c r="O2355">
        <v>0</v>
      </c>
      <c r="P2355" t="b">
        <v>0</v>
      </c>
      <c r="Q2355" t="s">
        <v>8272</v>
      </c>
      <c r="R2355" s="5">
        <f t="shared" si="252"/>
        <v>0</v>
      </c>
      <c r="S2355" s="6" t="e">
        <f t="shared" si="253"/>
        <v>#DIV/0!</v>
      </c>
      <c r="T2355" t="str">
        <f t="shared" si="257"/>
        <v>technology</v>
      </c>
      <c r="U2355" t="str">
        <f t="shared" si="258"/>
        <v>web</v>
      </c>
    </row>
    <row r="2356" spans="1:21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f t="shared" si="254"/>
        <v>35000</v>
      </c>
      <c r="F2356">
        <v>25</v>
      </c>
      <c r="G2356" t="s">
        <v>8220</v>
      </c>
      <c r="H2356" t="s">
        <v>8224</v>
      </c>
      <c r="I2356" t="s">
        <v>8246</v>
      </c>
      <c r="J2356">
        <v>1420910460</v>
      </c>
      <c r="K2356" s="10">
        <f t="shared" si="255"/>
        <v>42014.722916666666</v>
      </c>
      <c r="L2356">
        <v>1415726460</v>
      </c>
      <c r="M2356" s="10">
        <f t="shared" si="256"/>
        <v>41954.722916666666</v>
      </c>
      <c r="N2356" t="b">
        <v>0</v>
      </c>
      <c r="O2356">
        <v>1</v>
      </c>
      <c r="P2356" t="b">
        <v>0</v>
      </c>
      <c r="Q2356" t="s">
        <v>8272</v>
      </c>
      <c r="R2356" s="5">
        <f t="shared" si="252"/>
        <v>1E-3</v>
      </c>
      <c r="S2356" s="6">
        <f t="shared" si="253"/>
        <v>25</v>
      </c>
      <c r="T2356" t="str">
        <f t="shared" si="257"/>
        <v>technology</v>
      </c>
      <c r="U2356" t="str">
        <f t="shared" si="258"/>
        <v>web</v>
      </c>
    </row>
    <row r="2357" spans="1:21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f t="shared" si="254"/>
        <v>5440</v>
      </c>
      <c r="F2357">
        <v>55</v>
      </c>
      <c r="G2357" t="s">
        <v>8220</v>
      </c>
      <c r="H2357" t="s">
        <v>8226</v>
      </c>
      <c r="I2357" t="s">
        <v>8248</v>
      </c>
      <c r="J2357">
        <v>1430604136</v>
      </c>
      <c r="K2357" s="10">
        <f t="shared" si="255"/>
        <v>42126.918240740735</v>
      </c>
      <c r="L2357">
        <v>1428012136</v>
      </c>
      <c r="M2357" s="10">
        <f t="shared" si="256"/>
        <v>42096.918240740735</v>
      </c>
      <c r="N2357" t="b">
        <v>0</v>
      </c>
      <c r="O2357">
        <v>2</v>
      </c>
      <c r="P2357" t="b">
        <v>0</v>
      </c>
      <c r="Q2357" t="s">
        <v>8272</v>
      </c>
      <c r="R2357" s="5">
        <f t="shared" si="252"/>
        <v>7.0000000000000001E-3</v>
      </c>
      <c r="S2357" s="6">
        <f t="shared" si="253"/>
        <v>27.5</v>
      </c>
      <c r="T2357" t="str">
        <f t="shared" si="257"/>
        <v>technology</v>
      </c>
      <c r="U2357" t="str">
        <f t="shared" si="258"/>
        <v>web</v>
      </c>
    </row>
    <row r="2358" spans="1:21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f t="shared" si="254"/>
        <v>11100.000000000002</v>
      </c>
      <c r="F2358">
        <v>0</v>
      </c>
      <c r="G2358" t="s">
        <v>8220</v>
      </c>
      <c r="H2358" t="s">
        <v>8233</v>
      </c>
      <c r="I2358" t="s">
        <v>8249</v>
      </c>
      <c r="J2358">
        <v>1433530104</v>
      </c>
      <c r="K2358" s="10">
        <f t="shared" si="255"/>
        <v>42160.78361111111</v>
      </c>
      <c r="L2358">
        <v>1430938104</v>
      </c>
      <c r="M2358" s="10">
        <f t="shared" si="256"/>
        <v>42130.78361111111</v>
      </c>
      <c r="N2358" t="b">
        <v>0</v>
      </c>
      <c r="O2358">
        <v>0</v>
      </c>
      <c r="P2358" t="b">
        <v>0</v>
      </c>
      <c r="Q2358" t="s">
        <v>8272</v>
      </c>
      <c r="R2358" s="5">
        <f t="shared" si="252"/>
        <v>0</v>
      </c>
      <c r="S2358" s="6" t="e">
        <f t="shared" si="253"/>
        <v>#DIV/0!</v>
      </c>
      <c r="T2358" t="str">
        <f t="shared" si="257"/>
        <v>technology</v>
      </c>
      <c r="U2358" t="str">
        <f t="shared" si="258"/>
        <v>web</v>
      </c>
    </row>
    <row r="2359" spans="1:21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f t="shared" si="254"/>
        <v>32670</v>
      </c>
      <c r="F2359">
        <v>0</v>
      </c>
      <c r="G2359" t="s">
        <v>8220</v>
      </c>
      <c r="H2359" t="s">
        <v>8225</v>
      </c>
      <c r="I2359" t="s">
        <v>8247</v>
      </c>
      <c r="J2359">
        <v>1445093578</v>
      </c>
      <c r="K2359" s="10">
        <f t="shared" si="255"/>
        <v>42294.620115740734</v>
      </c>
      <c r="L2359">
        <v>1442501578</v>
      </c>
      <c r="M2359" s="10">
        <f t="shared" si="256"/>
        <v>42264.620115740734</v>
      </c>
      <c r="N2359" t="b">
        <v>0</v>
      </c>
      <c r="O2359">
        <v>0</v>
      </c>
      <c r="P2359" t="b">
        <v>0</v>
      </c>
      <c r="Q2359" t="s">
        <v>8272</v>
      </c>
      <c r="R2359" s="5">
        <f t="shared" si="252"/>
        <v>0</v>
      </c>
      <c r="S2359" s="6" t="e">
        <f t="shared" si="253"/>
        <v>#DIV/0!</v>
      </c>
      <c r="T2359" t="str">
        <f t="shared" si="257"/>
        <v>technology</v>
      </c>
      <c r="U2359" t="str">
        <f t="shared" si="258"/>
        <v>web</v>
      </c>
    </row>
    <row r="2360" spans="1:21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f t="shared" si="254"/>
        <v>1815</v>
      </c>
      <c r="F2360">
        <v>0</v>
      </c>
      <c r="G2360" t="s">
        <v>8220</v>
      </c>
      <c r="H2360" t="s">
        <v>8225</v>
      </c>
      <c r="I2360" t="s">
        <v>8247</v>
      </c>
      <c r="J2360">
        <v>1422664740</v>
      </c>
      <c r="K2360" s="10">
        <f t="shared" si="255"/>
        <v>42035.027083333334</v>
      </c>
      <c r="L2360">
        <v>1417818036</v>
      </c>
      <c r="M2360" s="10">
        <f t="shared" si="256"/>
        <v>41978.930972222224</v>
      </c>
      <c r="N2360" t="b">
        <v>0</v>
      </c>
      <c r="O2360">
        <v>0</v>
      </c>
      <c r="P2360" t="b">
        <v>0</v>
      </c>
      <c r="Q2360" t="s">
        <v>8272</v>
      </c>
      <c r="R2360" s="5">
        <f t="shared" si="252"/>
        <v>0</v>
      </c>
      <c r="S2360" s="6" t="e">
        <f t="shared" si="253"/>
        <v>#DIV/0!</v>
      </c>
      <c r="T2360" t="str">
        <f t="shared" si="257"/>
        <v>technology</v>
      </c>
      <c r="U2360" t="str">
        <f t="shared" si="258"/>
        <v>web</v>
      </c>
    </row>
    <row r="2361" spans="1:21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f t="shared" si="254"/>
        <v>7500</v>
      </c>
      <c r="F2361">
        <v>1101</v>
      </c>
      <c r="G2361" t="s">
        <v>8220</v>
      </c>
      <c r="H2361" t="s">
        <v>8224</v>
      </c>
      <c r="I2361" t="s">
        <v>8246</v>
      </c>
      <c r="J2361">
        <v>1438616124</v>
      </c>
      <c r="K2361" s="10">
        <f t="shared" si="255"/>
        <v>42219.649583333332</v>
      </c>
      <c r="L2361">
        <v>1433432124</v>
      </c>
      <c r="M2361" s="10">
        <f t="shared" si="256"/>
        <v>42159.649583333332</v>
      </c>
      <c r="N2361" t="b">
        <v>0</v>
      </c>
      <c r="O2361">
        <v>3</v>
      </c>
      <c r="P2361" t="b">
        <v>0</v>
      </c>
      <c r="Q2361" t="s">
        <v>8272</v>
      </c>
      <c r="R2361" s="5">
        <f t="shared" si="252"/>
        <v>0.14699999999999999</v>
      </c>
      <c r="S2361" s="6">
        <f t="shared" si="253"/>
        <v>367</v>
      </c>
      <c r="T2361" t="str">
        <f t="shared" si="257"/>
        <v>technology</v>
      </c>
      <c r="U2361" t="str">
        <f t="shared" si="258"/>
        <v>web</v>
      </c>
    </row>
    <row r="2362" spans="1:21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f t="shared" si="254"/>
        <v>3750</v>
      </c>
      <c r="F2362">
        <v>2</v>
      </c>
      <c r="G2362" t="s">
        <v>8220</v>
      </c>
      <c r="H2362" t="s">
        <v>8229</v>
      </c>
      <c r="I2362" t="s">
        <v>8251</v>
      </c>
      <c r="J2362">
        <v>1454864280</v>
      </c>
      <c r="K2362" s="10">
        <f t="shared" si="255"/>
        <v>42407.70694444445</v>
      </c>
      <c r="L2362">
        <v>1452272280</v>
      </c>
      <c r="M2362" s="10">
        <f t="shared" si="256"/>
        <v>42377.70694444445</v>
      </c>
      <c r="N2362" t="b">
        <v>0</v>
      </c>
      <c r="O2362">
        <v>1</v>
      </c>
      <c r="P2362" t="b">
        <v>0</v>
      </c>
      <c r="Q2362" t="s">
        <v>8272</v>
      </c>
      <c r="R2362" s="5">
        <f t="shared" si="252"/>
        <v>0</v>
      </c>
      <c r="S2362" s="6">
        <f t="shared" si="253"/>
        <v>2</v>
      </c>
      <c r="T2362" t="str">
        <f t="shared" si="257"/>
        <v>technology</v>
      </c>
      <c r="U2362" t="str">
        <f t="shared" si="258"/>
        <v>web</v>
      </c>
    </row>
    <row r="2363" spans="1:21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f t="shared" si="254"/>
        <v>150</v>
      </c>
      <c r="F2363">
        <v>0</v>
      </c>
      <c r="G2363" t="s">
        <v>8220</v>
      </c>
      <c r="H2363" t="s">
        <v>8229</v>
      </c>
      <c r="I2363" t="s">
        <v>8251</v>
      </c>
      <c r="J2363">
        <v>1462053600</v>
      </c>
      <c r="K2363" s="10">
        <f t="shared" si="255"/>
        <v>42490.916666666672</v>
      </c>
      <c r="L2363">
        <v>1459975008</v>
      </c>
      <c r="M2363" s="10">
        <f t="shared" si="256"/>
        <v>42466.858888888892</v>
      </c>
      <c r="N2363" t="b">
        <v>0</v>
      </c>
      <c r="O2363">
        <v>0</v>
      </c>
      <c r="P2363" t="b">
        <v>0</v>
      </c>
      <c r="Q2363" t="s">
        <v>8272</v>
      </c>
      <c r="R2363" s="5">
        <f t="shared" si="252"/>
        <v>0</v>
      </c>
      <c r="S2363" s="6" t="e">
        <f t="shared" si="253"/>
        <v>#DIV/0!</v>
      </c>
      <c r="T2363" t="str">
        <f t="shared" si="257"/>
        <v>technology</v>
      </c>
      <c r="U2363" t="str">
        <f t="shared" si="258"/>
        <v>web</v>
      </c>
    </row>
    <row r="2364" spans="1:21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f t="shared" si="254"/>
        <v>420</v>
      </c>
      <c r="F2364">
        <v>120</v>
      </c>
      <c r="G2364" t="s">
        <v>8220</v>
      </c>
      <c r="H2364" t="s">
        <v>8224</v>
      </c>
      <c r="I2364" t="s">
        <v>8246</v>
      </c>
      <c r="J2364">
        <v>1418315470</v>
      </c>
      <c r="K2364" s="10">
        <f t="shared" si="255"/>
        <v>41984.688310185185</v>
      </c>
      <c r="L2364">
        <v>1415723470</v>
      </c>
      <c r="M2364" s="10">
        <f t="shared" si="256"/>
        <v>41954.688310185185</v>
      </c>
      <c r="N2364" t="b">
        <v>0</v>
      </c>
      <c r="O2364">
        <v>2</v>
      </c>
      <c r="P2364" t="b">
        <v>0</v>
      </c>
      <c r="Q2364" t="s">
        <v>8272</v>
      </c>
      <c r="R2364" s="5">
        <f t="shared" si="252"/>
        <v>0.28599999999999998</v>
      </c>
      <c r="S2364" s="6">
        <f t="shared" si="253"/>
        <v>60</v>
      </c>
      <c r="T2364" t="str">
        <f t="shared" si="257"/>
        <v>technology</v>
      </c>
      <c r="U2364" t="str">
        <f t="shared" si="258"/>
        <v>web</v>
      </c>
    </row>
    <row r="2365" spans="1:21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f t="shared" si="254"/>
        <v>175000</v>
      </c>
      <c r="F2365">
        <v>0</v>
      </c>
      <c r="G2365" t="s">
        <v>8220</v>
      </c>
      <c r="H2365" t="s">
        <v>8224</v>
      </c>
      <c r="I2365" t="s">
        <v>8246</v>
      </c>
      <c r="J2365">
        <v>1451348200</v>
      </c>
      <c r="K2365" s="10">
        <f t="shared" si="255"/>
        <v>42367.011574074073</v>
      </c>
      <c r="L2365">
        <v>1447460200</v>
      </c>
      <c r="M2365" s="10">
        <f t="shared" si="256"/>
        <v>42322.011574074073</v>
      </c>
      <c r="N2365" t="b">
        <v>0</v>
      </c>
      <c r="O2365">
        <v>0</v>
      </c>
      <c r="P2365" t="b">
        <v>0</v>
      </c>
      <c r="Q2365" t="s">
        <v>8272</v>
      </c>
      <c r="R2365" s="5">
        <f t="shared" si="252"/>
        <v>0</v>
      </c>
      <c r="S2365" s="6" t="e">
        <f t="shared" si="253"/>
        <v>#DIV/0!</v>
      </c>
      <c r="T2365" t="str">
        <f t="shared" si="257"/>
        <v>technology</v>
      </c>
      <c r="U2365" t="str">
        <f t="shared" si="258"/>
        <v>web</v>
      </c>
    </row>
    <row r="2366" spans="1:21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f t="shared" si="254"/>
        <v>128</v>
      </c>
      <c r="F2366">
        <v>0</v>
      </c>
      <c r="G2366" t="s">
        <v>8220</v>
      </c>
      <c r="H2366" t="s">
        <v>8224</v>
      </c>
      <c r="I2366" t="s">
        <v>8246</v>
      </c>
      <c r="J2366">
        <v>1445898356</v>
      </c>
      <c r="K2366" s="10">
        <f t="shared" si="255"/>
        <v>42303.934675925921</v>
      </c>
      <c r="L2366">
        <v>1441146356</v>
      </c>
      <c r="M2366" s="10">
        <f t="shared" si="256"/>
        <v>42248.934675925921</v>
      </c>
      <c r="N2366" t="b">
        <v>0</v>
      </c>
      <c r="O2366">
        <v>0</v>
      </c>
      <c r="P2366" t="b">
        <v>0</v>
      </c>
      <c r="Q2366" t="s">
        <v>8272</v>
      </c>
      <c r="R2366" s="5">
        <f t="shared" si="252"/>
        <v>0</v>
      </c>
      <c r="S2366" s="6" t="e">
        <f t="shared" si="253"/>
        <v>#DIV/0!</v>
      </c>
      <c r="T2366" t="str">
        <f t="shared" si="257"/>
        <v>technology</v>
      </c>
      <c r="U2366" t="str">
        <f t="shared" si="258"/>
        <v>web</v>
      </c>
    </row>
    <row r="2367" spans="1:21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f t="shared" si="254"/>
        <v>1110</v>
      </c>
      <c r="F2367">
        <v>0</v>
      </c>
      <c r="G2367" t="s">
        <v>8220</v>
      </c>
      <c r="H2367" t="s">
        <v>8237</v>
      </c>
      <c r="I2367" t="s">
        <v>8249</v>
      </c>
      <c r="J2367">
        <v>1453071600</v>
      </c>
      <c r="K2367" s="10">
        <f t="shared" si="255"/>
        <v>42386.958333333328</v>
      </c>
      <c r="L2367">
        <v>1449596425</v>
      </c>
      <c r="M2367" s="10">
        <f t="shared" si="256"/>
        <v>42346.736400462964</v>
      </c>
      <c r="N2367" t="b">
        <v>0</v>
      </c>
      <c r="O2367">
        <v>0</v>
      </c>
      <c r="P2367" t="b">
        <v>0</v>
      </c>
      <c r="Q2367" t="s">
        <v>8272</v>
      </c>
      <c r="R2367" s="5">
        <f t="shared" si="252"/>
        <v>0</v>
      </c>
      <c r="S2367" s="6" t="e">
        <f t="shared" si="253"/>
        <v>#DIV/0!</v>
      </c>
      <c r="T2367" t="str">
        <f t="shared" si="257"/>
        <v>technology</v>
      </c>
      <c r="U2367" t="str">
        <f t="shared" si="258"/>
        <v>web</v>
      </c>
    </row>
    <row r="2368" spans="1:21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f t="shared" si="254"/>
        <v>30250</v>
      </c>
      <c r="F2368">
        <v>2630</v>
      </c>
      <c r="G2368" t="s">
        <v>8220</v>
      </c>
      <c r="H2368" t="s">
        <v>8225</v>
      </c>
      <c r="I2368" t="s">
        <v>8247</v>
      </c>
      <c r="J2368">
        <v>1445431533</v>
      </c>
      <c r="K2368" s="10">
        <f t="shared" si="255"/>
        <v>42298.531631944439</v>
      </c>
      <c r="L2368">
        <v>1442839533</v>
      </c>
      <c r="M2368" s="10">
        <f t="shared" si="256"/>
        <v>42268.531631944439</v>
      </c>
      <c r="N2368" t="b">
        <v>0</v>
      </c>
      <c r="O2368">
        <v>27</v>
      </c>
      <c r="P2368" t="b">
        <v>0</v>
      </c>
      <c r="Q2368" t="s">
        <v>8272</v>
      </c>
      <c r="R2368" s="5">
        <f t="shared" si="252"/>
        <v>0.105</v>
      </c>
      <c r="S2368" s="6">
        <f t="shared" si="253"/>
        <v>97.407407407407405</v>
      </c>
      <c r="T2368" t="str">
        <f t="shared" si="257"/>
        <v>technology</v>
      </c>
      <c r="U2368" t="str">
        <f t="shared" si="258"/>
        <v>web</v>
      </c>
    </row>
    <row r="2369" spans="1:21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f t="shared" si="254"/>
        <v>50000</v>
      </c>
      <c r="F2369">
        <v>670</v>
      </c>
      <c r="G2369" t="s">
        <v>8220</v>
      </c>
      <c r="H2369" t="s">
        <v>8224</v>
      </c>
      <c r="I2369" t="s">
        <v>8246</v>
      </c>
      <c r="J2369">
        <v>1461622616</v>
      </c>
      <c r="K2369" s="10">
        <f t="shared" si="255"/>
        <v>42485.928425925929</v>
      </c>
      <c r="L2369">
        <v>1456442216</v>
      </c>
      <c r="M2369" s="10">
        <f t="shared" si="256"/>
        <v>42425.970092592594</v>
      </c>
      <c r="N2369" t="b">
        <v>0</v>
      </c>
      <c r="O2369">
        <v>14</v>
      </c>
      <c r="P2369" t="b">
        <v>0</v>
      </c>
      <c r="Q2369" t="s">
        <v>8272</v>
      </c>
      <c r="R2369" s="5">
        <f t="shared" si="252"/>
        <v>1.2999999999999999E-2</v>
      </c>
      <c r="S2369" s="6">
        <f t="shared" si="253"/>
        <v>47.857142857142854</v>
      </c>
      <c r="T2369" t="str">
        <f t="shared" si="257"/>
        <v>technology</v>
      </c>
      <c r="U2369" t="str">
        <f t="shared" si="258"/>
        <v>web</v>
      </c>
    </row>
    <row r="2370" spans="1:21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f t="shared" si="254"/>
        <v>40000</v>
      </c>
      <c r="F2370">
        <v>100</v>
      </c>
      <c r="G2370" t="s">
        <v>8220</v>
      </c>
      <c r="H2370" t="s">
        <v>8224</v>
      </c>
      <c r="I2370" t="s">
        <v>8246</v>
      </c>
      <c r="J2370">
        <v>1429028365</v>
      </c>
      <c r="K2370" s="10">
        <f t="shared" si="255"/>
        <v>42108.680150462969</v>
      </c>
      <c r="L2370">
        <v>1425143965</v>
      </c>
      <c r="M2370" s="10">
        <f t="shared" si="256"/>
        <v>42063.721817129626</v>
      </c>
      <c r="N2370" t="b">
        <v>0</v>
      </c>
      <c r="O2370">
        <v>2</v>
      </c>
      <c r="P2370" t="b">
        <v>0</v>
      </c>
      <c r="Q2370" t="s">
        <v>8272</v>
      </c>
      <c r="R2370" s="5">
        <f t="shared" ref="R2370:R2433" si="259">ROUND((F2370/D2370),3)</f>
        <v>3.0000000000000001E-3</v>
      </c>
      <c r="S2370" s="6">
        <f t="shared" ref="S2370:S2433" si="260">F2370/O2370</f>
        <v>50</v>
      </c>
      <c r="T2370" t="str">
        <f t="shared" si="257"/>
        <v>technology</v>
      </c>
      <c r="U2370" t="str">
        <f t="shared" si="258"/>
        <v>web</v>
      </c>
    </row>
    <row r="2371" spans="1:21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f t="shared" ref="E2371:E2434" si="261">IF(I2371="USD",D2371,(IF(I2371="AUD",(D2371*0.68),IF(I2371="GBP",(D2371*1.21),(IF(I2371="EUR",(D2371*1.11),(IF(I2371="CAD",(D2371*0.75),(IF(I2371="NZD",(D2371*0.64),IF(I2371="HKD",(D2371*0.13),IF(I2371="DKK",(D2371*0.15),IF(I2371="NOK",(D2371*0.11),IF(I2371="SEK",(D2371*0.1),(IF(I2371="MXN",(D2371*0.051),IF(I2371="chf",(D2371*1.02),IF(I2371="SGD",(D2371*0.72)))))))))))))))))))</f>
        <v>25000</v>
      </c>
      <c r="F2371">
        <v>0</v>
      </c>
      <c r="G2371" t="s">
        <v>8220</v>
      </c>
      <c r="H2371" t="s">
        <v>8224</v>
      </c>
      <c r="I2371" t="s">
        <v>8246</v>
      </c>
      <c r="J2371">
        <v>1455132611</v>
      </c>
      <c r="K2371" s="10">
        <f t="shared" ref="K2371:K2434" si="262">(((J2371/60)/60)/24)+DATE(1970,1,1)</f>
        <v>42410.812627314815</v>
      </c>
      <c r="L2371">
        <v>1452540611</v>
      </c>
      <c r="M2371" s="10">
        <f t="shared" ref="M2371:M2434" si="263">(((L2371/60)/60)/24)+DATE(1970,1,1)</f>
        <v>42380.812627314815</v>
      </c>
      <c r="N2371" t="b">
        <v>0</v>
      </c>
      <c r="O2371">
        <v>0</v>
      </c>
      <c r="P2371" t="b">
        <v>0</v>
      </c>
      <c r="Q2371" t="s">
        <v>8272</v>
      </c>
      <c r="R2371" s="5">
        <f t="shared" si="259"/>
        <v>0</v>
      </c>
      <c r="S2371" s="6" t="e">
        <f t="shared" si="260"/>
        <v>#DIV/0!</v>
      </c>
      <c r="T2371" t="str">
        <f t="shared" ref="T2371:T2434" si="264">LEFT(Q2371,SEARCH("/",Q2371,1)-1)</f>
        <v>technology</v>
      </c>
      <c r="U2371" t="str">
        <f t="shared" ref="U2371:U2434" si="265">RIGHT(Q2371,(LEN(Q2371)-(SEARCH("/",Q2371,1))))</f>
        <v>web</v>
      </c>
    </row>
    <row r="2372" spans="1:21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f t="shared" si="261"/>
        <v>25000</v>
      </c>
      <c r="F2372">
        <v>82</v>
      </c>
      <c r="G2372" t="s">
        <v>8220</v>
      </c>
      <c r="H2372" t="s">
        <v>8224</v>
      </c>
      <c r="I2372" t="s">
        <v>8246</v>
      </c>
      <c r="J2372">
        <v>1418877141</v>
      </c>
      <c r="K2372" s="10">
        <f t="shared" si="262"/>
        <v>41991.18913194444</v>
      </c>
      <c r="L2372">
        <v>1416285141</v>
      </c>
      <c r="M2372" s="10">
        <f t="shared" si="263"/>
        <v>41961.18913194444</v>
      </c>
      <c r="N2372" t="b">
        <v>0</v>
      </c>
      <c r="O2372">
        <v>4</v>
      </c>
      <c r="P2372" t="b">
        <v>0</v>
      </c>
      <c r="Q2372" t="s">
        <v>8272</v>
      </c>
      <c r="R2372" s="5">
        <f t="shared" si="259"/>
        <v>3.0000000000000001E-3</v>
      </c>
      <c r="S2372" s="6">
        <f t="shared" si="260"/>
        <v>20.5</v>
      </c>
      <c r="T2372" t="str">
        <f t="shared" si="264"/>
        <v>technology</v>
      </c>
      <c r="U2372" t="str">
        <f t="shared" si="265"/>
        <v>web</v>
      </c>
    </row>
    <row r="2373" spans="1:21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f t="shared" si="261"/>
        <v>2000</v>
      </c>
      <c r="F2373">
        <v>0</v>
      </c>
      <c r="G2373" t="s">
        <v>8220</v>
      </c>
      <c r="H2373" t="s">
        <v>8224</v>
      </c>
      <c r="I2373" t="s">
        <v>8246</v>
      </c>
      <c r="J2373">
        <v>1435257596</v>
      </c>
      <c r="K2373" s="10">
        <f t="shared" si="262"/>
        <v>42180.777731481481</v>
      </c>
      <c r="L2373">
        <v>1432665596</v>
      </c>
      <c r="M2373" s="10">
        <f t="shared" si="263"/>
        <v>42150.777731481481</v>
      </c>
      <c r="N2373" t="b">
        <v>0</v>
      </c>
      <c r="O2373">
        <v>0</v>
      </c>
      <c r="P2373" t="b">
        <v>0</v>
      </c>
      <c r="Q2373" t="s">
        <v>8272</v>
      </c>
      <c r="R2373" s="5">
        <f t="shared" si="259"/>
        <v>0</v>
      </c>
      <c r="S2373" s="6" t="e">
        <f t="shared" si="260"/>
        <v>#DIV/0!</v>
      </c>
      <c r="T2373" t="str">
        <f t="shared" si="264"/>
        <v>technology</v>
      </c>
      <c r="U2373" t="str">
        <f t="shared" si="265"/>
        <v>web</v>
      </c>
    </row>
    <row r="2374" spans="1:21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f t="shared" si="261"/>
        <v>3740.0000000000005</v>
      </c>
      <c r="F2374">
        <v>180</v>
      </c>
      <c r="G2374" t="s">
        <v>8220</v>
      </c>
      <c r="H2374" t="s">
        <v>8226</v>
      </c>
      <c r="I2374" t="s">
        <v>8248</v>
      </c>
      <c r="J2374">
        <v>1429839571</v>
      </c>
      <c r="K2374" s="10">
        <f t="shared" si="262"/>
        <v>42118.069108796291</v>
      </c>
      <c r="L2374">
        <v>1427247571</v>
      </c>
      <c r="M2374" s="10">
        <f t="shared" si="263"/>
        <v>42088.069108796291</v>
      </c>
      <c r="N2374" t="b">
        <v>0</v>
      </c>
      <c r="O2374">
        <v>6</v>
      </c>
      <c r="P2374" t="b">
        <v>0</v>
      </c>
      <c r="Q2374" t="s">
        <v>8272</v>
      </c>
      <c r="R2374" s="5">
        <f t="shared" si="259"/>
        <v>3.3000000000000002E-2</v>
      </c>
      <c r="S2374" s="6">
        <f t="shared" si="260"/>
        <v>30</v>
      </c>
      <c r="T2374" t="str">
        <f t="shared" si="264"/>
        <v>technology</v>
      </c>
      <c r="U2374" t="str">
        <f t="shared" si="265"/>
        <v>web</v>
      </c>
    </row>
    <row r="2375" spans="1:21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f t="shared" si="261"/>
        <v>85000</v>
      </c>
      <c r="F2375">
        <v>50</v>
      </c>
      <c r="G2375" t="s">
        <v>8220</v>
      </c>
      <c r="H2375" t="s">
        <v>8235</v>
      </c>
      <c r="I2375" t="s">
        <v>8255</v>
      </c>
      <c r="J2375">
        <v>1440863624</v>
      </c>
      <c r="K2375" s="10">
        <f t="shared" si="262"/>
        <v>42245.662314814821</v>
      </c>
      <c r="L2375">
        <v>1438271624</v>
      </c>
      <c r="M2375" s="10">
        <f t="shared" si="263"/>
        <v>42215.662314814821</v>
      </c>
      <c r="N2375" t="b">
        <v>0</v>
      </c>
      <c r="O2375">
        <v>1</v>
      </c>
      <c r="P2375" t="b">
        <v>0</v>
      </c>
      <c r="Q2375" t="s">
        <v>8272</v>
      </c>
      <c r="R2375" s="5">
        <f t="shared" si="259"/>
        <v>0</v>
      </c>
      <c r="S2375" s="6">
        <f t="shared" si="260"/>
        <v>50</v>
      </c>
      <c r="T2375" t="str">
        <f t="shared" si="264"/>
        <v>technology</v>
      </c>
      <c r="U2375" t="str">
        <f t="shared" si="265"/>
        <v>web</v>
      </c>
    </row>
    <row r="2376" spans="1:21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f t="shared" si="261"/>
        <v>22000</v>
      </c>
      <c r="F2376">
        <v>10</v>
      </c>
      <c r="G2376" t="s">
        <v>8220</v>
      </c>
      <c r="H2376" t="s">
        <v>8224</v>
      </c>
      <c r="I2376" t="s">
        <v>8246</v>
      </c>
      <c r="J2376">
        <v>1423772060</v>
      </c>
      <c r="K2376" s="10">
        <f t="shared" si="262"/>
        <v>42047.843287037031</v>
      </c>
      <c r="L2376">
        <v>1421180060</v>
      </c>
      <c r="M2376" s="10">
        <f t="shared" si="263"/>
        <v>42017.843287037031</v>
      </c>
      <c r="N2376" t="b">
        <v>0</v>
      </c>
      <c r="O2376">
        <v>1</v>
      </c>
      <c r="P2376" t="b">
        <v>0</v>
      </c>
      <c r="Q2376" t="s">
        <v>8272</v>
      </c>
      <c r="R2376" s="5">
        <f t="shared" si="259"/>
        <v>0</v>
      </c>
      <c r="S2376" s="6">
        <f t="shared" si="260"/>
        <v>10</v>
      </c>
      <c r="T2376" t="str">
        <f t="shared" si="264"/>
        <v>technology</v>
      </c>
      <c r="U2376" t="str">
        <f t="shared" si="265"/>
        <v>web</v>
      </c>
    </row>
    <row r="2377" spans="1:21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f t="shared" si="261"/>
        <v>10000</v>
      </c>
      <c r="F2377">
        <v>0</v>
      </c>
      <c r="G2377" t="s">
        <v>8220</v>
      </c>
      <c r="H2377" t="s">
        <v>8224</v>
      </c>
      <c r="I2377" t="s">
        <v>8246</v>
      </c>
      <c r="J2377">
        <v>1473451437</v>
      </c>
      <c r="K2377" s="10">
        <f t="shared" si="262"/>
        <v>42622.836076388892</v>
      </c>
      <c r="L2377">
        <v>1470859437</v>
      </c>
      <c r="M2377" s="10">
        <f t="shared" si="263"/>
        <v>42592.836076388892</v>
      </c>
      <c r="N2377" t="b">
        <v>0</v>
      </c>
      <c r="O2377">
        <v>0</v>
      </c>
      <c r="P2377" t="b">
        <v>0</v>
      </c>
      <c r="Q2377" t="s">
        <v>8272</v>
      </c>
      <c r="R2377" s="5">
        <f t="shared" si="259"/>
        <v>0</v>
      </c>
      <c r="S2377" s="6" t="e">
        <f t="shared" si="260"/>
        <v>#DIV/0!</v>
      </c>
      <c r="T2377" t="str">
        <f t="shared" si="264"/>
        <v>technology</v>
      </c>
      <c r="U2377" t="str">
        <f t="shared" si="265"/>
        <v>web</v>
      </c>
    </row>
    <row r="2378" spans="1:21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f t="shared" si="261"/>
        <v>3000</v>
      </c>
      <c r="F2378">
        <v>326.33</v>
      </c>
      <c r="G2378" t="s">
        <v>8220</v>
      </c>
      <c r="H2378" t="s">
        <v>8224</v>
      </c>
      <c r="I2378" t="s">
        <v>8246</v>
      </c>
      <c r="J2378">
        <v>1449785566</v>
      </c>
      <c r="K2378" s="10">
        <f t="shared" si="262"/>
        <v>42348.925532407404</v>
      </c>
      <c r="L2378">
        <v>1447193566</v>
      </c>
      <c r="M2378" s="10">
        <f t="shared" si="263"/>
        <v>42318.925532407404</v>
      </c>
      <c r="N2378" t="b">
        <v>0</v>
      </c>
      <c r="O2378">
        <v>4</v>
      </c>
      <c r="P2378" t="b">
        <v>0</v>
      </c>
      <c r="Q2378" t="s">
        <v>8272</v>
      </c>
      <c r="R2378" s="5">
        <f t="shared" si="259"/>
        <v>0.109</v>
      </c>
      <c r="S2378" s="6">
        <f t="shared" si="260"/>
        <v>81.582499999999996</v>
      </c>
      <c r="T2378" t="str">
        <f t="shared" si="264"/>
        <v>technology</v>
      </c>
      <c r="U2378" t="str">
        <f t="shared" si="265"/>
        <v>web</v>
      </c>
    </row>
    <row r="2379" spans="1:21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f t="shared" si="261"/>
        <v>1875</v>
      </c>
      <c r="F2379">
        <v>0</v>
      </c>
      <c r="G2379" t="s">
        <v>8220</v>
      </c>
      <c r="H2379" t="s">
        <v>8229</v>
      </c>
      <c r="I2379" t="s">
        <v>8251</v>
      </c>
      <c r="J2379">
        <v>1480110783</v>
      </c>
      <c r="K2379" s="10">
        <f t="shared" si="262"/>
        <v>42699.911840277782</v>
      </c>
      <c r="L2379">
        <v>1477515183</v>
      </c>
      <c r="M2379" s="10">
        <f t="shared" si="263"/>
        <v>42669.870173611111</v>
      </c>
      <c r="N2379" t="b">
        <v>0</v>
      </c>
      <c r="O2379">
        <v>0</v>
      </c>
      <c r="P2379" t="b">
        <v>0</v>
      </c>
      <c r="Q2379" t="s">
        <v>8272</v>
      </c>
      <c r="R2379" s="5">
        <f t="shared" si="259"/>
        <v>0</v>
      </c>
      <c r="S2379" s="6" t="e">
        <f t="shared" si="260"/>
        <v>#DIV/0!</v>
      </c>
      <c r="T2379" t="str">
        <f t="shared" si="264"/>
        <v>technology</v>
      </c>
      <c r="U2379" t="str">
        <f t="shared" si="265"/>
        <v>web</v>
      </c>
    </row>
    <row r="2380" spans="1:21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f t="shared" si="261"/>
        <v>110000</v>
      </c>
      <c r="F2380">
        <v>0</v>
      </c>
      <c r="G2380" t="s">
        <v>8220</v>
      </c>
      <c r="H2380" t="s">
        <v>8224</v>
      </c>
      <c r="I2380" t="s">
        <v>8246</v>
      </c>
      <c r="J2380">
        <v>1440548330</v>
      </c>
      <c r="K2380" s="10">
        <f t="shared" si="262"/>
        <v>42242.013078703705</v>
      </c>
      <c r="L2380">
        <v>1438042730</v>
      </c>
      <c r="M2380" s="10">
        <f t="shared" si="263"/>
        <v>42213.013078703705</v>
      </c>
      <c r="N2380" t="b">
        <v>0</v>
      </c>
      <c r="O2380">
        <v>0</v>
      </c>
      <c r="P2380" t="b">
        <v>0</v>
      </c>
      <c r="Q2380" t="s">
        <v>8272</v>
      </c>
      <c r="R2380" s="5">
        <f t="shared" si="259"/>
        <v>0</v>
      </c>
      <c r="S2380" s="6" t="e">
        <f t="shared" si="260"/>
        <v>#DIV/0!</v>
      </c>
      <c r="T2380" t="str">
        <f t="shared" si="264"/>
        <v>technology</v>
      </c>
      <c r="U2380" t="str">
        <f t="shared" si="265"/>
        <v>web</v>
      </c>
    </row>
    <row r="2381" spans="1:21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f t="shared" si="261"/>
        <v>30000</v>
      </c>
      <c r="F2381">
        <v>0</v>
      </c>
      <c r="G2381" t="s">
        <v>8220</v>
      </c>
      <c r="H2381" t="s">
        <v>8224</v>
      </c>
      <c r="I2381" t="s">
        <v>8246</v>
      </c>
      <c r="J2381">
        <v>1444004616</v>
      </c>
      <c r="K2381" s="10">
        <f t="shared" si="262"/>
        <v>42282.016388888893</v>
      </c>
      <c r="L2381">
        <v>1440116616</v>
      </c>
      <c r="M2381" s="10">
        <f t="shared" si="263"/>
        <v>42237.016388888893</v>
      </c>
      <c r="N2381" t="b">
        <v>0</v>
      </c>
      <c r="O2381">
        <v>0</v>
      </c>
      <c r="P2381" t="b">
        <v>0</v>
      </c>
      <c r="Q2381" t="s">
        <v>8272</v>
      </c>
      <c r="R2381" s="5">
        <f t="shared" si="259"/>
        <v>0</v>
      </c>
      <c r="S2381" s="6" t="e">
        <f t="shared" si="260"/>
        <v>#DIV/0!</v>
      </c>
      <c r="T2381" t="str">
        <f t="shared" si="264"/>
        <v>technology</v>
      </c>
      <c r="U2381" t="str">
        <f t="shared" si="265"/>
        <v>web</v>
      </c>
    </row>
    <row r="2382" spans="1:21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f t="shared" si="261"/>
        <v>15000</v>
      </c>
      <c r="F2382">
        <v>55</v>
      </c>
      <c r="G2382" t="s">
        <v>8220</v>
      </c>
      <c r="H2382" t="s">
        <v>8224</v>
      </c>
      <c r="I2382" t="s">
        <v>8246</v>
      </c>
      <c r="J2382">
        <v>1443726142</v>
      </c>
      <c r="K2382" s="10">
        <f t="shared" si="262"/>
        <v>42278.793310185181</v>
      </c>
      <c r="L2382">
        <v>1441134142</v>
      </c>
      <c r="M2382" s="10">
        <f t="shared" si="263"/>
        <v>42248.793310185181</v>
      </c>
      <c r="N2382" t="b">
        <v>0</v>
      </c>
      <c r="O2382">
        <v>3</v>
      </c>
      <c r="P2382" t="b">
        <v>0</v>
      </c>
      <c r="Q2382" t="s">
        <v>8272</v>
      </c>
      <c r="R2382" s="5">
        <f t="shared" si="259"/>
        <v>4.0000000000000001E-3</v>
      </c>
      <c r="S2382" s="6">
        <f t="shared" si="260"/>
        <v>18.333333333333332</v>
      </c>
      <c r="T2382" t="str">
        <f t="shared" si="264"/>
        <v>technology</v>
      </c>
      <c r="U2382" t="str">
        <f t="shared" si="265"/>
        <v>web</v>
      </c>
    </row>
    <row r="2383" spans="1:21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f t="shared" si="261"/>
        <v>86350</v>
      </c>
      <c r="F2383">
        <v>1571</v>
      </c>
      <c r="G2383" t="s">
        <v>8220</v>
      </c>
      <c r="H2383" t="s">
        <v>8224</v>
      </c>
      <c r="I2383" t="s">
        <v>8246</v>
      </c>
      <c r="J2383">
        <v>1428704848</v>
      </c>
      <c r="K2383" s="10">
        <f t="shared" si="262"/>
        <v>42104.935740740737</v>
      </c>
      <c r="L2383">
        <v>1426112848</v>
      </c>
      <c r="M2383" s="10">
        <f t="shared" si="263"/>
        <v>42074.935740740737</v>
      </c>
      <c r="N2383" t="b">
        <v>0</v>
      </c>
      <c r="O2383">
        <v>7</v>
      </c>
      <c r="P2383" t="b">
        <v>0</v>
      </c>
      <c r="Q2383" t="s">
        <v>8272</v>
      </c>
      <c r="R2383" s="5">
        <f t="shared" si="259"/>
        <v>1.7999999999999999E-2</v>
      </c>
      <c r="S2383" s="6">
        <f t="shared" si="260"/>
        <v>224.42857142857142</v>
      </c>
      <c r="T2383" t="str">
        <f t="shared" si="264"/>
        <v>technology</v>
      </c>
      <c r="U2383" t="str">
        <f t="shared" si="265"/>
        <v>web</v>
      </c>
    </row>
    <row r="2384" spans="1:21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f t="shared" si="261"/>
        <v>3000</v>
      </c>
      <c r="F2384">
        <v>75</v>
      </c>
      <c r="G2384" t="s">
        <v>8220</v>
      </c>
      <c r="H2384" t="s">
        <v>8224</v>
      </c>
      <c r="I2384" t="s">
        <v>8246</v>
      </c>
      <c r="J2384">
        <v>1438662603</v>
      </c>
      <c r="K2384" s="10">
        <f t="shared" si="262"/>
        <v>42220.187534722223</v>
      </c>
      <c r="L2384">
        <v>1436502603</v>
      </c>
      <c r="M2384" s="10">
        <f t="shared" si="263"/>
        <v>42195.187534722223</v>
      </c>
      <c r="N2384" t="b">
        <v>0</v>
      </c>
      <c r="O2384">
        <v>2</v>
      </c>
      <c r="P2384" t="b">
        <v>0</v>
      </c>
      <c r="Q2384" t="s">
        <v>8272</v>
      </c>
      <c r="R2384" s="5">
        <f t="shared" si="259"/>
        <v>2.5000000000000001E-2</v>
      </c>
      <c r="S2384" s="6">
        <f t="shared" si="260"/>
        <v>37.5</v>
      </c>
      <c r="T2384" t="str">
        <f t="shared" si="264"/>
        <v>technology</v>
      </c>
      <c r="U2384" t="str">
        <f t="shared" si="265"/>
        <v>web</v>
      </c>
    </row>
    <row r="2385" spans="1:21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f t="shared" si="261"/>
        <v>6400</v>
      </c>
      <c r="F2385">
        <v>435</v>
      </c>
      <c r="G2385" t="s">
        <v>8220</v>
      </c>
      <c r="H2385" t="s">
        <v>8228</v>
      </c>
      <c r="I2385" s="17" t="s">
        <v>8250</v>
      </c>
      <c r="J2385">
        <v>1424568107</v>
      </c>
      <c r="K2385" s="10">
        <f t="shared" si="262"/>
        <v>42057.056793981479</v>
      </c>
      <c r="L2385">
        <v>1421976107</v>
      </c>
      <c r="M2385" s="10">
        <f t="shared" si="263"/>
        <v>42027.056793981479</v>
      </c>
      <c r="N2385" t="b">
        <v>0</v>
      </c>
      <c r="O2385">
        <v>3</v>
      </c>
      <c r="P2385" t="b">
        <v>0</v>
      </c>
      <c r="Q2385" t="s">
        <v>8272</v>
      </c>
      <c r="R2385" s="5">
        <f t="shared" si="259"/>
        <v>4.3999999999999997E-2</v>
      </c>
      <c r="S2385" s="6">
        <f t="shared" si="260"/>
        <v>145</v>
      </c>
      <c r="T2385" t="str">
        <f t="shared" si="264"/>
        <v>technology</v>
      </c>
      <c r="U2385" t="str">
        <f t="shared" si="265"/>
        <v>web</v>
      </c>
    </row>
    <row r="2386" spans="1:21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f t="shared" si="261"/>
        <v>1000</v>
      </c>
      <c r="F2386">
        <v>8</v>
      </c>
      <c r="G2386" t="s">
        <v>8220</v>
      </c>
      <c r="H2386" t="s">
        <v>8224</v>
      </c>
      <c r="I2386" t="s">
        <v>8246</v>
      </c>
      <c r="J2386">
        <v>1415932643</v>
      </c>
      <c r="K2386" s="10">
        <f t="shared" si="262"/>
        <v>41957.109293981484</v>
      </c>
      <c r="L2386">
        <v>1413337043</v>
      </c>
      <c r="M2386" s="10">
        <f t="shared" si="263"/>
        <v>41927.067627314813</v>
      </c>
      <c r="N2386" t="b">
        <v>0</v>
      </c>
      <c r="O2386">
        <v>8</v>
      </c>
      <c r="P2386" t="b">
        <v>0</v>
      </c>
      <c r="Q2386" t="s">
        <v>8272</v>
      </c>
      <c r="R2386" s="5">
        <f t="shared" si="259"/>
        <v>8.0000000000000002E-3</v>
      </c>
      <c r="S2386" s="6">
        <f t="shared" si="260"/>
        <v>1</v>
      </c>
      <c r="T2386" t="str">
        <f t="shared" si="264"/>
        <v>technology</v>
      </c>
      <c r="U2386" t="str">
        <f t="shared" si="265"/>
        <v>web</v>
      </c>
    </row>
    <row r="2387" spans="1:21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f t="shared" si="261"/>
        <v>65000</v>
      </c>
      <c r="F2387">
        <v>788</v>
      </c>
      <c r="G2387" t="s">
        <v>8220</v>
      </c>
      <c r="H2387" t="s">
        <v>8224</v>
      </c>
      <c r="I2387" t="s">
        <v>8246</v>
      </c>
      <c r="J2387">
        <v>1438793432</v>
      </c>
      <c r="K2387" s="10">
        <f t="shared" si="262"/>
        <v>42221.70175925926</v>
      </c>
      <c r="L2387">
        <v>1436201432</v>
      </c>
      <c r="M2387" s="10">
        <f t="shared" si="263"/>
        <v>42191.70175925926</v>
      </c>
      <c r="N2387" t="b">
        <v>0</v>
      </c>
      <c r="O2387">
        <v>7</v>
      </c>
      <c r="P2387" t="b">
        <v>0</v>
      </c>
      <c r="Q2387" t="s">
        <v>8272</v>
      </c>
      <c r="R2387" s="5">
        <f t="shared" si="259"/>
        <v>1.2E-2</v>
      </c>
      <c r="S2387" s="6">
        <f t="shared" si="260"/>
        <v>112.57142857142857</v>
      </c>
      <c r="T2387" t="str">
        <f t="shared" si="264"/>
        <v>technology</v>
      </c>
      <c r="U2387" t="str">
        <f t="shared" si="265"/>
        <v>web</v>
      </c>
    </row>
    <row r="2388" spans="1:21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f t="shared" si="261"/>
        <v>22500</v>
      </c>
      <c r="F2388">
        <v>0</v>
      </c>
      <c r="G2388" t="s">
        <v>8220</v>
      </c>
      <c r="H2388" t="s">
        <v>8229</v>
      </c>
      <c r="I2388" t="s">
        <v>8251</v>
      </c>
      <c r="J2388">
        <v>1420920424</v>
      </c>
      <c r="K2388" s="10">
        <f t="shared" si="262"/>
        <v>42014.838240740741</v>
      </c>
      <c r="L2388">
        <v>1415736424</v>
      </c>
      <c r="M2388" s="10">
        <f t="shared" si="263"/>
        <v>41954.838240740741</v>
      </c>
      <c r="N2388" t="b">
        <v>0</v>
      </c>
      <c r="O2388">
        <v>0</v>
      </c>
      <c r="P2388" t="b">
        <v>0</v>
      </c>
      <c r="Q2388" t="s">
        <v>8272</v>
      </c>
      <c r="R2388" s="5">
        <f t="shared" si="259"/>
        <v>0</v>
      </c>
      <c r="S2388" s="6" t="e">
        <f t="shared" si="260"/>
        <v>#DIV/0!</v>
      </c>
      <c r="T2388" t="str">
        <f t="shared" si="264"/>
        <v>technology</v>
      </c>
      <c r="U2388" t="str">
        <f t="shared" si="265"/>
        <v>web</v>
      </c>
    </row>
    <row r="2389" spans="1:21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f t="shared" si="261"/>
        <v>150000</v>
      </c>
      <c r="F2389">
        <v>1026</v>
      </c>
      <c r="G2389" t="s">
        <v>8220</v>
      </c>
      <c r="H2389" t="s">
        <v>8224</v>
      </c>
      <c r="I2389" t="s">
        <v>8246</v>
      </c>
      <c r="J2389">
        <v>1469199740</v>
      </c>
      <c r="K2389" s="10">
        <f t="shared" si="262"/>
        <v>42573.626620370371</v>
      </c>
      <c r="L2389">
        <v>1465311740</v>
      </c>
      <c r="M2389" s="10">
        <f t="shared" si="263"/>
        <v>42528.626620370371</v>
      </c>
      <c r="N2389" t="b">
        <v>0</v>
      </c>
      <c r="O2389">
        <v>3</v>
      </c>
      <c r="P2389" t="b">
        <v>0</v>
      </c>
      <c r="Q2389" t="s">
        <v>8272</v>
      </c>
      <c r="R2389" s="5">
        <f t="shared" si="259"/>
        <v>7.0000000000000001E-3</v>
      </c>
      <c r="S2389" s="6">
        <f t="shared" si="260"/>
        <v>342</v>
      </c>
      <c r="T2389" t="str">
        <f t="shared" si="264"/>
        <v>technology</v>
      </c>
      <c r="U2389" t="str">
        <f t="shared" si="265"/>
        <v>web</v>
      </c>
    </row>
    <row r="2390" spans="1:21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f t="shared" si="261"/>
        <v>37000</v>
      </c>
      <c r="F2390">
        <v>463</v>
      </c>
      <c r="G2390" t="s">
        <v>8220</v>
      </c>
      <c r="H2390" t="s">
        <v>8224</v>
      </c>
      <c r="I2390" t="s">
        <v>8246</v>
      </c>
      <c r="J2390">
        <v>1421350140</v>
      </c>
      <c r="K2390" s="10">
        <f t="shared" si="262"/>
        <v>42019.811805555553</v>
      </c>
      <c r="L2390">
        <v>1418761759</v>
      </c>
      <c r="M2390" s="10">
        <f t="shared" si="263"/>
        <v>41989.853692129633</v>
      </c>
      <c r="N2390" t="b">
        <v>0</v>
      </c>
      <c r="O2390">
        <v>8</v>
      </c>
      <c r="P2390" t="b">
        <v>0</v>
      </c>
      <c r="Q2390" t="s">
        <v>8272</v>
      </c>
      <c r="R2390" s="5">
        <f t="shared" si="259"/>
        <v>1.2999999999999999E-2</v>
      </c>
      <c r="S2390" s="6">
        <f t="shared" si="260"/>
        <v>57.875</v>
      </c>
      <c r="T2390" t="str">
        <f t="shared" si="264"/>
        <v>technology</v>
      </c>
      <c r="U2390" t="str">
        <f t="shared" si="265"/>
        <v>web</v>
      </c>
    </row>
    <row r="2391" spans="1:21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f t="shared" si="261"/>
        <v>17760</v>
      </c>
      <c r="F2391">
        <v>30</v>
      </c>
      <c r="G2391" t="s">
        <v>8220</v>
      </c>
      <c r="H2391" t="s">
        <v>8230</v>
      </c>
      <c r="I2391" t="s">
        <v>8249</v>
      </c>
      <c r="J2391">
        <v>1437861540</v>
      </c>
      <c r="K2391" s="10">
        <f t="shared" si="262"/>
        <v>42210.915972222225</v>
      </c>
      <c r="L2391">
        <v>1435160452</v>
      </c>
      <c r="M2391" s="10">
        <f t="shared" si="263"/>
        <v>42179.653379629628</v>
      </c>
      <c r="N2391" t="b">
        <v>0</v>
      </c>
      <c r="O2391">
        <v>1</v>
      </c>
      <c r="P2391" t="b">
        <v>0</v>
      </c>
      <c r="Q2391" t="s">
        <v>8272</v>
      </c>
      <c r="R2391" s="5">
        <f t="shared" si="259"/>
        <v>2E-3</v>
      </c>
      <c r="S2391" s="6">
        <f t="shared" si="260"/>
        <v>30</v>
      </c>
      <c r="T2391" t="str">
        <f t="shared" si="264"/>
        <v>technology</v>
      </c>
      <c r="U2391" t="str">
        <f t="shared" si="265"/>
        <v>web</v>
      </c>
    </row>
    <row r="2392" spans="1:21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f t="shared" si="261"/>
        <v>346800</v>
      </c>
      <c r="F2392">
        <v>0</v>
      </c>
      <c r="G2392" t="s">
        <v>8220</v>
      </c>
      <c r="H2392" t="s">
        <v>8226</v>
      </c>
      <c r="I2392" t="s">
        <v>8248</v>
      </c>
      <c r="J2392">
        <v>1420352264</v>
      </c>
      <c r="K2392" s="10">
        <f t="shared" si="262"/>
        <v>42008.262314814812</v>
      </c>
      <c r="L2392">
        <v>1416896264</v>
      </c>
      <c r="M2392" s="10">
        <f t="shared" si="263"/>
        <v>41968.262314814812</v>
      </c>
      <c r="N2392" t="b">
        <v>0</v>
      </c>
      <c r="O2392">
        <v>0</v>
      </c>
      <c r="P2392" t="b">
        <v>0</v>
      </c>
      <c r="Q2392" t="s">
        <v>8272</v>
      </c>
      <c r="R2392" s="5">
        <f t="shared" si="259"/>
        <v>0</v>
      </c>
      <c r="S2392" s="6" t="e">
        <f t="shared" si="260"/>
        <v>#DIV/0!</v>
      </c>
      <c r="T2392" t="str">
        <f t="shared" si="264"/>
        <v>technology</v>
      </c>
      <c r="U2392" t="str">
        <f t="shared" si="265"/>
        <v>web</v>
      </c>
    </row>
    <row r="2393" spans="1:21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f t="shared" si="261"/>
        <v>20000</v>
      </c>
      <c r="F2393">
        <v>25</v>
      </c>
      <c r="G2393" t="s">
        <v>8220</v>
      </c>
      <c r="H2393" t="s">
        <v>8224</v>
      </c>
      <c r="I2393" t="s">
        <v>8246</v>
      </c>
      <c r="J2393">
        <v>1427825044</v>
      </c>
      <c r="K2393" s="10">
        <f t="shared" si="262"/>
        <v>42094.752824074079</v>
      </c>
      <c r="L2393">
        <v>1425236644</v>
      </c>
      <c r="M2393" s="10">
        <f t="shared" si="263"/>
        <v>42064.794490740736</v>
      </c>
      <c r="N2393" t="b">
        <v>0</v>
      </c>
      <c r="O2393">
        <v>1</v>
      </c>
      <c r="P2393" t="b">
        <v>0</v>
      </c>
      <c r="Q2393" t="s">
        <v>8272</v>
      </c>
      <c r="R2393" s="5">
        <f t="shared" si="259"/>
        <v>1E-3</v>
      </c>
      <c r="S2393" s="6">
        <f t="shared" si="260"/>
        <v>25</v>
      </c>
      <c r="T2393" t="str">
        <f t="shared" si="264"/>
        <v>technology</v>
      </c>
      <c r="U2393" t="str">
        <f t="shared" si="265"/>
        <v>web</v>
      </c>
    </row>
    <row r="2394" spans="1:21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f t="shared" si="261"/>
        <v>4200</v>
      </c>
      <c r="F2394">
        <v>0</v>
      </c>
      <c r="G2394" t="s">
        <v>8220</v>
      </c>
      <c r="H2394" t="s">
        <v>8224</v>
      </c>
      <c r="I2394" t="s">
        <v>8246</v>
      </c>
      <c r="J2394">
        <v>1446087223</v>
      </c>
      <c r="K2394" s="10">
        <f t="shared" si="262"/>
        <v>42306.120636574073</v>
      </c>
      <c r="L2394">
        <v>1443495223</v>
      </c>
      <c r="M2394" s="10">
        <f t="shared" si="263"/>
        <v>42276.120636574073</v>
      </c>
      <c r="N2394" t="b">
        <v>0</v>
      </c>
      <c r="O2394">
        <v>0</v>
      </c>
      <c r="P2394" t="b">
        <v>0</v>
      </c>
      <c r="Q2394" t="s">
        <v>8272</v>
      </c>
      <c r="R2394" s="5">
        <f t="shared" si="259"/>
        <v>0</v>
      </c>
      <c r="S2394" s="6" t="e">
        <f t="shared" si="260"/>
        <v>#DIV/0!</v>
      </c>
      <c r="T2394" t="str">
        <f t="shared" si="264"/>
        <v>technology</v>
      </c>
      <c r="U2394" t="str">
        <f t="shared" si="265"/>
        <v>web</v>
      </c>
    </row>
    <row r="2395" spans="1:21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f t="shared" si="261"/>
        <v>100000</v>
      </c>
      <c r="F2395">
        <v>50</v>
      </c>
      <c r="G2395" t="s">
        <v>8220</v>
      </c>
      <c r="H2395" t="s">
        <v>8224</v>
      </c>
      <c r="I2395" t="s">
        <v>8246</v>
      </c>
      <c r="J2395">
        <v>1439048017</v>
      </c>
      <c r="K2395" s="10">
        <f t="shared" si="262"/>
        <v>42224.648344907408</v>
      </c>
      <c r="L2395">
        <v>1436456017</v>
      </c>
      <c r="M2395" s="10">
        <f t="shared" si="263"/>
        <v>42194.648344907408</v>
      </c>
      <c r="N2395" t="b">
        <v>0</v>
      </c>
      <c r="O2395">
        <v>1</v>
      </c>
      <c r="P2395" t="b">
        <v>0</v>
      </c>
      <c r="Q2395" t="s">
        <v>8272</v>
      </c>
      <c r="R2395" s="5">
        <f t="shared" si="259"/>
        <v>1E-3</v>
      </c>
      <c r="S2395" s="6">
        <f t="shared" si="260"/>
        <v>50</v>
      </c>
      <c r="T2395" t="str">
        <f t="shared" si="264"/>
        <v>technology</v>
      </c>
      <c r="U2395" t="str">
        <f t="shared" si="265"/>
        <v>web</v>
      </c>
    </row>
    <row r="2396" spans="1:21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f t="shared" si="261"/>
        <v>5550.0000000000009</v>
      </c>
      <c r="F2396">
        <v>3</v>
      </c>
      <c r="G2396" t="s">
        <v>8220</v>
      </c>
      <c r="H2396" t="s">
        <v>8241</v>
      </c>
      <c r="I2396" t="s">
        <v>8249</v>
      </c>
      <c r="J2396">
        <v>1424940093</v>
      </c>
      <c r="K2396" s="10">
        <f t="shared" si="262"/>
        <v>42061.362187499995</v>
      </c>
      <c r="L2396">
        <v>1422348093</v>
      </c>
      <c r="M2396" s="10">
        <f t="shared" si="263"/>
        <v>42031.362187499995</v>
      </c>
      <c r="N2396" t="b">
        <v>0</v>
      </c>
      <c r="O2396">
        <v>2</v>
      </c>
      <c r="P2396" t="b">
        <v>0</v>
      </c>
      <c r="Q2396" t="s">
        <v>8272</v>
      </c>
      <c r="R2396" s="5">
        <f t="shared" si="259"/>
        <v>1E-3</v>
      </c>
      <c r="S2396" s="6">
        <f t="shared" si="260"/>
        <v>1.5</v>
      </c>
      <c r="T2396" t="str">
        <f t="shared" si="264"/>
        <v>technology</v>
      </c>
      <c r="U2396" t="str">
        <f t="shared" si="265"/>
        <v>web</v>
      </c>
    </row>
    <row r="2397" spans="1:21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f t="shared" si="261"/>
        <v>33000</v>
      </c>
      <c r="F2397">
        <v>0</v>
      </c>
      <c r="G2397" t="s">
        <v>8220</v>
      </c>
      <c r="H2397" t="s">
        <v>8224</v>
      </c>
      <c r="I2397" t="s">
        <v>8246</v>
      </c>
      <c r="J2397">
        <v>1484038620</v>
      </c>
      <c r="K2397" s="10">
        <f t="shared" si="262"/>
        <v>42745.372916666667</v>
      </c>
      <c r="L2397">
        <v>1481597687</v>
      </c>
      <c r="M2397" s="10">
        <f t="shared" si="263"/>
        <v>42717.121377314819</v>
      </c>
      <c r="N2397" t="b">
        <v>0</v>
      </c>
      <c r="O2397">
        <v>0</v>
      </c>
      <c r="P2397" t="b">
        <v>0</v>
      </c>
      <c r="Q2397" t="s">
        <v>8272</v>
      </c>
      <c r="R2397" s="5">
        <f t="shared" si="259"/>
        <v>0</v>
      </c>
      <c r="S2397" s="6" t="e">
        <f t="shared" si="260"/>
        <v>#DIV/0!</v>
      </c>
      <c r="T2397" t="str">
        <f t="shared" si="264"/>
        <v>technology</v>
      </c>
      <c r="U2397" t="str">
        <f t="shared" si="265"/>
        <v>web</v>
      </c>
    </row>
    <row r="2398" spans="1:21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f t="shared" si="261"/>
        <v>5100</v>
      </c>
      <c r="F2398">
        <v>10</v>
      </c>
      <c r="G2398" t="s">
        <v>8220</v>
      </c>
      <c r="H2398" t="s">
        <v>8240</v>
      </c>
      <c r="I2398" t="s">
        <v>8257</v>
      </c>
      <c r="J2398">
        <v>1444940558</v>
      </c>
      <c r="K2398" s="10">
        <f t="shared" si="262"/>
        <v>42292.849050925928</v>
      </c>
      <c r="L2398">
        <v>1442348558</v>
      </c>
      <c r="M2398" s="10">
        <f t="shared" si="263"/>
        <v>42262.849050925928</v>
      </c>
      <c r="N2398" t="b">
        <v>0</v>
      </c>
      <c r="O2398">
        <v>1</v>
      </c>
      <c r="P2398" t="b">
        <v>0</v>
      </c>
      <c r="Q2398" t="s">
        <v>8272</v>
      </c>
      <c r="R2398" s="5">
        <f t="shared" si="259"/>
        <v>2E-3</v>
      </c>
      <c r="S2398" s="6">
        <f t="shared" si="260"/>
        <v>10</v>
      </c>
      <c r="T2398" t="str">
        <f t="shared" si="264"/>
        <v>technology</v>
      </c>
      <c r="U2398" t="str">
        <f t="shared" si="265"/>
        <v>web</v>
      </c>
    </row>
    <row r="2399" spans="1:21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f t="shared" si="261"/>
        <v>124000</v>
      </c>
      <c r="F2399">
        <v>0</v>
      </c>
      <c r="G2399" t="s">
        <v>8220</v>
      </c>
      <c r="H2399" t="s">
        <v>8224</v>
      </c>
      <c r="I2399" t="s">
        <v>8246</v>
      </c>
      <c r="J2399">
        <v>1420233256</v>
      </c>
      <c r="K2399" s="10">
        <f t="shared" si="262"/>
        <v>42006.88490740741</v>
      </c>
      <c r="L2399">
        <v>1417641256</v>
      </c>
      <c r="M2399" s="10">
        <f t="shared" si="263"/>
        <v>41976.88490740741</v>
      </c>
      <c r="N2399" t="b">
        <v>0</v>
      </c>
      <c r="O2399">
        <v>0</v>
      </c>
      <c r="P2399" t="b">
        <v>0</v>
      </c>
      <c r="Q2399" t="s">
        <v>8272</v>
      </c>
      <c r="R2399" s="5">
        <f t="shared" si="259"/>
        <v>0</v>
      </c>
      <c r="S2399" s="6" t="e">
        <f t="shared" si="260"/>
        <v>#DIV/0!</v>
      </c>
      <c r="T2399" t="str">
        <f t="shared" si="264"/>
        <v>technology</v>
      </c>
      <c r="U2399" t="str">
        <f t="shared" si="265"/>
        <v>web</v>
      </c>
    </row>
    <row r="2400" spans="1:21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f t="shared" si="261"/>
        <v>4000</v>
      </c>
      <c r="F2400">
        <v>0</v>
      </c>
      <c r="G2400" t="s">
        <v>8220</v>
      </c>
      <c r="H2400" t="s">
        <v>8224</v>
      </c>
      <c r="I2400" t="s">
        <v>8246</v>
      </c>
      <c r="J2400">
        <v>1435874384</v>
      </c>
      <c r="K2400" s="10">
        <f t="shared" si="262"/>
        <v>42187.916481481487</v>
      </c>
      <c r="L2400">
        <v>1433282384</v>
      </c>
      <c r="M2400" s="10">
        <f t="shared" si="263"/>
        <v>42157.916481481487</v>
      </c>
      <c r="N2400" t="b">
        <v>0</v>
      </c>
      <c r="O2400">
        <v>0</v>
      </c>
      <c r="P2400" t="b">
        <v>0</v>
      </c>
      <c r="Q2400" t="s">
        <v>8272</v>
      </c>
      <c r="R2400" s="5">
        <f t="shared" si="259"/>
        <v>0</v>
      </c>
      <c r="S2400" s="6" t="e">
        <f t="shared" si="260"/>
        <v>#DIV/0!</v>
      </c>
      <c r="T2400" t="str">
        <f t="shared" si="264"/>
        <v>technology</v>
      </c>
      <c r="U2400" t="str">
        <f t="shared" si="265"/>
        <v>web</v>
      </c>
    </row>
    <row r="2401" spans="1:21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f t="shared" si="261"/>
        <v>1300</v>
      </c>
      <c r="F2401">
        <v>0</v>
      </c>
      <c r="G2401" t="s">
        <v>8220</v>
      </c>
      <c r="H2401" t="s">
        <v>8235</v>
      </c>
      <c r="I2401" t="s">
        <v>8255</v>
      </c>
      <c r="J2401">
        <v>1418934506</v>
      </c>
      <c r="K2401" s="10">
        <f t="shared" si="262"/>
        <v>41991.853078703702</v>
      </c>
      <c r="L2401">
        <v>1415910506</v>
      </c>
      <c r="M2401" s="10">
        <f t="shared" si="263"/>
        <v>41956.853078703702</v>
      </c>
      <c r="N2401" t="b">
        <v>0</v>
      </c>
      <c r="O2401">
        <v>0</v>
      </c>
      <c r="P2401" t="b">
        <v>0</v>
      </c>
      <c r="Q2401" t="s">
        <v>8272</v>
      </c>
      <c r="R2401" s="5">
        <f t="shared" si="259"/>
        <v>0</v>
      </c>
      <c r="S2401" s="6" t="e">
        <f t="shared" si="260"/>
        <v>#DIV/0!</v>
      </c>
      <c r="T2401" t="str">
        <f t="shared" si="264"/>
        <v>technology</v>
      </c>
      <c r="U2401" t="str">
        <f t="shared" si="265"/>
        <v>web</v>
      </c>
    </row>
    <row r="2402" spans="1:21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f t="shared" si="261"/>
        <v>34000</v>
      </c>
      <c r="F2402">
        <v>0</v>
      </c>
      <c r="G2402" t="s">
        <v>8220</v>
      </c>
      <c r="H2402" t="s">
        <v>8226</v>
      </c>
      <c r="I2402" t="s">
        <v>8248</v>
      </c>
      <c r="J2402">
        <v>1460615164</v>
      </c>
      <c r="K2402" s="10">
        <f t="shared" si="262"/>
        <v>42474.268101851849</v>
      </c>
      <c r="L2402">
        <v>1458023164</v>
      </c>
      <c r="M2402" s="10">
        <f t="shared" si="263"/>
        <v>42444.268101851849</v>
      </c>
      <c r="N2402" t="b">
        <v>0</v>
      </c>
      <c r="O2402">
        <v>0</v>
      </c>
      <c r="P2402" t="b">
        <v>0</v>
      </c>
      <c r="Q2402" t="s">
        <v>8272</v>
      </c>
      <c r="R2402" s="5">
        <f t="shared" si="259"/>
        <v>0</v>
      </c>
      <c r="S2402" s="6" t="e">
        <f t="shared" si="260"/>
        <v>#DIV/0!</v>
      </c>
      <c r="T2402" t="str">
        <f t="shared" si="264"/>
        <v>technology</v>
      </c>
      <c r="U2402" t="str">
        <f t="shared" si="265"/>
        <v>web</v>
      </c>
    </row>
    <row r="2403" spans="1:21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f t="shared" si="261"/>
        <v>28000</v>
      </c>
      <c r="F2403">
        <v>201</v>
      </c>
      <c r="G2403" t="s">
        <v>8221</v>
      </c>
      <c r="H2403" t="s">
        <v>8224</v>
      </c>
      <c r="I2403" t="s">
        <v>8246</v>
      </c>
      <c r="J2403">
        <v>1457207096</v>
      </c>
      <c r="K2403" s="10">
        <f t="shared" si="262"/>
        <v>42434.822870370372</v>
      </c>
      <c r="L2403">
        <v>1452023096</v>
      </c>
      <c r="M2403" s="10">
        <f t="shared" si="263"/>
        <v>42374.822870370372</v>
      </c>
      <c r="N2403" t="b">
        <v>0</v>
      </c>
      <c r="O2403">
        <v>9</v>
      </c>
      <c r="P2403" t="b">
        <v>0</v>
      </c>
      <c r="Q2403" t="s">
        <v>8284</v>
      </c>
      <c r="R2403" s="5">
        <f t="shared" si="259"/>
        <v>7.0000000000000001E-3</v>
      </c>
      <c r="S2403" s="6">
        <f t="shared" si="260"/>
        <v>22.333333333333332</v>
      </c>
      <c r="T2403" t="str">
        <f t="shared" si="264"/>
        <v>food</v>
      </c>
      <c r="U2403" t="str">
        <f t="shared" si="265"/>
        <v>food trucks</v>
      </c>
    </row>
    <row r="2404" spans="1:21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f t="shared" si="261"/>
        <v>12000</v>
      </c>
      <c r="F2404">
        <v>52</v>
      </c>
      <c r="G2404" t="s">
        <v>8221</v>
      </c>
      <c r="H2404" t="s">
        <v>8224</v>
      </c>
      <c r="I2404" t="s">
        <v>8246</v>
      </c>
      <c r="J2404">
        <v>1431533931</v>
      </c>
      <c r="K2404" s="10">
        <f t="shared" si="262"/>
        <v>42137.679756944446</v>
      </c>
      <c r="L2404">
        <v>1428941931</v>
      </c>
      <c r="M2404" s="10">
        <f t="shared" si="263"/>
        <v>42107.679756944446</v>
      </c>
      <c r="N2404" t="b">
        <v>0</v>
      </c>
      <c r="O2404">
        <v>1</v>
      </c>
      <c r="P2404" t="b">
        <v>0</v>
      </c>
      <c r="Q2404" t="s">
        <v>8284</v>
      </c>
      <c r="R2404" s="5">
        <f t="shared" si="259"/>
        <v>4.0000000000000001E-3</v>
      </c>
      <c r="S2404" s="6">
        <f t="shared" si="260"/>
        <v>52</v>
      </c>
      <c r="T2404" t="str">
        <f t="shared" si="264"/>
        <v>food</v>
      </c>
      <c r="U2404" t="str">
        <f t="shared" si="265"/>
        <v>food trucks</v>
      </c>
    </row>
    <row r="2405" spans="1:21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f t="shared" si="261"/>
        <v>1452</v>
      </c>
      <c r="F2405">
        <v>202</v>
      </c>
      <c r="G2405" t="s">
        <v>8221</v>
      </c>
      <c r="H2405" t="s">
        <v>8225</v>
      </c>
      <c r="I2405" t="s">
        <v>8247</v>
      </c>
      <c r="J2405">
        <v>1459368658</v>
      </c>
      <c r="K2405" s="10">
        <f t="shared" si="262"/>
        <v>42459.840949074074</v>
      </c>
      <c r="L2405">
        <v>1454188258</v>
      </c>
      <c r="M2405" s="10">
        <f t="shared" si="263"/>
        <v>42399.882615740738</v>
      </c>
      <c r="N2405" t="b">
        <v>0</v>
      </c>
      <c r="O2405">
        <v>12</v>
      </c>
      <c r="P2405" t="b">
        <v>0</v>
      </c>
      <c r="Q2405" t="s">
        <v>8284</v>
      </c>
      <c r="R2405" s="5">
        <f t="shared" si="259"/>
        <v>0.16800000000000001</v>
      </c>
      <c r="S2405" s="6">
        <f t="shared" si="260"/>
        <v>16.833333333333332</v>
      </c>
      <c r="T2405" t="str">
        <f t="shared" si="264"/>
        <v>food</v>
      </c>
      <c r="U2405" t="str">
        <f t="shared" si="265"/>
        <v>food trucks</v>
      </c>
    </row>
    <row r="2406" spans="1:21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f t="shared" si="261"/>
        <v>15000</v>
      </c>
      <c r="F2406">
        <v>0</v>
      </c>
      <c r="G2406" t="s">
        <v>8221</v>
      </c>
      <c r="H2406" t="s">
        <v>8224</v>
      </c>
      <c r="I2406" t="s">
        <v>8246</v>
      </c>
      <c r="J2406">
        <v>1451782607</v>
      </c>
      <c r="K2406" s="10">
        <f t="shared" si="262"/>
        <v>42372.03943287037</v>
      </c>
      <c r="L2406">
        <v>1449190607</v>
      </c>
      <c r="M2406" s="10">
        <f t="shared" si="263"/>
        <v>42342.03943287037</v>
      </c>
      <c r="N2406" t="b">
        <v>0</v>
      </c>
      <c r="O2406">
        <v>0</v>
      </c>
      <c r="P2406" t="b">
        <v>0</v>
      </c>
      <c r="Q2406" t="s">
        <v>8284</v>
      </c>
      <c r="R2406" s="5">
        <f t="shared" si="259"/>
        <v>0</v>
      </c>
      <c r="S2406" s="6" t="e">
        <f t="shared" si="260"/>
        <v>#DIV/0!</v>
      </c>
      <c r="T2406" t="str">
        <f t="shared" si="264"/>
        <v>food</v>
      </c>
      <c r="U2406" t="str">
        <f t="shared" si="265"/>
        <v>food trucks</v>
      </c>
    </row>
    <row r="2407" spans="1:21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f t="shared" si="261"/>
        <v>5000</v>
      </c>
      <c r="F2407">
        <v>1126</v>
      </c>
      <c r="G2407" t="s">
        <v>8221</v>
      </c>
      <c r="H2407" t="s">
        <v>8224</v>
      </c>
      <c r="I2407" t="s">
        <v>8246</v>
      </c>
      <c r="J2407">
        <v>1472911375</v>
      </c>
      <c r="K2407" s="10">
        <f t="shared" si="262"/>
        <v>42616.585358796292</v>
      </c>
      <c r="L2407">
        <v>1471096975</v>
      </c>
      <c r="M2407" s="10">
        <f t="shared" si="263"/>
        <v>42595.585358796292</v>
      </c>
      <c r="N2407" t="b">
        <v>0</v>
      </c>
      <c r="O2407">
        <v>20</v>
      </c>
      <c r="P2407" t="b">
        <v>0</v>
      </c>
      <c r="Q2407" t="s">
        <v>8284</v>
      </c>
      <c r="R2407" s="5">
        <f t="shared" si="259"/>
        <v>0.22500000000000001</v>
      </c>
      <c r="S2407" s="6">
        <f t="shared" si="260"/>
        <v>56.3</v>
      </c>
      <c r="T2407" t="str">
        <f t="shared" si="264"/>
        <v>food</v>
      </c>
      <c r="U2407" t="str">
        <f t="shared" si="265"/>
        <v>food trucks</v>
      </c>
    </row>
    <row r="2408" spans="1:21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f t="shared" si="261"/>
        <v>3250</v>
      </c>
      <c r="F2408">
        <v>1345</v>
      </c>
      <c r="G2408" t="s">
        <v>8221</v>
      </c>
      <c r="H2408" t="s">
        <v>8224</v>
      </c>
      <c r="I2408" t="s">
        <v>8246</v>
      </c>
      <c r="J2408">
        <v>1421635190</v>
      </c>
      <c r="K2408" s="10">
        <f t="shared" si="262"/>
        <v>42023.110995370371</v>
      </c>
      <c r="L2408">
        <v>1418179190</v>
      </c>
      <c r="M2408" s="10">
        <f t="shared" si="263"/>
        <v>41983.110995370371</v>
      </c>
      <c r="N2408" t="b">
        <v>0</v>
      </c>
      <c r="O2408">
        <v>16</v>
      </c>
      <c r="P2408" t="b">
        <v>0</v>
      </c>
      <c r="Q2408" t="s">
        <v>8284</v>
      </c>
      <c r="R2408" s="5">
        <f t="shared" si="259"/>
        <v>0.41399999999999998</v>
      </c>
      <c r="S2408" s="6">
        <f t="shared" si="260"/>
        <v>84.0625</v>
      </c>
      <c r="T2408" t="str">
        <f t="shared" si="264"/>
        <v>food</v>
      </c>
      <c r="U2408" t="str">
        <f t="shared" si="265"/>
        <v>food trucks</v>
      </c>
    </row>
    <row r="2409" spans="1:21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f t="shared" si="261"/>
        <v>22000</v>
      </c>
      <c r="F2409">
        <v>5557</v>
      </c>
      <c r="G2409" t="s">
        <v>8221</v>
      </c>
      <c r="H2409" t="s">
        <v>8224</v>
      </c>
      <c r="I2409" t="s">
        <v>8246</v>
      </c>
      <c r="J2409">
        <v>1428732000</v>
      </c>
      <c r="K2409" s="10">
        <f t="shared" si="262"/>
        <v>42105.25</v>
      </c>
      <c r="L2409">
        <v>1426772928</v>
      </c>
      <c r="M2409" s="10">
        <f t="shared" si="263"/>
        <v>42082.575555555552</v>
      </c>
      <c r="N2409" t="b">
        <v>0</v>
      </c>
      <c r="O2409">
        <v>33</v>
      </c>
      <c r="P2409" t="b">
        <v>0</v>
      </c>
      <c r="Q2409" t="s">
        <v>8284</v>
      </c>
      <c r="R2409" s="5">
        <f t="shared" si="259"/>
        <v>0.253</v>
      </c>
      <c r="S2409" s="6">
        <f t="shared" si="260"/>
        <v>168.39393939393941</v>
      </c>
      <c r="T2409" t="str">
        <f t="shared" si="264"/>
        <v>food</v>
      </c>
      <c r="U2409" t="str">
        <f t="shared" si="265"/>
        <v>food trucks</v>
      </c>
    </row>
    <row r="2410" spans="1:21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f t="shared" si="261"/>
        <v>15000</v>
      </c>
      <c r="F2410">
        <v>30</v>
      </c>
      <c r="G2410" t="s">
        <v>8221</v>
      </c>
      <c r="H2410" t="s">
        <v>8224</v>
      </c>
      <c r="I2410" t="s">
        <v>8246</v>
      </c>
      <c r="J2410">
        <v>1415247757</v>
      </c>
      <c r="K2410" s="10">
        <f t="shared" si="262"/>
        <v>41949.182372685187</v>
      </c>
      <c r="L2410">
        <v>1412652157</v>
      </c>
      <c r="M2410" s="10">
        <f t="shared" si="263"/>
        <v>41919.140706018516</v>
      </c>
      <c r="N2410" t="b">
        <v>0</v>
      </c>
      <c r="O2410">
        <v>2</v>
      </c>
      <c r="P2410" t="b">
        <v>0</v>
      </c>
      <c r="Q2410" t="s">
        <v>8284</v>
      </c>
      <c r="R2410" s="5">
        <f t="shared" si="259"/>
        <v>2E-3</v>
      </c>
      <c r="S2410" s="6">
        <f t="shared" si="260"/>
        <v>15</v>
      </c>
      <c r="T2410" t="str">
        <f t="shared" si="264"/>
        <v>food</v>
      </c>
      <c r="U2410" t="str">
        <f t="shared" si="265"/>
        <v>food trucks</v>
      </c>
    </row>
    <row r="2411" spans="1:21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f t="shared" si="261"/>
        <v>25000</v>
      </c>
      <c r="F2411">
        <v>460</v>
      </c>
      <c r="G2411" t="s">
        <v>8221</v>
      </c>
      <c r="H2411" t="s">
        <v>8224</v>
      </c>
      <c r="I2411" t="s">
        <v>8246</v>
      </c>
      <c r="J2411">
        <v>1439931675</v>
      </c>
      <c r="K2411" s="10">
        <f t="shared" si="262"/>
        <v>42234.875868055555</v>
      </c>
      <c r="L2411">
        <v>1437339675</v>
      </c>
      <c r="M2411" s="10">
        <f t="shared" si="263"/>
        <v>42204.875868055555</v>
      </c>
      <c r="N2411" t="b">
        <v>0</v>
      </c>
      <c r="O2411">
        <v>6</v>
      </c>
      <c r="P2411" t="b">
        <v>0</v>
      </c>
      <c r="Q2411" t="s">
        <v>8284</v>
      </c>
      <c r="R2411" s="5">
        <f t="shared" si="259"/>
        <v>1.7999999999999999E-2</v>
      </c>
      <c r="S2411" s="6">
        <f t="shared" si="260"/>
        <v>76.666666666666671</v>
      </c>
      <c r="T2411" t="str">
        <f t="shared" si="264"/>
        <v>food</v>
      </c>
      <c r="U2411" t="str">
        <f t="shared" si="265"/>
        <v>food trucks</v>
      </c>
    </row>
    <row r="2412" spans="1:21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f t="shared" si="261"/>
        <v>10200</v>
      </c>
      <c r="F2412">
        <v>0</v>
      </c>
      <c r="G2412" t="s">
        <v>8221</v>
      </c>
      <c r="H2412" t="s">
        <v>8226</v>
      </c>
      <c r="I2412" t="s">
        <v>8248</v>
      </c>
      <c r="J2412">
        <v>1441619275</v>
      </c>
      <c r="K2412" s="10">
        <f t="shared" si="262"/>
        <v>42254.408275462964</v>
      </c>
      <c r="L2412">
        <v>1439027275</v>
      </c>
      <c r="M2412" s="10">
        <f t="shared" si="263"/>
        <v>42224.408275462964</v>
      </c>
      <c r="N2412" t="b">
        <v>0</v>
      </c>
      <c r="O2412">
        <v>0</v>
      </c>
      <c r="P2412" t="b">
        <v>0</v>
      </c>
      <c r="Q2412" t="s">
        <v>8284</v>
      </c>
      <c r="R2412" s="5">
        <f t="shared" si="259"/>
        <v>0</v>
      </c>
      <c r="S2412" s="6" t="e">
        <f t="shared" si="260"/>
        <v>#DIV/0!</v>
      </c>
      <c r="T2412" t="str">
        <f t="shared" si="264"/>
        <v>food</v>
      </c>
      <c r="U2412" t="str">
        <f t="shared" si="265"/>
        <v>food trucks</v>
      </c>
    </row>
    <row r="2413" spans="1:21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f t="shared" si="261"/>
        <v>25000</v>
      </c>
      <c r="F2413">
        <v>151</v>
      </c>
      <c r="G2413" t="s">
        <v>8221</v>
      </c>
      <c r="H2413" t="s">
        <v>8224</v>
      </c>
      <c r="I2413" t="s">
        <v>8246</v>
      </c>
      <c r="J2413">
        <v>1440524082</v>
      </c>
      <c r="K2413" s="10">
        <f t="shared" si="262"/>
        <v>42241.732430555552</v>
      </c>
      <c r="L2413">
        <v>1437932082</v>
      </c>
      <c r="M2413" s="10">
        <f t="shared" si="263"/>
        <v>42211.732430555552</v>
      </c>
      <c r="N2413" t="b">
        <v>0</v>
      </c>
      <c r="O2413">
        <v>3</v>
      </c>
      <c r="P2413" t="b">
        <v>0</v>
      </c>
      <c r="Q2413" t="s">
        <v>8284</v>
      </c>
      <c r="R2413" s="5">
        <f t="shared" si="259"/>
        <v>6.0000000000000001E-3</v>
      </c>
      <c r="S2413" s="6">
        <f t="shared" si="260"/>
        <v>50.333333333333336</v>
      </c>
      <c r="T2413" t="str">
        <f t="shared" si="264"/>
        <v>food</v>
      </c>
      <c r="U2413" t="str">
        <f t="shared" si="265"/>
        <v>food trucks</v>
      </c>
    </row>
    <row r="2414" spans="1:21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f t="shared" si="261"/>
        <v>8880</v>
      </c>
      <c r="F2414">
        <v>0</v>
      </c>
      <c r="G2414" t="s">
        <v>8221</v>
      </c>
      <c r="H2414" t="s">
        <v>8230</v>
      </c>
      <c r="I2414" t="s">
        <v>8249</v>
      </c>
      <c r="J2414">
        <v>1480185673</v>
      </c>
      <c r="K2414" s="10">
        <f t="shared" si="262"/>
        <v>42700.778622685189</v>
      </c>
      <c r="L2414">
        <v>1476294073</v>
      </c>
      <c r="M2414" s="10">
        <f t="shared" si="263"/>
        <v>42655.736956018518</v>
      </c>
      <c r="N2414" t="b">
        <v>0</v>
      </c>
      <c r="O2414">
        <v>0</v>
      </c>
      <c r="P2414" t="b">
        <v>0</v>
      </c>
      <c r="Q2414" t="s">
        <v>8284</v>
      </c>
      <c r="R2414" s="5">
        <f t="shared" si="259"/>
        <v>0</v>
      </c>
      <c r="S2414" s="6" t="e">
        <f t="shared" si="260"/>
        <v>#DIV/0!</v>
      </c>
      <c r="T2414" t="str">
        <f t="shared" si="264"/>
        <v>food</v>
      </c>
      <c r="U2414" t="str">
        <f t="shared" si="265"/>
        <v>food trucks</v>
      </c>
    </row>
    <row r="2415" spans="1:21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f t="shared" si="261"/>
        <v>3000</v>
      </c>
      <c r="F2415">
        <v>25</v>
      </c>
      <c r="G2415" t="s">
        <v>8221</v>
      </c>
      <c r="H2415" t="s">
        <v>8224</v>
      </c>
      <c r="I2415" t="s">
        <v>8246</v>
      </c>
      <c r="J2415">
        <v>1401579000</v>
      </c>
      <c r="K2415" s="10">
        <f t="shared" si="262"/>
        <v>41790.979166666664</v>
      </c>
      <c r="L2415">
        <v>1398911882</v>
      </c>
      <c r="M2415" s="10">
        <f t="shared" si="263"/>
        <v>41760.10974537037</v>
      </c>
      <c r="N2415" t="b">
        <v>0</v>
      </c>
      <c r="O2415">
        <v>3</v>
      </c>
      <c r="P2415" t="b">
        <v>0</v>
      </c>
      <c r="Q2415" t="s">
        <v>8284</v>
      </c>
      <c r="R2415" s="5">
        <f t="shared" si="259"/>
        <v>8.0000000000000002E-3</v>
      </c>
      <c r="S2415" s="6">
        <f t="shared" si="260"/>
        <v>8.3333333333333339</v>
      </c>
      <c r="T2415" t="str">
        <f t="shared" si="264"/>
        <v>food</v>
      </c>
      <c r="U2415" t="str">
        <f t="shared" si="265"/>
        <v>food trucks</v>
      </c>
    </row>
    <row r="2416" spans="1:21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f t="shared" si="261"/>
        <v>15000</v>
      </c>
      <c r="F2416">
        <v>460</v>
      </c>
      <c r="G2416" t="s">
        <v>8221</v>
      </c>
      <c r="H2416" t="s">
        <v>8224</v>
      </c>
      <c r="I2416" t="s">
        <v>8246</v>
      </c>
      <c r="J2416">
        <v>1440215940</v>
      </c>
      <c r="K2416" s="10">
        <f t="shared" si="262"/>
        <v>42238.165972222225</v>
      </c>
      <c r="L2416">
        <v>1436805660</v>
      </c>
      <c r="M2416" s="10">
        <f t="shared" si="263"/>
        <v>42198.695138888885</v>
      </c>
      <c r="N2416" t="b">
        <v>0</v>
      </c>
      <c r="O2416">
        <v>13</v>
      </c>
      <c r="P2416" t="b">
        <v>0</v>
      </c>
      <c r="Q2416" t="s">
        <v>8284</v>
      </c>
      <c r="R2416" s="5">
        <f t="shared" si="259"/>
        <v>3.1E-2</v>
      </c>
      <c r="S2416" s="6">
        <f t="shared" si="260"/>
        <v>35.384615384615387</v>
      </c>
      <c r="T2416" t="str">
        <f t="shared" si="264"/>
        <v>food</v>
      </c>
      <c r="U2416" t="str">
        <f t="shared" si="265"/>
        <v>food trucks</v>
      </c>
    </row>
    <row r="2417" spans="1:21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f t="shared" si="261"/>
        <v>60000</v>
      </c>
      <c r="F2417">
        <v>335</v>
      </c>
      <c r="G2417" t="s">
        <v>8221</v>
      </c>
      <c r="H2417" t="s">
        <v>8224</v>
      </c>
      <c r="I2417" t="s">
        <v>8246</v>
      </c>
      <c r="J2417">
        <v>1468615346</v>
      </c>
      <c r="K2417" s="10">
        <f t="shared" si="262"/>
        <v>42566.862800925926</v>
      </c>
      <c r="L2417">
        <v>1466023346</v>
      </c>
      <c r="M2417" s="10">
        <f t="shared" si="263"/>
        <v>42536.862800925926</v>
      </c>
      <c r="N2417" t="b">
        <v>0</v>
      </c>
      <c r="O2417">
        <v>6</v>
      </c>
      <c r="P2417" t="b">
        <v>0</v>
      </c>
      <c r="Q2417" t="s">
        <v>8284</v>
      </c>
      <c r="R2417" s="5">
        <f t="shared" si="259"/>
        <v>6.0000000000000001E-3</v>
      </c>
      <c r="S2417" s="6">
        <f t="shared" si="260"/>
        <v>55.833333333333336</v>
      </c>
      <c r="T2417" t="str">
        <f t="shared" si="264"/>
        <v>food</v>
      </c>
      <c r="U2417" t="str">
        <f t="shared" si="265"/>
        <v>food trucks</v>
      </c>
    </row>
    <row r="2418" spans="1:21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f t="shared" si="261"/>
        <v>20000</v>
      </c>
      <c r="F2418">
        <v>5</v>
      </c>
      <c r="G2418" t="s">
        <v>8221</v>
      </c>
      <c r="H2418" t="s">
        <v>8224</v>
      </c>
      <c r="I2418" t="s">
        <v>8246</v>
      </c>
      <c r="J2418">
        <v>1426345200</v>
      </c>
      <c r="K2418" s="10">
        <f t="shared" si="262"/>
        <v>42077.625</v>
      </c>
      <c r="L2418">
        <v>1421343743</v>
      </c>
      <c r="M2418" s="10">
        <f t="shared" si="263"/>
        <v>42019.737766203703</v>
      </c>
      <c r="N2418" t="b">
        <v>0</v>
      </c>
      <c r="O2418">
        <v>1</v>
      </c>
      <c r="P2418" t="b">
        <v>0</v>
      </c>
      <c r="Q2418" t="s">
        <v>8284</v>
      </c>
      <c r="R2418" s="5">
        <f t="shared" si="259"/>
        <v>0</v>
      </c>
      <c r="S2418" s="6">
        <f t="shared" si="260"/>
        <v>5</v>
      </c>
      <c r="T2418" t="str">
        <f t="shared" si="264"/>
        <v>food</v>
      </c>
      <c r="U2418" t="str">
        <f t="shared" si="265"/>
        <v>food trucks</v>
      </c>
    </row>
    <row r="2419" spans="1:21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f t="shared" si="261"/>
        <v>1000</v>
      </c>
      <c r="F2419">
        <v>0</v>
      </c>
      <c r="G2419" t="s">
        <v>8221</v>
      </c>
      <c r="H2419" t="s">
        <v>8224</v>
      </c>
      <c r="I2419" t="s">
        <v>8246</v>
      </c>
      <c r="J2419">
        <v>1407705187</v>
      </c>
      <c r="K2419" s="10">
        <f t="shared" si="262"/>
        <v>41861.884108796294</v>
      </c>
      <c r="L2419">
        <v>1405113187</v>
      </c>
      <c r="M2419" s="10">
        <f t="shared" si="263"/>
        <v>41831.884108796294</v>
      </c>
      <c r="N2419" t="b">
        <v>0</v>
      </c>
      <c r="O2419">
        <v>0</v>
      </c>
      <c r="P2419" t="b">
        <v>0</v>
      </c>
      <c r="Q2419" t="s">
        <v>8284</v>
      </c>
      <c r="R2419" s="5">
        <f t="shared" si="259"/>
        <v>0</v>
      </c>
      <c r="S2419" s="6" t="e">
        <f t="shared" si="260"/>
        <v>#DIV/0!</v>
      </c>
      <c r="T2419" t="str">
        <f t="shared" si="264"/>
        <v>food</v>
      </c>
      <c r="U2419" t="str">
        <f t="shared" si="265"/>
        <v>food trucks</v>
      </c>
    </row>
    <row r="2420" spans="1:21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f t="shared" si="261"/>
        <v>25000</v>
      </c>
      <c r="F2420">
        <v>5</v>
      </c>
      <c r="G2420" t="s">
        <v>8221</v>
      </c>
      <c r="H2420" t="s">
        <v>8224</v>
      </c>
      <c r="I2420" t="s">
        <v>8246</v>
      </c>
      <c r="J2420">
        <v>1427225644</v>
      </c>
      <c r="K2420" s="10">
        <f t="shared" si="262"/>
        <v>42087.815324074079</v>
      </c>
      <c r="L2420">
        <v>1422045244</v>
      </c>
      <c r="M2420" s="10">
        <f t="shared" si="263"/>
        <v>42027.856990740736</v>
      </c>
      <c r="N2420" t="b">
        <v>0</v>
      </c>
      <c r="O2420">
        <v>5</v>
      </c>
      <c r="P2420" t="b">
        <v>0</v>
      </c>
      <c r="Q2420" t="s">
        <v>8284</v>
      </c>
      <c r="R2420" s="5">
        <f t="shared" si="259"/>
        <v>0</v>
      </c>
      <c r="S2420" s="6">
        <f t="shared" si="260"/>
        <v>1</v>
      </c>
      <c r="T2420" t="str">
        <f t="shared" si="264"/>
        <v>food</v>
      </c>
      <c r="U2420" t="str">
        <f t="shared" si="265"/>
        <v>food trucks</v>
      </c>
    </row>
    <row r="2421" spans="1:21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f t="shared" si="261"/>
        <v>3000</v>
      </c>
      <c r="F2421">
        <v>0</v>
      </c>
      <c r="G2421" t="s">
        <v>8221</v>
      </c>
      <c r="H2421" t="s">
        <v>8224</v>
      </c>
      <c r="I2421" t="s">
        <v>8246</v>
      </c>
      <c r="J2421">
        <v>1424281389</v>
      </c>
      <c r="K2421" s="10">
        <f t="shared" si="262"/>
        <v>42053.738298611104</v>
      </c>
      <c r="L2421">
        <v>1419097389</v>
      </c>
      <c r="M2421" s="10">
        <f t="shared" si="263"/>
        <v>41993.738298611104</v>
      </c>
      <c r="N2421" t="b">
        <v>0</v>
      </c>
      <c r="O2421">
        <v>0</v>
      </c>
      <c r="P2421" t="b">
        <v>0</v>
      </c>
      <c r="Q2421" t="s">
        <v>8284</v>
      </c>
      <c r="R2421" s="5">
        <f t="shared" si="259"/>
        <v>0</v>
      </c>
      <c r="S2421" s="6" t="e">
        <f t="shared" si="260"/>
        <v>#DIV/0!</v>
      </c>
      <c r="T2421" t="str">
        <f t="shared" si="264"/>
        <v>food</v>
      </c>
      <c r="U2421" t="str">
        <f t="shared" si="265"/>
        <v>food trucks</v>
      </c>
    </row>
    <row r="2422" spans="1:21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f t="shared" si="261"/>
        <v>16870</v>
      </c>
      <c r="F2422">
        <v>2501</v>
      </c>
      <c r="G2422" t="s">
        <v>8221</v>
      </c>
      <c r="H2422" t="s">
        <v>8224</v>
      </c>
      <c r="I2422" t="s">
        <v>8246</v>
      </c>
      <c r="J2422">
        <v>1415583695</v>
      </c>
      <c r="K2422" s="10">
        <f t="shared" si="262"/>
        <v>41953.070543981477</v>
      </c>
      <c r="L2422">
        <v>1410396095</v>
      </c>
      <c r="M2422" s="10">
        <f t="shared" si="263"/>
        <v>41893.028877314813</v>
      </c>
      <c r="N2422" t="b">
        <v>0</v>
      </c>
      <c r="O2422">
        <v>36</v>
      </c>
      <c r="P2422" t="b">
        <v>0</v>
      </c>
      <c r="Q2422" t="s">
        <v>8284</v>
      </c>
      <c r="R2422" s="5">
        <f t="shared" si="259"/>
        <v>0.14799999999999999</v>
      </c>
      <c r="S2422" s="6">
        <f t="shared" si="260"/>
        <v>69.472222222222229</v>
      </c>
      <c r="T2422" t="str">
        <f t="shared" si="264"/>
        <v>food</v>
      </c>
      <c r="U2422" t="str">
        <f t="shared" si="265"/>
        <v>food trucks</v>
      </c>
    </row>
    <row r="2423" spans="1:21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f t="shared" si="261"/>
        <v>6000</v>
      </c>
      <c r="F2423">
        <v>1</v>
      </c>
      <c r="G2423" t="s">
        <v>8221</v>
      </c>
      <c r="H2423" t="s">
        <v>8224</v>
      </c>
      <c r="I2423" t="s">
        <v>8246</v>
      </c>
      <c r="J2423">
        <v>1424536196</v>
      </c>
      <c r="K2423" s="10">
        <f t="shared" si="262"/>
        <v>42056.687453703707</v>
      </c>
      <c r="L2423">
        <v>1421944196</v>
      </c>
      <c r="M2423" s="10">
        <f t="shared" si="263"/>
        <v>42026.687453703707</v>
      </c>
      <c r="N2423" t="b">
        <v>0</v>
      </c>
      <c r="O2423">
        <v>1</v>
      </c>
      <c r="P2423" t="b">
        <v>0</v>
      </c>
      <c r="Q2423" t="s">
        <v>8284</v>
      </c>
      <c r="R2423" s="5">
        <f t="shared" si="259"/>
        <v>0</v>
      </c>
      <c r="S2423" s="6">
        <f t="shared" si="260"/>
        <v>1</v>
      </c>
      <c r="T2423" t="str">
        <f t="shared" si="264"/>
        <v>food</v>
      </c>
      <c r="U2423" t="str">
        <f t="shared" si="265"/>
        <v>food trucks</v>
      </c>
    </row>
    <row r="2424" spans="1:21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f t="shared" si="261"/>
        <v>500</v>
      </c>
      <c r="F2424">
        <v>1</v>
      </c>
      <c r="G2424" t="s">
        <v>8221</v>
      </c>
      <c r="H2424" t="s">
        <v>8224</v>
      </c>
      <c r="I2424" t="s">
        <v>8246</v>
      </c>
      <c r="J2424">
        <v>1426091036</v>
      </c>
      <c r="K2424" s="10">
        <f t="shared" si="262"/>
        <v>42074.683287037042</v>
      </c>
      <c r="L2424">
        <v>1423502636</v>
      </c>
      <c r="M2424" s="10">
        <f t="shared" si="263"/>
        <v>42044.724953703699</v>
      </c>
      <c r="N2424" t="b">
        <v>0</v>
      </c>
      <c r="O2424">
        <v>1</v>
      </c>
      <c r="P2424" t="b">
        <v>0</v>
      </c>
      <c r="Q2424" t="s">
        <v>8284</v>
      </c>
      <c r="R2424" s="5">
        <f t="shared" si="259"/>
        <v>2E-3</v>
      </c>
      <c r="S2424" s="6">
        <f t="shared" si="260"/>
        <v>1</v>
      </c>
      <c r="T2424" t="str">
        <f t="shared" si="264"/>
        <v>food</v>
      </c>
      <c r="U2424" t="str">
        <f t="shared" si="265"/>
        <v>food trucks</v>
      </c>
    </row>
    <row r="2425" spans="1:21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f t="shared" si="261"/>
        <v>60000</v>
      </c>
      <c r="F2425">
        <v>8</v>
      </c>
      <c r="G2425" t="s">
        <v>8221</v>
      </c>
      <c r="H2425" t="s">
        <v>8224</v>
      </c>
      <c r="I2425" t="s">
        <v>8246</v>
      </c>
      <c r="J2425">
        <v>1420044890</v>
      </c>
      <c r="K2425" s="10">
        <f t="shared" si="262"/>
        <v>42004.704745370371</v>
      </c>
      <c r="L2425">
        <v>1417452890</v>
      </c>
      <c r="M2425" s="10">
        <f t="shared" si="263"/>
        <v>41974.704745370371</v>
      </c>
      <c r="N2425" t="b">
        <v>0</v>
      </c>
      <c r="O2425">
        <v>1</v>
      </c>
      <c r="P2425" t="b">
        <v>0</v>
      </c>
      <c r="Q2425" t="s">
        <v>8284</v>
      </c>
      <c r="R2425" s="5">
        <f t="shared" si="259"/>
        <v>0</v>
      </c>
      <c r="S2425" s="6">
        <f t="shared" si="260"/>
        <v>8</v>
      </c>
      <c r="T2425" t="str">
        <f t="shared" si="264"/>
        <v>food</v>
      </c>
      <c r="U2425" t="str">
        <f t="shared" si="265"/>
        <v>food trucks</v>
      </c>
    </row>
    <row r="2426" spans="1:21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f t="shared" si="261"/>
        <v>25000</v>
      </c>
      <c r="F2426">
        <v>310</v>
      </c>
      <c r="G2426" t="s">
        <v>8221</v>
      </c>
      <c r="H2426" t="s">
        <v>8224</v>
      </c>
      <c r="I2426" t="s">
        <v>8246</v>
      </c>
      <c r="J2426">
        <v>1414445108</v>
      </c>
      <c r="K2426" s="10">
        <f t="shared" si="262"/>
        <v>41939.892453703702</v>
      </c>
      <c r="L2426">
        <v>1411853108</v>
      </c>
      <c r="M2426" s="10">
        <f t="shared" si="263"/>
        <v>41909.892453703702</v>
      </c>
      <c r="N2426" t="b">
        <v>0</v>
      </c>
      <c r="O2426">
        <v>9</v>
      </c>
      <c r="P2426" t="b">
        <v>0</v>
      </c>
      <c r="Q2426" t="s">
        <v>8284</v>
      </c>
      <c r="R2426" s="5">
        <f t="shared" si="259"/>
        <v>1.2E-2</v>
      </c>
      <c r="S2426" s="6">
        <f t="shared" si="260"/>
        <v>34.444444444444443</v>
      </c>
      <c r="T2426" t="str">
        <f t="shared" si="264"/>
        <v>food</v>
      </c>
      <c r="U2426" t="str">
        <f t="shared" si="265"/>
        <v>food trucks</v>
      </c>
    </row>
    <row r="2427" spans="1:21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f t="shared" si="261"/>
        <v>3500</v>
      </c>
      <c r="F2427">
        <v>1</v>
      </c>
      <c r="G2427" t="s">
        <v>8221</v>
      </c>
      <c r="H2427" t="s">
        <v>8224</v>
      </c>
      <c r="I2427" t="s">
        <v>8246</v>
      </c>
      <c r="J2427">
        <v>1464386640</v>
      </c>
      <c r="K2427" s="10">
        <f t="shared" si="262"/>
        <v>42517.919444444444</v>
      </c>
      <c r="L2427">
        <v>1463090149</v>
      </c>
      <c r="M2427" s="10">
        <f t="shared" si="263"/>
        <v>42502.913761574076</v>
      </c>
      <c r="N2427" t="b">
        <v>0</v>
      </c>
      <c r="O2427">
        <v>1</v>
      </c>
      <c r="P2427" t="b">
        <v>0</v>
      </c>
      <c r="Q2427" t="s">
        <v>8284</v>
      </c>
      <c r="R2427" s="5">
        <f t="shared" si="259"/>
        <v>0</v>
      </c>
      <c r="S2427" s="6">
        <f t="shared" si="260"/>
        <v>1</v>
      </c>
      <c r="T2427" t="str">
        <f t="shared" si="264"/>
        <v>food</v>
      </c>
      <c r="U2427" t="str">
        <f t="shared" si="265"/>
        <v>food trucks</v>
      </c>
    </row>
    <row r="2428" spans="1:21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f t="shared" si="261"/>
        <v>20000</v>
      </c>
      <c r="F2428">
        <v>0</v>
      </c>
      <c r="G2428" t="s">
        <v>8221</v>
      </c>
      <c r="H2428" t="s">
        <v>8224</v>
      </c>
      <c r="I2428" t="s">
        <v>8246</v>
      </c>
      <c r="J2428">
        <v>1439006692</v>
      </c>
      <c r="K2428" s="10">
        <f t="shared" si="262"/>
        <v>42224.170046296291</v>
      </c>
      <c r="L2428">
        <v>1433822692</v>
      </c>
      <c r="M2428" s="10">
        <f t="shared" si="263"/>
        <v>42164.170046296291</v>
      </c>
      <c r="N2428" t="b">
        <v>0</v>
      </c>
      <c r="O2428">
        <v>0</v>
      </c>
      <c r="P2428" t="b">
        <v>0</v>
      </c>
      <c r="Q2428" t="s">
        <v>8284</v>
      </c>
      <c r="R2428" s="5">
        <f t="shared" si="259"/>
        <v>0</v>
      </c>
      <c r="S2428" s="6" t="e">
        <f t="shared" si="260"/>
        <v>#DIV/0!</v>
      </c>
      <c r="T2428" t="str">
        <f t="shared" si="264"/>
        <v>food</v>
      </c>
      <c r="U2428" t="str">
        <f t="shared" si="265"/>
        <v>food trucks</v>
      </c>
    </row>
    <row r="2429" spans="1:21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f t="shared" si="261"/>
        <v>50000</v>
      </c>
      <c r="F2429">
        <v>1</v>
      </c>
      <c r="G2429" t="s">
        <v>8221</v>
      </c>
      <c r="H2429" t="s">
        <v>8224</v>
      </c>
      <c r="I2429" t="s">
        <v>8246</v>
      </c>
      <c r="J2429">
        <v>1458715133</v>
      </c>
      <c r="K2429" s="10">
        <f t="shared" si="262"/>
        <v>42452.277002314819</v>
      </c>
      <c r="L2429">
        <v>1455262733</v>
      </c>
      <c r="M2429" s="10">
        <f t="shared" si="263"/>
        <v>42412.318668981476</v>
      </c>
      <c r="N2429" t="b">
        <v>0</v>
      </c>
      <c r="O2429">
        <v>1</v>
      </c>
      <c r="P2429" t="b">
        <v>0</v>
      </c>
      <c r="Q2429" t="s">
        <v>8284</v>
      </c>
      <c r="R2429" s="5">
        <f t="shared" si="259"/>
        <v>0</v>
      </c>
      <c r="S2429" s="6">
        <f t="shared" si="260"/>
        <v>1</v>
      </c>
      <c r="T2429" t="str">
        <f t="shared" si="264"/>
        <v>food</v>
      </c>
      <c r="U2429" t="str">
        <f t="shared" si="265"/>
        <v>food trucks</v>
      </c>
    </row>
    <row r="2430" spans="1:21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f t="shared" si="261"/>
        <v>35000</v>
      </c>
      <c r="F2430">
        <v>1</v>
      </c>
      <c r="G2430" t="s">
        <v>8221</v>
      </c>
      <c r="H2430" t="s">
        <v>8224</v>
      </c>
      <c r="I2430" t="s">
        <v>8246</v>
      </c>
      <c r="J2430">
        <v>1426182551</v>
      </c>
      <c r="K2430" s="10">
        <f t="shared" si="262"/>
        <v>42075.742488425924</v>
      </c>
      <c r="L2430">
        <v>1423594151</v>
      </c>
      <c r="M2430" s="10">
        <f t="shared" si="263"/>
        <v>42045.784155092595</v>
      </c>
      <c r="N2430" t="b">
        <v>0</v>
      </c>
      <c r="O2430">
        <v>1</v>
      </c>
      <c r="P2430" t="b">
        <v>0</v>
      </c>
      <c r="Q2430" t="s">
        <v>8284</v>
      </c>
      <c r="R2430" s="5">
        <f t="shared" si="259"/>
        <v>0</v>
      </c>
      <c r="S2430" s="6">
        <f t="shared" si="260"/>
        <v>1</v>
      </c>
      <c r="T2430" t="str">
        <f t="shared" si="264"/>
        <v>food</v>
      </c>
      <c r="U2430" t="str">
        <f t="shared" si="265"/>
        <v>food trucks</v>
      </c>
    </row>
    <row r="2431" spans="1:21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f t="shared" si="261"/>
        <v>15400</v>
      </c>
      <c r="F2431">
        <v>2005</v>
      </c>
      <c r="G2431" t="s">
        <v>8221</v>
      </c>
      <c r="H2431" t="s">
        <v>8234</v>
      </c>
      <c r="I2431" t="s">
        <v>8254</v>
      </c>
      <c r="J2431">
        <v>1486313040</v>
      </c>
      <c r="K2431" s="10">
        <f t="shared" si="262"/>
        <v>42771.697222222225</v>
      </c>
      <c r="L2431">
        <v>1483131966</v>
      </c>
      <c r="M2431" s="10">
        <f t="shared" si="263"/>
        <v>42734.879236111112</v>
      </c>
      <c r="N2431" t="b">
        <v>0</v>
      </c>
      <c r="O2431">
        <v>4</v>
      </c>
      <c r="P2431" t="b">
        <v>0</v>
      </c>
      <c r="Q2431" t="s">
        <v>8284</v>
      </c>
      <c r="R2431" s="5">
        <f t="shared" si="259"/>
        <v>1.4E-2</v>
      </c>
      <c r="S2431" s="6">
        <f t="shared" si="260"/>
        <v>501.25</v>
      </c>
      <c r="T2431" t="str">
        <f t="shared" si="264"/>
        <v>food</v>
      </c>
      <c r="U2431" t="str">
        <f t="shared" si="265"/>
        <v>food trucks</v>
      </c>
    </row>
    <row r="2432" spans="1:21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f t="shared" si="261"/>
        <v>3000</v>
      </c>
      <c r="F2432">
        <v>21</v>
      </c>
      <c r="G2432" t="s">
        <v>8221</v>
      </c>
      <c r="H2432" t="s">
        <v>8224</v>
      </c>
      <c r="I2432" t="s">
        <v>8246</v>
      </c>
      <c r="J2432">
        <v>1455246504</v>
      </c>
      <c r="K2432" s="10">
        <f t="shared" si="262"/>
        <v>42412.130833333329</v>
      </c>
      <c r="L2432">
        <v>1452654504</v>
      </c>
      <c r="M2432" s="10">
        <f t="shared" si="263"/>
        <v>42382.130833333329</v>
      </c>
      <c r="N2432" t="b">
        <v>0</v>
      </c>
      <c r="O2432">
        <v>2</v>
      </c>
      <c r="P2432" t="b">
        <v>0</v>
      </c>
      <c r="Q2432" t="s">
        <v>8284</v>
      </c>
      <c r="R2432" s="5">
        <f t="shared" si="259"/>
        <v>7.0000000000000001E-3</v>
      </c>
      <c r="S2432" s="6">
        <f t="shared" si="260"/>
        <v>10.5</v>
      </c>
      <c r="T2432" t="str">
        <f t="shared" si="264"/>
        <v>food</v>
      </c>
      <c r="U2432" t="str">
        <f t="shared" si="265"/>
        <v>food trucks</v>
      </c>
    </row>
    <row r="2433" spans="1:21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f t="shared" si="261"/>
        <v>100000</v>
      </c>
      <c r="F2433">
        <v>2</v>
      </c>
      <c r="G2433" t="s">
        <v>8221</v>
      </c>
      <c r="H2433" t="s">
        <v>8224</v>
      </c>
      <c r="I2433" t="s">
        <v>8246</v>
      </c>
      <c r="J2433">
        <v>1467080613</v>
      </c>
      <c r="K2433" s="10">
        <f t="shared" si="262"/>
        <v>42549.099687499998</v>
      </c>
      <c r="L2433">
        <v>1461896613</v>
      </c>
      <c r="M2433" s="10">
        <f t="shared" si="263"/>
        <v>42489.099687499998</v>
      </c>
      <c r="N2433" t="b">
        <v>0</v>
      </c>
      <c r="O2433">
        <v>2</v>
      </c>
      <c r="P2433" t="b">
        <v>0</v>
      </c>
      <c r="Q2433" t="s">
        <v>8284</v>
      </c>
      <c r="R2433" s="5">
        <f t="shared" si="259"/>
        <v>0</v>
      </c>
      <c r="S2433" s="6">
        <f t="shared" si="260"/>
        <v>1</v>
      </c>
      <c r="T2433" t="str">
        <f t="shared" si="264"/>
        <v>food</v>
      </c>
      <c r="U2433" t="str">
        <f t="shared" si="265"/>
        <v>food trucks</v>
      </c>
    </row>
    <row r="2434" spans="1:21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f t="shared" si="261"/>
        <v>14000</v>
      </c>
      <c r="F2434">
        <v>2</v>
      </c>
      <c r="G2434" t="s">
        <v>8221</v>
      </c>
      <c r="H2434" t="s">
        <v>8224</v>
      </c>
      <c r="I2434" t="s">
        <v>8246</v>
      </c>
      <c r="J2434">
        <v>1425791697</v>
      </c>
      <c r="K2434" s="10">
        <f t="shared" si="262"/>
        <v>42071.218715277777</v>
      </c>
      <c r="L2434">
        <v>1423199697</v>
      </c>
      <c r="M2434" s="10">
        <f t="shared" si="263"/>
        <v>42041.218715277777</v>
      </c>
      <c r="N2434" t="b">
        <v>0</v>
      </c>
      <c r="O2434">
        <v>2</v>
      </c>
      <c r="P2434" t="b">
        <v>0</v>
      </c>
      <c r="Q2434" t="s">
        <v>8284</v>
      </c>
      <c r="R2434" s="5">
        <f t="shared" ref="R2434:R2497" si="266">ROUND((F2434/D2434),3)</f>
        <v>0</v>
      </c>
      <c r="S2434" s="6">
        <f t="shared" ref="S2434:S2497" si="267">F2434/O2434</f>
        <v>1</v>
      </c>
      <c r="T2434" t="str">
        <f t="shared" si="264"/>
        <v>food</v>
      </c>
      <c r="U2434" t="str">
        <f t="shared" si="265"/>
        <v>food trucks</v>
      </c>
    </row>
    <row r="2435" spans="1:21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f t="shared" ref="E2435:E2498" si="268">IF(I2435="USD",D2435,(IF(I2435="AUD",(D2435*0.68),IF(I2435="GBP",(D2435*1.21),(IF(I2435="EUR",(D2435*1.11),(IF(I2435="CAD",(D2435*0.75),(IF(I2435="NZD",(D2435*0.64),IF(I2435="HKD",(D2435*0.13),IF(I2435="DKK",(D2435*0.15),IF(I2435="NOK",(D2435*0.11),IF(I2435="SEK",(D2435*0.1),(IF(I2435="MXN",(D2435*0.051),IF(I2435="chf",(D2435*1.02),IF(I2435="SGD",(D2435*0.72)))))))))))))))))))</f>
        <v>10000</v>
      </c>
      <c r="F2435">
        <v>0</v>
      </c>
      <c r="G2435" t="s">
        <v>8221</v>
      </c>
      <c r="H2435" t="s">
        <v>8224</v>
      </c>
      <c r="I2435" t="s">
        <v>8246</v>
      </c>
      <c r="J2435">
        <v>1456608943</v>
      </c>
      <c r="K2435" s="10">
        <f t="shared" ref="K2435:K2498" si="269">(((J2435/60)/60)/24)+DATE(1970,1,1)</f>
        <v>42427.89980324074</v>
      </c>
      <c r="L2435">
        <v>1454016943</v>
      </c>
      <c r="M2435" s="10">
        <f t="shared" ref="M2435:M2498" si="270">(((L2435/60)/60)/24)+DATE(1970,1,1)</f>
        <v>42397.89980324074</v>
      </c>
      <c r="N2435" t="b">
        <v>0</v>
      </c>
      <c r="O2435">
        <v>0</v>
      </c>
      <c r="P2435" t="b">
        <v>0</v>
      </c>
      <c r="Q2435" t="s">
        <v>8284</v>
      </c>
      <c r="R2435" s="5">
        <f t="shared" si="266"/>
        <v>0</v>
      </c>
      <c r="S2435" s="6" t="e">
        <f t="shared" si="267"/>
        <v>#DIV/0!</v>
      </c>
      <c r="T2435" t="str">
        <f t="shared" ref="T2435:T2498" si="271">LEFT(Q2435,SEARCH("/",Q2435,1)-1)</f>
        <v>food</v>
      </c>
      <c r="U2435" t="str">
        <f t="shared" ref="U2435:U2498" si="272">RIGHT(Q2435,(LEN(Q2435)-(SEARCH("/",Q2435,1))))</f>
        <v>food trucks</v>
      </c>
    </row>
    <row r="2436" spans="1:21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f t="shared" si="268"/>
        <v>20000</v>
      </c>
      <c r="F2436">
        <v>26</v>
      </c>
      <c r="G2436" t="s">
        <v>8221</v>
      </c>
      <c r="H2436" t="s">
        <v>8224</v>
      </c>
      <c r="I2436" t="s">
        <v>8246</v>
      </c>
      <c r="J2436">
        <v>1438662474</v>
      </c>
      <c r="K2436" s="10">
        <f t="shared" si="269"/>
        <v>42220.18604166666</v>
      </c>
      <c r="L2436">
        <v>1435206474</v>
      </c>
      <c r="M2436" s="10">
        <f t="shared" si="270"/>
        <v>42180.18604166666</v>
      </c>
      <c r="N2436" t="b">
        <v>0</v>
      </c>
      <c r="O2436">
        <v>2</v>
      </c>
      <c r="P2436" t="b">
        <v>0</v>
      </c>
      <c r="Q2436" t="s">
        <v>8284</v>
      </c>
      <c r="R2436" s="5">
        <f t="shared" si="266"/>
        <v>1E-3</v>
      </c>
      <c r="S2436" s="6">
        <f t="shared" si="267"/>
        <v>13</v>
      </c>
      <c r="T2436" t="str">
        <f t="shared" si="271"/>
        <v>food</v>
      </c>
      <c r="U2436" t="str">
        <f t="shared" si="272"/>
        <v>food trucks</v>
      </c>
    </row>
    <row r="2437" spans="1:21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f t="shared" si="268"/>
        <v>25000</v>
      </c>
      <c r="F2437">
        <v>1224</v>
      </c>
      <c r="G2437" t="s">
        <v>8221</v>
      </c>
      <c r="H2437" t="s">
        <v>8235</v>
      </c>
      <c r="I2437" t="s">
        <v>8255</v>
      </c>
      <c r="J2437">
        <v>1444027186</v>
      </c>
      <c r="K2437" s="10">
        <f t="shared" si="269"/>
        <v>42282.277615740735</v>
      </c>
      <c r="L2437">
        <v>1441435186</v>
      </c>
      <c r="M2437" s="10">
        <f t="shared" si="270"/>
        <v>42252.277615740735</v>
      </c>
      <c r="N2437" t="b">
        <v>0</v>
      </c>
      <c r="O2437">
        <v>4</v>
      </c>
      <c r="P2437" t="b">
        <v>0</v>
      </c>
      <c r="Q2437" t="s">
        <v>8284</v>
      </c>
      <c r="R2437" s="5">
        <f t="shared" si="266"/>
        <v>5.0000000000000001E-3</v>
      </c>
      <c r="S2437" s="6">
        <f t="shared" si="267"/>
        <v>306</v>
      </c>
      <c r="T2437" t="str">
        <f t="shared" si="271"/>
        <v>food</v>
      </c>
      <c r="U2437" t="str">
        <f t="shared" si="272"/>
        <v>food trucks</v>
      </c>
    </row>
    <row r="2438" spans="1:21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f t="shared" si="268"/>
        <v>87750</v>
      </c>
      <c r="F2438">
        <v>45</v>
      </c>
      <c r="G2438" t="s">
        <v>8221</v>
      </c>
      <c r="H2438" t="s">
        <v>8229</v>
      </c>
      <c r="I2438" t="s">
        <v>8251</v>
      </c>
      <c r="J2438">
        <v>1454078770</v>
      </c>
      <c r="K2438" s="10">
        <f t="shared" si="269"/>
        <v>42398.615393518514</v>
      </c>
      <c r="L2438">
        <v>1448894770</v>
      </c>
      <c r="M2438" s="10">
        <f t="shared" si="270"/>
        <v>42338.615393518514</v>
      </c>
      <c r="N2438" t="b">
        <v>0</v>
      </c>
      <c r="O2438">
        <v>2</v>
      </c>
      <c r="P2438" t="b">
        <v>0</v>
      </c>
      <c r="Q2438" t="s">
        <v>8284</v>
      </c>
      <c r="R2438" s="5">
        <f t="shared" si="266"/>
        <v>0</v>
      </c>
      <c r="S2438" s="6">
        <f t="shared" si="267"/>
        <v>22.5</v>
      </c>
      <c r="T2438" t="str">
        <f t="shared" si="271"/>
        <v>food</v>
      </c>
      <c r="U2438" t="str">
        <f t="shared" si="272"/>
        <v>food trucks</v>
      </c>
    </row>
    <row r="2439" spans="1:21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f t="shared" si="268"/>
        <v>8000</v>
      </c>
      <c r="F2439">
        <v>0</v>
      </c>
      <c r="G2439" t="s">
        <v>8221</v>
      </c>
      <c r="H2439" t="s">
        <v>8224</v>
      </c>
      <c r="I2439" t="s">
        <v>8246</v>
      </c>
      <c r="J2439">
        <v>1426615200</v>
      </c>
      <c r="K2439" s="10">
        <f t="shared" si="269"/>
        <v>42080.75</v>
      </c>
      <c r="L2439">
        <v>1422400188</v>
      </c>
      <c r="M2439" s="10">
        <f t="shared" si="270"/>
        <v>42031.965138888889</v>
      </c>
      <c r="N2439" t="b">
        <v>0</v>
      </c>
      <c r="O2439">
        <v>0</v>
      </c>
      <c r="P2439" t="b">
        <v>0</v>
      </c>
      <c r="Q2439" t="s">
        <v>8284</v>
      </c>
      <c r="R2439" s="5">
        <f t="shared" si="266"/>
        <v>0</v>
      </c>
      <c r="S2439" s="6" t="e">
        <f t="shared" si="267"/>
        <v>#DIV/0!</v>
      </c>
      <c r="T2439" t="str">
        <f t="shared" si="271"/>
        <v>food</v>
      </c>
      <c r="U2439" t="str">
        <f t="shared" si="272"/>
        <v>food trucks</v>
      </c>
    </row>
    <row r="2440" spans="1:21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f t="shared" si="268"/>
        <v>15000</v>
      </c>
      <c r="F2440">
        <v>50</v>
      </c>
      <c r="G2440" t="s">
        <v>8221</v>
      </c>
      <c r="H2440" t="s">
        <v>8224</v>
      </c>
      <c r="I2440" t="s">
        <v>8246</v>
      </c>
      <c r="J2440">
        <v>1449529062</v>
      </c>
      <c r="K2440" s="10">
        <f t="shared" si="269"/>
        <v>42345.956736111111</v>
      </c>
      <c r="L2440">
        <v>1444341462</v>
      </c>
      <c r="M2440" s="10">
        <f t="shared" si="270"/>
        <v>42285.91506944444</v>
      </c>
      <c r="N2440" t="b">
        <v>0</v>
      </c>
      <c r="O2440">
        <v>1</v>
      </c>
      <c r="P2440" t="b">
        <v>0</v>
      </c>
      <c r="Q2440" t="s">
        <v>8284</v>
      </c>
      <c r="R2440" s="5">
        <f t="shared" si="266"/>
        <v>3.0000000000000001E-3</v>
      </c>
      <c r="S2440" s="6">
        <f t="shared" si="267"/>
        <v>50</v>
      </c>
      <c r="T2440" t="str">
        <f t="shared" si="271"/>
        <v>food</v>
      </c>
      <c r="U2440" t="str">
        <f t="shared" si="272"/>
        <v>food trucks</v>
      </c>
    </row>
    <row r="2441" spans="1:21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f t="shared" si="268"/>
        <v>10000</v>
      </c>
      <c r="F2441">
        <v>0</v>
      </c>
      <c r="G2441" t="s">
        <v>8221</v>
      </c>
      <c r="H2441" t="s">
        <v>8224</v>
      </c>
      <c r="I2441" t="s">
        <v>8246</v>
      </c>
      <c r="J2441">
        <v>1445197129</v>
      </c>
      <c r="K2441" s="10">
        <f t="shared" si="269"/>
        <v>42295.818622685183</v>
      </c>
      <c r="L2441">
        <v>1442605129</v>
      </c>
      <c r="M2441" s="10">
        <f t="shared" si="270"/>
        <v>42265.818622685183</v>
      </c>
      <c r="N2441" t="b">
        <v>0</v>
      </c>
      <c r="O2441">
        <v>0</v>
      </c>
      <c r="P2441" t="b">
        <v>0</v>
      </c>
      <c r="Q2441" t="s">
        <v>8284</v>
      </c>
      <c r="R2441" s="5">
        <f t="shared" si="266"/>
        <v>0</v>
      </c>
      <c r="S2441" s="6" t="e">
        <f t="shared" si="267"/>
        <v>#DIV/0!</v>
      </c>
      <c r="T2441" t="str">
        <f t="shared" si="271"/>
        <v>food</v>
      </c>
      <c r="U2441" t="str">
        <f t="shared" si="272"/>
        <v>food trucks</v>
      </c>
    </row>
    <row r="2442" spans="1:21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f t="shared" si="268"/>
        <v>5550.0000000000009</v>
      </c>
      <c r="F2442">
        <v>10</v>
      </c>
      <c r="G2442" t="s">
        <v>8221</v>
      </c>
      <c r="H2442" t="s">
        <v>8242</v>
      </c>
      <c r="I2442" t="s">
        <v>8249</v>
      </c>
      <c r="J2442">
        <v>1455399313</v>
      </c>
      <c r="K2442" s="10">
        <f t="shared" si="269"/>
        <v>42413.899456018517</v>
      </c>
      <c r="L2442">
        <v>1452807313</v>
      </c>
      <c r="M2442" s="10">
        <f t="shared" si="270"/>
        <v>42383.899456018517</v>
      </c>
      <c r="N2442" t="b">
        <v>0</v>
      </c>
      <c r="O2442">
        <v>2</v>
      </c>
      <c r="P2442" t="b">
        <v>0</v>
      </c>
      <c r="Q2442" t="s">
        <v>8284</v>
      </c>
      <c r="R2442" s="5">
        <f t="shared" si="266"/>
        <v>2E-3</v>
      </c>
      <c r="S2442" s="6">
        <f t="shared" si="267"/>
        <v>5</v>
      </c>
      <c r="T2442" t="str">
        <f t="shared" si="271"/>
        <v>food</v>
      </c>
      <c r="U2442" t="str">
        <f t="shared" si="272"/>
        <v>food trucks</v>
      </c>
    </row>
    <row r="2443" spans="1:21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f t="shared" si="268"/>
        <v>7500</v>
      </c>
      <c r="F2443">
        <v>8091</v>
      </c>
      <c r="G2443" t="s">
        <v>8219</v>
      </c>
      <c r="H2443" t="s">
        <v>8224</v>
      </c>
      <c r="I2443" t="s">
        <v>8246</v>
      </c>
      <c r="J2443">
        <v>1437627540</v>
      </c>
      <c r="K2443" s="10">
        <f t="shared" si="269"/>
        <v>42208.207638888889</v>
      </c>
      <c r="L2443">
        <v>1435806054</v>
      </c>
      <c r="M2443" s="10">
        <f t="shared" si="270"/>
        <v>42187.125625000001</v>
      </c>
      <c r="N2443" t="b">
        <v>0</v>
      </c>
      <c r="O2443">
        <v>109</v>
      </c>
      <c r="P2443" t="b">
        <v>1</v>
      </c>
      <c r="Q2443" t="s">
        <v>8298</v>
      </c>
      <c r="R2443" s="5">
        <f t="shared" si="266"/>
        <v>1.079</v>
      </c>
      <c r="S2443" s="14">
        <f t="shared" si="267"/>
        <v>74.22935779816514</v>
      </c>
      <c r="T2443" t="str">
        <f t="shared" si="271"/>
        <v>food</v>
      </c>
      <c r="U2443" t="str">
        <f t="shared" si="272"/>
        <v>small batch</v>
      </c>
    </row>
    <row r="2444" spans="1:21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f t="shared" si="268"/>
        <v>24000</v>
      </c>
      <c r="F2444">
        <v>30226</v>
      </c>
      <c r="G2444" t="s">
        <v>8219</v>
      </c>
      <c r="H2444" t="s">
        <v>8224</v>
      </c>
      <c r="I2444" t="s">
        <v>8246</v>
      </c>
      <c r="J2444">
        <v>1426777228</v>
      </c>
      <c r="K2444" s="10">
        <f t="shared" si="269"/>
        <v>42082.625324074077</v>
      </c>
      <c r="L2444">
        <v>1424188828</v>
      </c>
      <c r="M2444" s="10">
        <f t="shared" si="270"/>
        <v>42052.666990740734</v>
      </c>
      <c r="N2444" t="b">
        <v>0</v>
      </c>
      <c r="O2444">
        <v>372</v>
      </c>
      <c r="P2444" t="b">
        <v>1</v>
      </c>
      <c r="Q2444" t="s">
        <v>8298</v>
      </c>
      <c r="R2444" s="5">
        <f t="shared" si="266"/>
        <v>1.2589999999999999</v>
      </c>
      <c r="S2444" s="14">
        <f t="shared" si="267"/>
        <v>81.252688172043008</v>
      </c>
      <c r="T2444" t="str">
        <f t="shared" si="271"/>
        <v>food</v>
      </c>
      <c r="U2444" t="str">
        <f t="shared" si="272"/>
        <v>small batch</v>
      </c>
    </row>
    <row r="2445" spans="1:21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f t="shared" si="268"/>
        <v>20000</v>
      </c>
      <c r="F2445">
        <v>40502.99</v>
      </c>
      <c r="G2445" t="s">
        <v>8219</v>
      </c>
      <c r="H2445" t="s">
        <v>8224</v>
      </c>
      <c r="I2445" t="s">
        <v>8246</v>
      </c>
      <c r="J2445">
        <v>1408114822</v>
      </c>
      <c r="K2445" s="10">
        <f t="shared" si="269"/>
        <v>41866.625254629631</v>
      </c>
      <c r="L2445">
        <v>1405522822</v>
      </c>
      <c r="M2445" s="10">
        <f t="shared" si="270"/>
        <v>41836.625254629631</v>
      </c>
      <c r="N2445" t="b">
        <v>0</v>
      </c>
      <c r="O2445">
        <v>311</v>
      </c>
      <c r="P2445" t="b">
        <v>1</v>
      </c>
      <c r="Q2445" t="s">
        <v>8298</v>
      </c>
      <c r="R2445" s="5">
        <f t="shared" si="266"/>
        <v>2.0249999999999999</v>
      </c>
      <c r="S2445" s="14">
        <f t="shared" si="267"/>
        <v>130.23469453376205</v>
      </c>
      <c r="T2445" t="str">
        <f t="shared" si="271"/>
        <v>food</v>
      </c>
      <c r="U2445" t="str">
        <f t="shared" si="272"/>
        <v>small batch</v>
      </c>
    </row>
    <row r="2446" spans="1:21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f t="shared" si="268"/>
        <v>3000</v>
      </c>
      <c r="F2446">
        <v>3258</v>
      </c>
      <c r="G2446" t="s">
        <v>8219</v>
      </c>
      <c r="H2446" t="s">
        <v>8224</v>
      </c>
      <c r="I2446" t="s">
        <v>8246</v>
      </c>
      <c r="J2446">
        <v>1464199591</v>
      </c>
      <c r="K2446" s="10">
        <f t="shared" si="269"/>
        <v>42515.754525462966</v>
      </c>
      <c r="L2446">
        <v>1461607591</v>
      </c>
      <c r="M2446" s="10">
        <f t="shared" si="270"/>
        <v>42485.754525462966</v>
      </c>
      <c r="N2446" t="b">
        <v>0</v>
      </c>
      <c r="O2446">
        <v>61</v>
      </c>
      <c r="P2446" t="b">
        <v>1</v>
      </c>
      <c r="Q2446" t="s">
        <v>8298</v>
      </c>
      <c r="R2446" s="5">
        <f t="shared" si="266"/>
        <v>1.0860000000000001</v>
      </c>
      <c r="S2446" s="14">
        <f t="shared" si="267"/>
        <v>53.409836065573771</v>
      </c>
      <c r="T2446" t="str">
        <f t="shared" si="271"/>
        <v>food</v>
      </c>
      <c r="U2446" t="str">
        <f t="shared" si="272"/>
        <v>small batch</v>
      </c>
    </row>
    <row r="2447" spans="1:21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f t="shared" si="268"/>
        <v>5000</v>
      </c>
      <c r="F2447">
        <v>8640</v>
      </c>
      <c r="G2447" t="s">
        <v>8219</v>
      </c>
      <c r="H2447" t="s">
        <v>8224</v>
      </c>
      <c r="I2447" t="s">
        <v>8246</v>
      </c>
      <c r="J2447">
        <v>1443242021</v>
      </c>
      <c r="K2447" s="10">
        <f t="shared" si="269"/>
        <v>42273.190057870372</v>
      </c>
      <c r="L2447">
        <v>1440650021</v>
      </c>
      <c r="M2447" s="10">
        <f t="shared" si="270"/>
        <v>42243.190057870372</v>
      </c>
      <c r="N2447" t="b">
        <v>0</v>
      </c>
      <c r="O2447">
        <v>115</v>
      </c>
      <c r="P2447" t="b">
        <v>1</v>
      </c>
      <c r="Q2447" t="s">
        <v>8298</v>
      </c>
      <c r="R2447" s="5">
        <f t="shared" si="266"/>
        <v>1.728</v>
      </c>
      <c r="S2447" s="14">
        <f t="shared" si="267"/>
        <v>75.130434782608702</v>
      </c>
      <c r="T2447" t="str">
        <f t="shared" si="271"/>
        <v>food</v>
      </c>
      <c r="U2447" t="str">
        <f t="shared" si="272"/>
        <v>small batch</v>
      </c>
    </row>
    <row r="2448" spans="1:21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f t="shared" si="268"/>
        <v>5000</v>
      </c>
      <c r="F2448">
        <v>8399</v>
      </c>
      <c r="G2448" t="s">
        <v>8219</v>
      </c>
      <c r="H2448" t="s">
        <v>8224</v>
      </c>
      <c r="I2448" t="s">
        <v>8246</v>
      </c>
      <c r="J2448">
        <v>1480174071</v>
      </c>
      <c r="K2448" s="10">
        <f t="shared" si="269"/>
        <v>42700.64434027778</v>
      </c>
      <c r="L2448">
        <v>1477578471</v>
      </c>
      <c r="M2448" s="10">
        <f t="shared" si="270"/>
        <v>42670.602673611109</v>
      </c>
      <c r="N2448" t="b">
        <v>0</v>
      </c>
      <c r="O2448">
        <v>111</v>
      </c>
      <c r="P2448" t="b">
        <v>1</v>
      </c>
      <c r="Q2448" t="s">
        <v>8298</v>
      </c>
      <c r="R2448" s="5">
        <f t="shared" si="266"/>
        <v>1.68</v>
      </c>
      <c r="S2448" s="14">
        <f t="shared" si="267"/>
        <v>75.666666666666671</v>
      </c>
      <c r="T2448" t="str">
        <f t="shared" si="271"/>
        <v>food</v>
      </c>
      <c r="U2448" t="str">
        <f t="shared" si="272"/>
        <v>small batch</v>
      </c>
    </row>
    <row r="2449" spans="1:21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f t="shared" si="268"/>
        <v>2500</v>
      </c>
      <c r="F2449">
        <v>10680</v>
      </c>
      <c r="G2449" t="s">
        <v>8219</v>
      </c>
      <c r="H2449" t="s">
        <v>8224</v>
      </c>
      <c r="I2449" t="s">
        <v>8246</v>
      </c>
      <c r="J2449">
        <v>1478923200</v>
      </c>
      <c r="K2449" s="10">
        <f t="shared" si="269"/>
        <v>42686.166666666672</v>
      </c>
      <c r="L2449">
        <v>1476184593</v>
      </c>
      <c r="M2449" s="10">
        <f t="shared" si="270"/>
        <v>42654.469826388886</v>
      </c>
      <c r="N2449" t="b">
        <v>0</v>
      </c>
      <c r="O2449">
        <v>337</v>
      </c>
      <c r="P2449" t="b">
        <v>1</v>
      </c>
      <c r="Q2449" t="s">
        <v>8298</v>
      </c>
      <c r="R2449" s="5">
        <f t="shared" si="266"/>
        <v>4.2720000000000002</v>
      </c>
      <c r="S2449" s="14">
        <f t="shared" si="267"/>
        <v>31.691394658753708</v>
      </c>
      <c r="T2449" t="str">
        <f t="shared" si="271"/>
        <v>food</v>
      </c>
      <c r="U2449" t="str">
        <f t="shared" si="272"/>
        <v>small batch</v>
      </c>
    </row>
    <row r="2450" spans="1:21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f t="shared" si="268"/>
        <v>400</v>
      </c>
      <c r="F2450">
        <v>430</v>
      </c>
      <c r="G2450" t="s">
        <v>8219</v>
      </c>
      <c r="H2450" t="s">
        <v>8224</v>
      </c>
      <c r="I2450" t="s">
        <v>8246</v>
      </c>
      <c r="J2450">
        <v>1472621760</v>
      </c>
      <c r="K2450" s="10">
        <f t="shared" si="269"/>
        <v>42613.233333333337</v>
      </c>
      <c r="L2450">
        <v>1472110513</v>
      </c>
      <c r="M2450" s="10">
        <f t="shared" si="270"/>
        <v>42607.316122685181</v>
      </c>
      <c r="N2450" t="b">
        <v>0</v>
      </c>
      <c r="O2450">
        <v>9</v>
      </c>
      <c r="P2450" t="b">
        <v>1</v>
      </c>
      <c r="Q2450" t="s">
        <v>8298</v>
      </c>
      <c r="R2450" s="5">
        <f t="shared" si="266"/>
        <v>1.075</v>
      </c>
      <c r="S2450" s="14">
        <f t="shared" si="267"/>
        <v>47.777777777777779</v>
      </c>
      <c r="T2450" t="str">
        <f t="shared" si="271"/>
        <v>food</v>
      </c>
      <c r="U2450" t="str">
        <f t="shared" si="272"/>
        <v>small batch</v>
      </c>
    </row>
    <row r="2451" spans="1:21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f t="shared" si="268"/>
        <v>10000</v>
      </c>
      <c r="F2451">
        <v>10800</v>
      </c>
      <c r="G2451" t="s">
        <v>8219</v>
      </c>
      <c r="H2451" t="s">
        <v>8224</v>
      </c>
      <c r="I2451" t="s">
        <v>8246</v>
      </c>
      <c r="J2451">
        <v>1417321515</v>
      </c>
      <c r="K2451" s="10">
        <f t="shared" si="269"/>
        <v>41973.184201388889</v>
      </c>
      <c r="L2451">
        <v>1414725915</v>
      </c>
      <c r="M2451" s="10">
        <f t="shared" si="270"/>
        <v>41943.142534722225</v>
      </c>
      <c r="N2451" t="b">
        <v>0</v>
      </c>
      <c r="O2451">
        <v>120</v>
      </c>
      <c r="P2451" t="b">
        <v>1</v>
      </c>
      <c r="Q2451" t="s">
        <v>8298</v>
      </c>
      <c r="R2451" s="5">
        <f t="shared" si="266"/>
        <v>1.08</v>
      </c>
      <c r="S2451" s="14">
        <f t="shared" si="267"/>
        <v>90</v>
      </c>
      <c r="T2451" t="str">
        <f t="shared" si="271"/>
        <v>food</v>
      </c>
      <c r="U2451" t="str">
        <f t="shared" si="272"/>
        <v>small batch</v>
      </c>
    </row>
    <row r="2452" spans="1:21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f t="shared" si="268"/>
        <v>15000</v>
      </c>
      <c r="F2452">
        <v>15230.03</v>
      </c>
      <c r="G2452" t="s">
        <v>8219</v>
      </c>
      <c r="H2452" t="s">
        <v>8224</v>
      </c>
      <c r="I2452" t="s">
        <v>8246</v>
      </c>
      <c r="J2452">
        <v>1414465860</v>
      </c>
      <c r="K2452" s="10">
        <f t="shared" si="269"/>
        <v>41940.132638888892</v>
      </c>
      <c r="L2452">
        <v>1411177456</v>
      </c>
      <c r="M2452" s="10">
        <f t="shared" si="270"/>
        <v>41902.07240740741</v>
      </c>
      <c r="N2452" t="b">
        <v>0</v>
      </c>
      <c r="O2452">
        <v>102</v>
      </c>
      <c r="P2452" t="b">
        <v>1</v>
      </c>
      <c r="Q2452" t="s">
        <v>8298</v>
      </c>
      <c r="R2452" s="5">
        <f t="shared" si="266"/>
        <v>1.0149999999999999</v>
      </c>
      <c r="S2452" s="14">
        <f t="shared" si="267"/>
        <v>149.31401960784314</v>
      </c>
      <c r="T2452" t="str">
        <f t="shared" si="271"/>
        <v>food</v>
      </c>
      <c r="U2452" t="str">
        <f t="shared" si="272"/>
        <v>small batch</v>
      </c>
    </row>
    <row r="2453" spans="1:21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f t="shared" si="268"/>
        <v>10000</v>
      </c>
      <c r="F2453">
        <v>11545</v>
      </c>
      <c r="G2453" t="s">
        <v>8219</v>
      </c>
      <c r="H2453" t="s">
        <v>8224</v>
      </c>
      <c r="I2453" t="s">
        <v>8246</v>
      </c>
      <c r="J2453">
        <v>1488750490</v>
      </c>
      <c r="K2453" s="10">
        <f t="shared" si="269"/>
        <v>42799.908449074079</v>
      </c>
      <c r="L2453">
        <v>1487022490</v>
      </c>
      <c r="M2453" s="10">
        <f t="shared" si="270"/>
        <v>42779.908449074079</v>
      </c>
      <c r="N2453" t="b">
        <v>0</v>
      </c>
      <c r="O2453">
        <v>186</v>
      </c>
      <c r="P2453" t="b">
        <v>1</v>
      </c>
      <c r="Q2453" t="s">
        <v>8298</v>
      </c>
      <c r="R2453" s="5">
        <f t="shared" si="266"/>
        <v>1.155</v>
      </c>
      <c r="S2453" s="14">
        <f t="shared" si="267"/>
        <v>62.06989247311828</v>
      </c>
      <c r="T2453" t="str">
        <f t="shared" si="271"/>
        <v>food</v>
      </c>
      <c r="U2453" t="str">
        <f t="shared" si="272"/>
        <v>small batch</v>
      </c>
    </row>
    <row r="2454" spans="1:21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f t="shared" si="268"/>
        <v>600</v>
      </c>
      <c r="F2454">
        <v>801</v>
      </c>
      <c r="G2454" t="s">
        <v>8219</v>
      </c>
      <c r="H2454" t="s">
        <v>8224</v>
      </c>
      <c r="I2454" t="s">
        <v>8246</v>
      </c>
      <c r="J2454">
        <v>1451430000</v>
      </c>
      <c r="K2454" s="10">
        <f t="shared" si="269"/>
        <v>42367.958333333328</v>
      </c>
      <c r="L2454">
        <v>1448914500</v>
      </c>
      <c r="M2454" s="10">
        <f t="shared" si="270"/>
        <v>42338.84375</v>
      </c>
      <c r="N2454" t="b">
        <v>0</v>
      </c>
      <c r="O2454">
        <v>15</v>
      </c>
      <c r="P2454" t="b">
        <v>1</v>
      </c>
      <c r="Q2454" t="s">
        <v>8298</v>
      </c>
      <c r="R2454" s="5">
        <f t="shared" si="266"/>
        <v>1.335</v>
      </c>
      <c r="S2454" s="14">
        <f t="shared" si="267"/>
        <v>53.4</v>
      </c>
      <c r="T2454" t="str">
        <f t="shared" si="271"/>
        <v>food</v>
      </c>
      <c r="U2454" t="str">
        <f t="shared" si="272"/>
        <v>small batch</v>
      </c>
    </row>
    <row r="2455" spans="1:21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f t="shared" si="268"/>
        <v>3000</v>
      </c>
      <c r="F2455">
        <v>4641</v>
      </c>
      <c r="G2455" t="s">
        <v>8219</v>
      </c>
      <c r="H2455" t="s">
        <v>8224</v>
      </c>
      <c r="I2455" t="s">
        <v>8246</v>
      </c>
      <c r="J2455">
        <v>1486053409</v>
      </c>
      <c r="K2455" s="10">
        <f t="shared" si="269"/>
        <v>42768.692233796297</v>
      </c>
      <c r="L2455">
        <v>1483461409</v>
      </c>
      <c r="M2455" s="10">
        <f t="shared" si="270"/>
        <v>42738.692233796297</v>
      </c>
      <c r="N2455" t="b">
        <v>0</v>
      </c>
      <c r="O2455">
        <v>67</v>
      </c>
      <c r="P2455" t="b">
        <v>1</v>
      </c>
      <c r="Q2455" t="s">
        <v>8298</v>
      </c>
      <c r="R2455" s="5">
        <f t="shared" si="266"/>
        <v>1.5469999999999999</v>
      </c>
      <c r="S2455" s="14">
        <f t="shared" si="267"/>
        <v>69.268656716417908</v>
      </c>
      <c r="T2455" t="str">
        <f t="shared" si="271"/>
        <v>food</v>
      </c>
      <c r="U2455" t="str">
        <f t="shared" si="272"/>
        <v>small batch</v>
      </c>
    </row>
    <row r="2456" spans="1:21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f t="shared" si="268"/>
        <v>35000</v>
      </c>
      <c r="F2456">
        <v>35296</v>
      </c>
      <c r="G2456" t="s">
        <v>8219</v>
      </c>
      <c r="H2456" t="s">
        <v>8224</v>
      </c>
      <c r="I2456" t="s">
        <v>8246</v>
      </c>
      <c r="J2456">
        <v>1489207808</v>
      </c>
      <c r="K2456" s="10">
        <f t="shared" si="269"/>
        <v>42805.201481481476</v>
      </c>
      <c r="L2456">
        <v>1486183808</v>
      </c>
      <c r="M2456" s="10">
        <f t="shared" si="270"/>
        <v>42770.201481481476</v>
      </c>
      <c r="N2456" t="b">
        <v>0</v>
      </c>
      <c r="O2456">
        <v>130</v>
      </c>
      <c r="P2456" t="b">
        <v>1</v>
      </c>
      <c r="Q2456" t="s">
        <v>8298</v>
      </c>
      <c r="R2456" s="5">
        <f t="shared" si="266"/>
        <v>1.008</v>
      </c>
      <c r="S2456" s="14">
        <f t="shared" si="267"/>
        <v>271.50769230769231</v>
      </c>
      <c r="T2456" t="str">
        <f t="shared" si="271"/>
        <v>food</v>
      </c>
      <c r="U2456" t="str">
        <f t="shared" si="272"/>
        <v>small batch</v>
      </c>
    </row>
    <row r="2457" spans="1:21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f t="shared" si="268"/>
        <v>300</v>
      </c>
      <c r="F2457">
        <v>546</v>
      </c>
      <c r="G2457" t="s">
        <v>8219</v>
      </c>
      <c r="H2457" t="s">
        <v>8224</v>
      </c>
      <c r="I2457" t="s">
        <v>8246</v>
      </c>
      <c r="J2457">
        <v>1461177950</v>
      </c>
      <c r="K2457" s="10">
        <f t="shared" si="269"/>
        <v>42480.781828703708</v>
      </c>
      <c r="L2457">
        <v>1458758750</v>
      </c>
      <c r="M2457" s="10">
        <f t="shared" si="270"/>
        <v>42452.781828703708</v>
      </c>
      <c r="N2457" t="b">
        <v>0</v>
      </c>
      <c r="O2457">
        <v>16</v>
      </c>
      <c r="P2457" t="b">
        <v>1</v>
      </c>
      <c r="Q2457" t="s">
        <v>8298</v>
      </c>
      <c r="R2457" s="5">
        <f t="shared" si="266"/>
        <v>1.82</v>
      </c>
      <c r="S2457" s="14">
        <f t="shared" si="267"/>
        <v>34.125</v>
      </c>
      <c r="T2457" t="str">
        <f t="shared" si="271"/>
        <v>food</v>
      </c>
      <c r="U2457" t="str">
        <f t="shared" si="272"/>
        <v>small batch</v>
      </c>
    </row>
    <row r="2458" spans="1:21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f t="shared" si="268"/>
        <v>1500</v>
      </c>
      <c r="F2458">
        <v>2713</v>
      </c>
      <c r="G2458" t="s">
        <v>8219</v>
      </c>
      <c r="H2458" t="s">
        <v>8224</v>
      </c>
      <c r="I2458" t="s">
        <v>8246</v>
      </c>
      <c r="J2458">
        <v>1488063839</v>
      </c>
      <c r="K2458" s="10">
        <f t="shared" si="269"/>
        <v>42791.961099537039</v>
      </c>
      <c r="L2458">
        <v>1485471839</v>
      </c>
      <c r="M2458" s="10">
        <f t="shared" si="270"/>
        <v>42761.961099537039</v>
      </c>
      <c r="N2458" t="b">
        <v>0</v>
      </c>
      <c r="O2458">
        <v>67</v>
      </c>
      <c r="P2458" t="b">
        <v>1</v>
      </c>
      <c r="Q2458" t="s">
        <v>8298</v>
      </c>
      <c r="R2458" s="5">
        <f t="shared" si="266"/>
        <v>1.8089999999999999</v>
      </c>
      <c r="S2458" s="14">
        <f t="shared" si="267"/>
        <v>40.492537313432834</v>
      </c>
      <c r="T2458" t="str">
        <f t="shared" si="271"/>
        <v>food</v>
      </c>
      <c r="U2458" t="str">
        <f t="shared" si="272"/>
        <v>small batch</v>
      </c>
    </row>
    <row r="2459" spans="1:21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f t="shared" si="268"/>
        <v>23000</v>
      </c>
      <c r="F2459">
        <v>23530</v>
      </c>
      <c r="G2459" t="s">
        <v>8219</v>
      </c>
      <c r="H2459" t="s">
        <v>8224</v>
      </c>
      <c r="I2459" t="s">
        <v>8246</v>
      </c>
      <c r="J2459">
        <v>1458826056</v>
      </c>
      <c r="K2459" s="10">
        <f t="shared" si="269"/>
        <v>42453.560833333337</v>
      </c>
      <c r="L2459">
        <v>1456237656</v>
      </c>
      <c r="M2459" s="10">
        <f t="shared" si="270"/>
        <v>42423.602500000001</v>
      </c>
      <c r="N2459" t="b">
        <v>0</v>
      </c>
      <c r="O2459">
        <v>124</v>
      </c>
      <c r="P2459" t="b">
        <v>1</v>
      </c>
      <c r="Q2459" t="s">
        <v>8298</v>
      </c>
      <c r="R2459" s="5">
        <f t="shared" si="266"/>
        <v>1.0229999999999999</v>
      </c>
      <c r="S2459" s="14">
        <f t="shared" si="267"/>
        <v>189.75806451612902</v>
      </c>
      <c r="T2459" t="str">
        <f t="shared" si="271"/>
        <v>food</v>
      </c>
      <c r="U2459" t="str">
        <f t="shared" si="272"/>
        <v>small batch</v>
      </c>
    </row>
    <row r="2460" spans="1:21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f t="shared" si="268"/>
        <v>5000</v>
      </c>
      <c r="F2460">
        <v>5509</v>
      </c>
      <c r="G2460" t="s">
        <v>8219</v>
      </c>
      <c r="H2460" t="s">
        <v>8224</v>
      </c>
      <c r="I2460" t="s">
        <v>8246</v>
      </c>
      <c r="J2460">
        <v>1465498800</v>
      </c>
      <c r="K2460" s="10">
        <f t="shared" si="269"/>
        <v>42530.791666666672</v>
      </c>
      <c r="L2460">
        <v>1462481718</v>
      </c>
      <c r="M2460" s="10">
        <f t="shared" si="270"/>
        <v>42495.871736111112</v>
      </c>
      <c r="N2460" t="b">
        <v>0</v>
      </c>
      <c r="O2460">
        <v>80</v>
      </c>
      <c r="P2460" t="b">
        <v>1</v>
      </c>
      <c r="Q2460" t="s">
        <v>8298</v>
      </c>
      <c r="R2460" s="5">
        <f t="shared" si="266"/>
        <v>1.1020000000000001</v>
      </c>
      <c r="S2460" s="14">
        <f t="shared" si="267"/>
        <v>68.862499999999997</v>
      </c>
      <c r="T2460" t="str">
        <f t="shared" si="271"/>
        <v>food</v>
      </c>
      <c r="U2460" t="str">
        <f t="shared" si="272"/>
        <v>small batch</v>
      </c>
    </row>
    <row r="2461" spans="1:21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f t="shared" si="268"/>
        <v>30000</v>
      </c>
      <c r="F2461">
        <v>30675</v>
      </c>
      <c r="G2461" t="s">
        <v>8219</v>
      </c>
      <c r="H2461" t="s">
        <v>8224</v>
      </c>
      <c r="I2461" t="s">
        <v>8246</v>
      </c>
      <c r="J2461">
        <v>1458742685</v>
      </c>
      <c r="K2461" s="10">
        <f t="shared" si="269"/>
        <v>42452.595891203702</v>
      </c>
      <c r="L2461">
        <v>1454858285</v>
      </c>
      <c r="M2461" s="10">
        <f t="shared" si="270"/>
        <v>42407.637557870374</v>
      </c>
      <c r="N2461" t="b">
        <v>0</v>
      </c>
      <c r="O2461">
        <v>282</v>
      </c>
      <c r="P2461" t="b">
        <v>1</v>
      </c>
      <c r="Q2461" t="s">
        <v>8298</v>
      </c>
      <c r="R2461" s="5">
        <f t="shared" si="266"/>
        <v>1.0229999999999999</v>
      </c>
      <c r="S2461" s="14">
        <f t="shared" si="267"/>
        <v>108.77659574468085</v>
      </c>
      <c r="T2461" t="str">
        <f t="shared" si="271"/>
        <v>food</v>
      </c>
      <c r="U2461" t="str">
        <f t="shared" si="272"/>
        <v>small batch</v>
      </c>
    </row>
    <row r="2462" spans="1:21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f t="shared" si="268"/>
        <v>8500</v>
      </c>
      <c r="F2462">
        <v>8567</v>
      </c>
      <c r="G2462" t="s">
        <v>8219</v>
      </c>
      <c r="H2462" t="s">
        <v>8224</v>
      </c>
      <c r="I2462" t="s">
        <v>8246</v>
      </c>
      <c r="J2462">
        <v>1483417020</v>
      </c>
      <c r="K2462" s="10">
        <f t="shared" si="269"/>
        <v>42738.178472222222</v>
      </c>
      <c r="L2462">
        <v>1480480167</v>
      </c>
      <c r="M2462" s="10">
        <f t="shared" si="270"/>
        <v>42704.187118055561</v>
      </c>
      <c r="N2462" t="b">
        <v>0</v>
      </c>
      <c r="O2462">
        <v>68</v>
      </c>
      <c r="P2462" t="b">
        <v>1</v>
      </c>
      <c r="Q2462" t="s">
        <v>8298</v>
      </c>
      <c r="R2462" s="5">
        <f t="shared" si="266"/>
        <v>1.008</v>
      </c>
      <c r="S2462" s="14">
        <f t="shared" si="267"/>
        <v>125.98529411764706</v>
      </c>
      <c r="T2462" t="str">
        <f t="shared" si="271"/>
        <v>food</v>
      </c>
      <c r="U2462" t="str">
        <f t="shared" si="272"/>
        <v>small batch</v>
      </c>
    </row>
    <row r="2463" spans="1:21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f t="shared" si="268"/>
        <v>7500</v>
      </c>
      <c r="F2463">
        <v>7785</v>
      </c>
      <c r="G2463" t="s">
        <v>8219</v>
      </c>
      <c r="H2463" t="s">
        <v>8224</v>
      </c>
      <c r="I2463" t="s">
        <v>8246</v>
      </c>
      <c r="J2463">
        <v>1317438000</v>
      </c>
      <c r="K2463" s="10">
        <f t="shared" si="269"/>
        <v>40817.125</v>
      </c>
      <c r="L2463">
        <v>1314577097</v>
      </c>
      <c r="M2463" s="10">
        <f t="shared" si="270"/>
        <v>40784.012696759259</v>
      </c>
      <c r="N2463" t="b">
        <v>0</v>
      </c>
      <c r="O2463">
        <v>86</v>
      </c>
      <c r="P2463" t="b">
        <v>1</v>
      </c>
      <c r="Q2463" t="s">
        <v>8279</v>
      </c>
      <c r="R2463" s="5">
        <f t="shared" si="266"/>
        <v>1.038</v>
      </c>
      <c r="S2463" s="14">
        <f t="shared" si="267"/>
        <v>90.523255813953483</v>
      </c>
      <c r="T2463" t="str">
        <f t="shared" si="271"/>
        <v>music</v>
      </c>
      <c r="U2463" t="str">
        <f t="shared" si="272"/>
        <v>indie rock</v>
      </c>
    </row>
    <row r="2464" spans="1:21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f t="shared" si="268"/>
        <v>3000</v>
      </c>
      <c r="F2464">
        <v>3321.25</v>
      </c>
      <c r="G2464" t="s">
        <v>8219</v>
      </c>
      <c r="H2464" t="s">
        <v>8224</v>
      </c>
      <c r="I2464" t="s">
        <v>8246</v>
      </c>
      <c r="J2464">
        <v>1342672096</v>
      </c>
      <c r="K2464" s="10">
        <f t="shared" si="269"/>
        <v>41109.186296296299</v>
      </c>
      <c r="L2464">
        <v>1340944096</v>
      </c>
      <c r="M2464" s="10">
        <f t="shared" si="270"/>
        <v>41089.186296296299</v>
      </c>
      <c r="N2464" t="b">
        <v>0</v>
      </c>
      <c r="O2464">
        <v>115</v>
      </c>
      <c r="P2464" t="b">
        <v>1</v>
      </c>
      <c r="Q2464" t="s">
        <v>8279</v>
      </c>
      <c r="R2464" s="5">
        <f t="shared" si="266"/>
        <v>1.107</v>
      </c>
      <c r="S2464" s="14">
        <f t="shared" si="267"/>
        <v>28.880434782608695</v>
      </c>
      <c r="T2464" t="str">
        <f t="shared" si="271"/>
        <v>music</v>
      </c>
      <c r="U2464" t="str">
        <f t="shared" si="272"/>
        <v>indie rock</v>
      </c>
    </row>
    <row r="2465" spans="1:21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f t="shared" si="268"/>
        <v>2000</v>
      </c>
      <c r="F2465">
        <v>2325</v>
      </c>
      <c r="G2465" t="s">
        <v>8219</v>
      </c>
      <c r="H2465" t="s">
        <v>8224</v>
      </c>
      <c r="I2465" t="s">
        <v>8246</v>
      </c>
      <c r="J2465">
        <v>1366138800</v>
      </c>
      <c r="K2465" s="10">
        <f t="shared" si="269"/>
        <v>41380.791666666664</v>
      </c>
      <c r="L2465">
        <v>1362710425</v>
      </c>
      <c r="M2465" s="10">
        <f t="shared" si="270"/>
        <v>41341.111400462964</v>
      </c>
      <c r="N2465" t="b">
        <v>0</v>
      </c>
      <c r="O2465">
        <v>75</v>
      </c>
      <c r="P2465" t="b">
        <v>1</v>
      </c>
      <c r="Q2465" t="s">
        <v>8279</v>
      </c>
      <c r="R2465" s="5">
        <f t="shared" si="266"/>
        <v>1.163</v>
      </c>
      <c r="S2465" s="14">
        <f t="shared" si="267"/>
        <v>31</v>
      </c>
      <c r="T2465" t="str">
        <f t="shared" si="271"/>
        <v>music</v>
      </c>
      <c r="U2465" t="str">
        <f t="shared" si="272"/>
        <v>indie rock</v>
      </c>
    </row>
    <row r="2466" spans="1:21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f t="shared" si="268"/>
        <v>1500</v>
      </c>
      <c r="F2466">
        <v>2222</v>
      </c>
      <c r="G2466" t="s">
        <v>8219</v>
      </c>
      <c r="H2466" t="s">
        <v>8229</v>
      </c>
      <c r="I2466" t="s">
        <v>8251</v>
      </c>
      <c r="J2466">
        <v>1443641340</v>
      </c>
      <c r="K2466" s="10">
        <f t="shared" si="269"/>
        <v>42277.811805555553</v>
      </c>
      <c r="L2466">
        <v>1441143397</v>
      </c>
      <c r="M2466" s="10">
        <f t="shared" si="270"/>
        <v>42248.90042824074</v>
      </c>
      <c r="N2466" t="b">
        <v>0</v>
      </c>
      <c r="O2466">
        <v>43</v>
      </c>
      <c r="P2466" t="b">
        <v>1</v>
      </c>
      <c r="Q2466" t="s">
        <v>8279</v>
      </c>
      <c r="R2466" s="5">
        <f t="shared" si="266"/>
        <v>1.111</v>
      </c>
      <c r="S2466" s="14">
        <f t="shared" si="267"/>
        <v>51.674418604651166</v>
      </c>
      <c r="T2466" t="str">
        <f t="shared" si="271"/>
        <v>music</v>
      </c>
      <c r="U2466" t="str">
        <f t="shared" si="272"/>
        <v>indie rock</v>
      </c>
    </row>
    <row r="2467" spans="1:21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f t="shared" si="268"/>
        <v>700</v>
      </c>
      <c r="F2467">
        <v>1261</v>
      </c>
      <c r="G2467" t="s">
        <v>8219</v>
      </c>
      <c r="H2467" t="s">
        <v>8224</v>
      </c>
      <c r="I2467" t="s">
        <v>8246</v>
      </c>
      <c r="J2467">
        <v>1348420548</v>
      </c>
      <c r="K2467" s="10">
        <f t="shared" si="269"/>
        <v>41175.719305555554</v>
      </c>
      <c r="L2467">
        <v>1345828548</v>
      </c>
      <c r="M2467" s="10">
        <f t="shared" si="270"/>
        <v>41145.719305555554</v>
      </c>
      <c r="N2467" t="b">
        <v>0</v>
      </c>
      <c r="O2467">
        <v>48</v>
      </c>
      <c r="P2467" t="b">
        <v>1</v>
      </c>
      <c r="Q2467" t="s">
        <v>8279</v>
      </c>
      <c r="R2467" s="5">
        <f t="shared" si="266"/>
        <v>1.8009999999999999</v>
      </c>
      <c r="S2467" s="14">
        <f t="shared" si="267"/>
        <v>26.270833333333332</v>
      </c>
      <c r="T2467" t="str">
        <f t="shared" si="271"/>
        <v>music</v>
      </c>
      <c r="U2467" t="str">
        <f t="shared" si="272"/>
        <v>indie rock</v>
      </c>
    </row>
    <row r="2468" spans="1:21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f t="shared" si="268"/>
        <v>2500</v>
      </c>
      <c r="F2468">
        <v>2500</v>
      </c>
      <c r="G2468" t="s">
        <v>8219</v>
      </c>
      <c r="H2468" t="s">
        <v>8224</v>
      </c>
      <c r="I2468" t="s">
        <v>8246</v>
      </c>
      <c r="J2468">
        <v>1368066453</v>
      </c>
      <c r="K2468" s="10">
        <f t="shared" si="269"/>
        <v>41403.102465277778</v>
      </c>
      <c r="L2468">
        <v>1365474453</v>
      </c>
      <c r="M2468" s="10">
        <f t="shared" si="270"/>
        <v>41373.102465277778</v>
      </c>
      <c r="N2468" t="b">
        <v>0</v>
      </c>
      <c r="O2468">
        <v>52</v>
      </c>
      <c r="P2468" t="b">
        <v>1</v>
      </c>
      <c r="Q2468" t="s">
        <v>8279</v>
      </c>
      <c r="R2468" s="5">
        <f t="shared" si="266"/>
        <v>1</v>
      </c>
      <c r="S2468" s="14">
        <f t="shared" si="267"/>
        <v>48.07692307692308</v>
      </c>
      <c r="T2468" t="str">
        <f t="shared" si="271"/>
        <v>music</v>
      </c>
      <c r="U2468" t="str">
        <f t="shared" si="272"/>
        <v>indie rock</v>
      </c>
    </row>
    <row r="2469" spans="1:21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f t="shared" si="268"/>
        <v>1000</v>
      </c>
      <c r="F2469">
        <v>1185</v>
      </c>
      <c r="G2469" t="s">
        <v>8219</v>
      </c>
      <c r="H2469" t="s">
        <v>8224</v>
      </c>
      <c r="I2469" t="s">
        <v>8246</v>
      </c>
      <c r="J2469">
        <v>1336669200</v>
      </c>
      <c r="K2469" s="10">
        <f t="shared" si="269"/>
        <v>41039.708333333336</v>
      </c>
      <c r="L2469">
        <v>1335473931</v>
      </c>
      <c r="M2469" s="10">
        <f t="shared" si="270"/>
        <v>41025.874201388891</v>
      </c>
      <c r="N2469" t="b">
        <v>0</v>
      </c>
      <c r="O2469">
        <v>43</v>
      </c>
      <c r="P2469" t="b">
        <v>1</v>
      </c>
      <c r="Q2469" t="s">
        <v>8279</v>
      </c>
      <c r="R2469" s="5">
        <f t="shared" si="266"/>
        <v>1.1850000000000001</v>
      </c>
      <c r="S2469" s="14">
        <f t="shared" si="267"/>
        <v>27.558139534883722</v>
      </c>
      <c r="T2469" t="str">
        <f t="shared" si="271"/>
        <v>music</v>
      </c>
      <c r="U2469" t="str">
        <f t="shared" si="272"/>
        <v>indie rock</v>
      </c>
    </row>
    <row r="2470" spans="1:21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f t="shared" si="268"/>
        <v>2000</v>
      </c>
      <c r="F2470">
        <v>2144.34</v>
      </c>
      <c r="G2470" t="s">
        <v>8219</v>
      </c>
      <c r="H2470" t="s">
        <v>8224</v>
      </c>
      <c r="I2470" t="s">
        <v>8246</v>
      </c>
      <c r="J2470">
        <v>1351400400</v>
      </c>
      <c r="K2470" s="10">
        <f t="shared" si="269"/>
        <v>41210.208333333336</v>
      </c>
      <c r="L2470">
        <v>1348285321</v>
      </c>
      <c r="M2470" s="10">
        <f t="shared" si="270"/>
        <v>41174.154178240737</v>
      </c>
      <c r="N2470" t="b">
        <v>0</v>
      </c>
      <c r="O2470">
        <v>58</v>
      </c>
      <c r="P2470" t="b">
        <v>1</v>
      </c>
      <c r="Q2470" t="s">
        <v>8279</v>
      </c>
      <c r="R2470" s="5">
        <f t="shared" si="266"/>
        <v>1.0720000000000001</v>
      </c>
      <c r="S2470" s="14">
        <f t="shared" si="267"/>
        <v>36.97137931034483</v>
      </c>
      <c r="T2470" t="str">
        <f t="shared" si="271"/>
        <v>music</v>
      </c>
      <c r="U2470" t="str">
        <f t="shared" si="272"/>
        <v>indie rock</v>
      </c>
    </row>
    <row r="2471" spans="1:21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f t="shared" si="268"/>
        <v>1200</v>
      </c>
      <c r="F2471">
        <v>1364</v>
      </c>
      <c r="G2471" t="s">
        <v>8219</v>
      </c>
      <c r="H2471" t="s">
        <v>8224</v>
      </c>
      <c r="I2471" t="s">
        <v>8246</v>
      </c>
      <c r="J2471">
        <v>1297160329</v>
      </c>
      <c r="K2471" s="10">
        <f t="shared" si="269"/>
        <v>40582.429733796293</v>
      </c>
      <c r="L2471">
        <v>1295000329</v>
      </c>
      <c r="M2471" s="10">
        <f t="shared" si="270"/>
        <v>40557.429733796293</v>
      </c>
      <c r="N2471" t="b">
        <v>0</v>
      </c>
      <c r="O2471">
        <v>47</v>
      </c>
      <c r="P2471" t="b">
        <v>1</v>
      </c>
      <c r="Q2471" t="s">
        <v>8279</v>
      </c>
      <c r="R2471" s="5">
        <f t="shared" si="266"/>
        <v>1.137</v>
      </c>
      <c r="S2471" s="14">
        <f t="shared" si="267"/>
        <v>29.021276595744681</v>
      </c>
      <c r="T2471" t="str">
        <f t="shared" si="271"/>
        <v>music</v>
      </c>
      <c r="U2471" t="str">
        <f t="shared" si="272"/>
        <v>indie rock</v>
      </c>
    </row>
    <row r="2472" spans="1:21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f t="shared" si="268"/>
        <v>1000</v>
      </c>
      <c r="F2472">
        <v>1031.6400000000001</v>
      </c>
      <c r="G2472" t="s">
        <v>8219</v>
      </c>
      <c r="H2472" t="s">
        <v>8224</v>
      </c>
      <c r="I2472" t="s">
        <v>8246</v>
      </c>
      <c r="J2472">
        <v>1337824055</v>
      </c>
      <c r="K2472" s="10">
        <f t="shared" si="269"/>
        <v>41053.07471064815</v>
      </c>
      <c r="L2472">
        <v>1335232055</v>
      </c>
      <c r="M2472" s="10">
        <f t="shared" si="270"/>
        <v>41023.07471064815</v>
      </c>
      <c r="N2472" t="b">
        <v>0</v>
      </c>
      <c r="O2472">
        <v>36</v>
      </c>
      <c r="P2472" t="b">
        <v>1</v>
      </c>
      <c r="Q2472" t="s">
        <v>8279</v>
      </c>
      <c r="R2472" s="5">
        <f t="shared" si="266"/>
        <v>1.032</v>
      </c>
      <c r="S2472" s="14">
        <f t="shared" si="267"/>
        <v>28.65666666666667</v>
      </c>
      <c r="T2472" t="str">
        <f t="shared" si="271"/>
        <v>music</v>
      </c>
      <c r="U2472" t="str">
        <f t="shared" si="272"/>
        <v>indie rock</v>
      </c>
    </row>
    <row r="2473" spans="1:21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f t="shared" si="268"/>
        <v>500</v>
      </c>
      <c r="F2473">
        <v>640</v>
      </c>
      <c r="G2473" t="s">
        <v>8219</v>
      </c>
      <c r="H2473" t="s">
        <v>8224</v>
      </c>
      <c r="I2473" t="s">
        <v>8246</v>
      </c>
      <c r="J2473">
        <v>1327535392</v>
      </c>
      <c r="K2473" s="10">
        <f t="shared" si="269"/>
        <v>40933.992962962962</v>
      </c>
      <c r="L2473">
        <v>1324079392</v>
      </c>
      <c r="M2473" s="10">
        <f t="shared" si="270"/>
        <v>40893.992962962962</v>
      </c>
      <c r="N2473" t="b">
        <v>0</v>
      </c>
      <c r="O2473">
        <v>17</v>
      </c>
      <c r="P2473" t="b">
        <v>1</v>
      </c>
      <c r="Q2473" t="s">
        <v>8279</v>
      </c>
      <c r="R2473" s="5">
        <f t="shared" si="266"/>
        <v>1.28</v>
      </c>
      <c r="S2473" s="14">
        <f t="shared" si="267"/>
        <v>37.647058823529413</v>
      </c>
      <c r="T2473" t="str">
        <f t="shared" si="271"/>
        <v>music</v>
      </c>
      <c r="U2473" t="str">
        <f t="shared" si="272"/>
        <v>indie rock</v>
      </c>
    </row>
    <row r="2474" spans="1:21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f t="shared" si="268"/>
        <v>7500</v>
      </c>
      <c r="F2474">
        <v>10182.02</v>
      </c>
      <c r="G2474" t="s">
        <v>8219</v>
      </c>
      <c r="H2474" t="s">
        <v>8224</v>
      </c>
      <c r="I2474" t="s">
        <v>8246</v>
      </c>
      <c r="J2474">
        <v>1283562180</v>
      </c>
      <c r="K2474" s="10">
        <f t="shared" si="269"/>
        <v>40425.043749999997</v>
      </c>
      <c r="L2474">
        <v>1277433980</v>
      </c>
      <c r="M2474" s="10">
        <f t="shared" si="270"/>
        <v>40354.11550925926</v>
      </c>
      <c r="N2474" t="b">
        <v>0</v>
      </c>
      <c r="O2474">
        <v>104</v>
      </c>
      <c r="P2474" t="b">
        <v>1</v>
      </c>
      <c r="Q2474" t="s">
        <v>8279</v>
      </c>
      <c r="R2474" s="5">
        <f t="shared" si="266"/>
        <v>1.3580000000000001</v>
      </c>
      <c r="S2474" s="14">
        <f t="shared" si="267"/>
        <v>97.904038461538462</v>
      </c>
      <c r="T2474" t="str">
        <f t="shared" si="271"/>
        <v>music</v>
      </c>
      <c r="U2474" t="str">
        <f t="shared" si="272"/>
        <v>indie rock</v>
      </c>
    </row>
    <row r="2475" spans="1:21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f t="shared" si="268"/>
        <v>2000</v>
      </c>
      <c r="F2475">
        <v>2000</v>
      </c>
      <c r="G2475" t="s">
        <v>8219</v>
      </c>
      <c r="H2475" t="s">
        <v>8224</v>
      </c>
      <c r="I2475" t="s">
        <v>8246</v>
      </c>
      <c r="J2475">
        <v>1352573869</v>
      </c>
      <c r="K2475" s="10">
        <f t="shared" si="269"/>
        <v>41223.790150462963</v>
      </c>
      <c r="L2475">
        <v>1349978269</v>
      </c>
      <c r="M2475" s="10">
        <f t="shared" si="270"/>
        <v>41193.748483796298</v>
      </c>
      <c r="N2475" t="b">
        <v>0</v>
      </c>
      <c r="O2475">
        <v>47</v>
      </c>
      <c r="P2475" t="b">
        <v>1</v>
      </c>
      <c r="Q2475" t="s">
        <v>8279</v>
      </c>
      <c r="R2475" s="5">
        <f t="shared" si="266"/>
        <v>1</v>
      </c>
      <c r="S2475" s="14">
        <f t="shared" si="267"/>
        <v>42.553191489361701</v>
      </c>
      <c r="T2475" t="str">
        <f t="shared" si="271"/>
        <v>music</v>
      </c>
      <c r="U2475" t="str">
        <f t="shared" si="272"/>
        <v>indie rock</v>
      </c>
    </row>
    <row r="2476" spans="1:21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f t="shared" si="268"/>
        <v>5000</v>
      </c>
      <c r="F2476">
        <v>5000.18</v>
      </c>
      <c r="G2476" t="s">
        <v>8219</v>
      </c>
      <c r="H2476" t="s">
        <v>8224</v>
      </c>
      <c r="I2476" t="s">
        <v>8246</v>
      </c>
      <c r="J2476">
        <v>1286756176</v>
      </c>
      <c r="K2476" s="10">
        <f t="shared" si="269"/>
        <v>40462.011296296296</v>
      </c>
      <c r="L2476">
        <v>1282868176</v>
      </c>
      <c r="M2476" s="10">
        <f t="shared" si="270"/>
        <v>40417.011296296296</v>
      </c>
      <c r="N2476" t="b">
        <v>0</v>
      </c>
      <c r="O2476">
        <v>38</v>
      </c>
      <c r="P2476" t="b">
        <v>1</v>
      </c>
      <c r="Q2476" t="s">
        <v>8279</v>
      </c>
      <c r="R2476" s="5">
        <f t="shared" si="266"/>
        <v>1</v>
      </c>
      <c r="S2476" s="14">
        <f t="shared" si="267"/>
        <v>131.58368421052631</v>
      </c>
      <c r="T2476" t="str">
        <f t="shared" si="271"/>
        <v>music</v>
      </c>
      <c r="U2476" t="str">
        <f t="shared" si="272"/>
        <v>indie rock</v>
      </c>
    </row>
    <row r="2477" spans="1:21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f t="shared" si="268"/>
        <v>2500</v>
      </c>
      <c r="F2477">
        <v>2618</v>
      </c>
      <c r="G2477" t="s">
        <v>8219</v>
      </c>
      <c r="H2477" t="s">
        <v>8224</v>
      </c>
      <c r="I2477" t="s">
        <v>8246</v>
      </c>
      <c r="J2477">
        <v>1278799200</v>
      </c>
      <c r="K2477" s="10">
        <f t="shared" si="269"/>
        <v>40369.916666666664</v>
      </c>
      <c r="L2477">
        <v>1273647255</v>
      </c>
      <c r="M2477" s="10">
        <f t="shared" si="270"/>
        <v>40310.287673611114</v>
      </c>
      <c r="N2477" t="b">
        <v>0</v>
      </c>
      <c r="O2477">
        <v>81</v>
      </c>
      <c r="P2477" t="b">
        <v>1</v>
      </c>
      <c r="Q2477" t="s">
        <v>8279</v>
      </c>
      <c r="R2477" s="5">
        <f t="shared" si="266"/>
        <v>1.0469999999999999</v>
      </c>
      <c r="S2477" s="14">
        <f t="shared" si="267"/>
        <v>32.320987654320987</v>
      </c>
      <c r="T2477" t="str">
        <f t="shared" si="271"/>
        <v>music</v>
      </c>
      <c r="U2477" t="str">
        <f t="shared" si="272"/>
        <v>indie rock</v>
      </c>
    </row>
    <row r="2478" spans="1:21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f t="shared" si="268"/>
        <v>3200</v>
      </c>
      <c r="F2478">
        <v>3360.72</v>
      </c>
      <c r="G2478" t="s">
        <v>8219</v>
      </c>
      <c r="H2478" t="s">
        <v>8224</v>
      </c>
      <c r="I2478" t="s">
        <v>8246</v>
      </c>
      <c r="J2478">
        <v>1415004770</v>
      </c>
      <c r="K2478" s="10">
        <f t="shared" si="269"/>
        <v>41946.370023148149</v>
      </c>
      <c r="L2478">
        <v>1412149970</v>
      </c>
      <c r="M2478" s="10">
        <f t="shared" si="270"/>
        <v>41913.328356481477</v>
      </c>
      <c r="N2478" t="b">
        <v>0</v>
      </c>
      <c r="O2478">
        <v>55</v>
      </c>
      <c r="P2478" t="b">
        <v>1</v>
      </c>
      <c r="Q2478" t="s">
        <v>8279</v>
      </c>
      <c r="R2478" s="5">
        <f t="shared" si="266"/>
        <v>1.05</v>
      </c>
      <c r="S2478" s="14">
        <f t="shared" si="267"/>
        <v>61.103999999999999</v>
      </c>
      <c r="T2478" t="str">
        <f t="shared" si="271"/>
        <v>music</v>
      </c>
      <c r="U2478" t="str">
        <f t="shared" si="272"/>
        <v>indie rock</v>
      </c>
    </row>
    <row r="2479" spans="1:21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f t="shared" si="268"/>
        <v>750</v>
      </c>
      <c r="F2479">
        <v>1285</v>
      </c>
      <c r="G2479" t="s">
        <v>8219</v>
      </c>
      <c r="H2479" t="s">
        <v>8224</v>
      </c>
      <c r="I2479" t="s">
        <v>8246</v>
      </c>
      <c r="J2479">
        <v>1344789345</v>
      </c>
      <c r="K2479" s="10">
        <f t="shared" si="269"/>
        <v>41133.691493055558</v>
      </c>
      <c r="L2479">
        <v>1340901345</v>
      </c>
      <c r="M2479" s="10">
        <f t="shared" si="270"/>
        <v>41088.691493055558</v>
      </c>
      <c r="N2479" t="b">
        <v>0</v>
      </c>
      <c r="O2479">
        <v>41</v>
      </c>
      <c r="P2479" t="b">
        <v>1</v>
      </c>
      <c r="Q2479" t="s">
        <v>8279</v>
      </c>
      <c r="R2479" s="5">
        <f t="shared" si="266"/>
        <v>1.7130000000000001</v>
      </c>
      <c r="S2479" s="14">
        <f t="shared" si="267"/>
        <v>31.341463414634145</v>
      </c>
      <c r="T2479" t="str">
        <f t="shared" si="271"/>
        <v>music</v>
      </c>
      <c r="U2479" t="str">
        <f t="shared" si="272"/>
        <v>indie rock</v>
      </c>
    </row>
    <row r="2480" spans="1:21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f t="shared" si="268"/>
        <v>8000</v>
      </c>
      <c r="F2480">
        <v>10200</v>
      </c>
      <c r="G2480" t="s">
        <v>8219</v>
      </c>
      <c r="H2480" t="s">
        <v>8224</v>
      </c>
      <c r="I2480" t="s">
        <v>8246</v>
      </c>
      <c r="J2480">
        <v>1358117313</v>
      </c>
      <c r="K2480" s="10">
        <f t="shared" si="269"/>
        <v>41287.950381944444</v>
      </c>
      <c r="L2480">
        <v>1355525313</v>
      </c>
      <c r="M2480" s="10">
        <f t="shared" si="270"/>
        <v>41257.950381944444</v>
      </c>
      <c r="N2480" t="b">
        <v>0</v>
      </c>
      <c r="O2480">
        <v>79</v>
      </c>
      <c r="P2480" t="b">
        <v>1</v>
      </c>
      <c r="Q2480" t="s">
        <v>8279</v>
      </c>
      <c r="R2480" s="5">
        <f t="shared" si="266"/>
        <v>1.2749999999999999</v>
      </c>
      <c r="S2480" s="14">
        <f t="shared" si="267"/>
        <v>129.1139240506329</v>
      </c>
      <c r="T2480" t="str">
        <f t="shared" si="271"/>
        <v>music</v>
      </c>
      <c r="U2480" t="str">
        <f t="shared" si="272"/>
        <v>indie rock</v>
      </c>
    </row>
    <row r="2481" spans="1:21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f t="shared" si="268"/>
        <v>300</v>
      </c>
      <c r="F2481">
        <v>400.33</v>
      </c>
      <c r="G2481" t="s">
        <v>8219</v>
      </c>
      <c r="H2481" t="s">
        <v>8224</v>
      </c>
      <c r="I2481" t="s">
        <v>8246</v>
      </c>
      <c r="J2481">
        <v>1343440800</v>
      </c>
      <c r="K2481" s="10">
        <f t="shared" si="269"/>
        <v>41118.083333333336</v>
      </c>
      <c r="L2481">
        <v>1342545994</v>
      </c>
      <c r="M2481" s="10">
        <f t="shared" si="270"/>
        <v>41107.726782407408</v>
      </c>
      <c r="N2481" t="b">
        <v>0</v>
      </c>
      <c r="O2481">
        <v>16</v>
      </c>
      <c r="P2481" t="b">
        <v>1</v>
      </c>
      <c r="Q2481" t="s">
        <v>8279</v>
      </c>
      <c r="R2481" s="5">
        <f t="shared" si="266"/>
        <v>1.3340000000000001</v>
      </c>
      <c r="S2481" s="14">
        <f t="shared" si="267"/>
        <v>25.020624999999999</v>
      </c>
      <c r="T2481" t="str">
        <f t="shared" si="271"/>
        <v>music</v>
      </c>
      <c r="U2481" t="str">
        <f t="shared" si="272"/>
        <v>indie rock</v>
      </c>
    </row>
    <row r="2482" spans="1:21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f t="shared" si="268"/>
        <v>2000</v>
      </c>
      <c r="F2482">
        <v>2000</v>
      </c>
      <c r="G2482" t="s">
        <v>8219</v>
      </c>
      <c r="H2482" t="s">
        <v>8224</v>
      </c>
      <c r="I2482" t="s">
        <v>8246</v>
      </c>
      <c r="J2482">
        <v>1444516084</v>
      </c>
      <c r="K2482" s="10">
        <f t="shared" si="269"/>
        <v>42287.936157407406</v>
      </c>
      <c r="L2482">
        <v>1439332084</v>
      </c>
      <c r="M2482" s="10">
        <f t="shared" si="270"/>
        <v>42227.936157407406</v>
      </c>
      <c r="N2482" t="b">
        <v>0</v>
      </c>
      <c r="O2482">
        <v>8</v>
      </c>
      <c r="P2482" t="b">
        <v>1</v>
      </c>
      <c r="Q2482" t="s">
        <v>8279</v>
      </c>
      <c r="R2482" s="5">
        <f t="shared" si="266"/>
        <v>1</v>
      </c>
      <c r="S2482" s="14">
        <f t="shared" si="267"/>
        <v>250</v>
      </c>
      <c r="T2482" t="str">
        <f t="shared" si="271"/>
        <v>music</v>
      </c>
      <c r="U2482" t="str">
        <f t="shared" si="272"/>
        <v>indie rock</v>
      </c>
    </row>
    <row r="2483" spans="1:21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f t="shared" si="268"/>
        <v>4000</v>
      </c>
      <c r="F2483">
        <v>4516.4399999999996</v>
      </c>
      <c r="G2483" t="s">
        <v>8219</v>
      </c>
      <c r="H2483" t="s">
        <v>8224</v>
      </c>
      <c r="I2483" t="s">
        <v>8246</v>
      </c>
      <c r="J2483">
        <v>1335799808</v>
      </c>
      <c r="K2483" s="10">
        <f t="shared" si="269"/>
        <v>41029.645925925928</v>
      </c>
      <c r="L2483">
        <v>1333207808</v>
      </c>
      <c r="M2483" s="10">
        <f t="shared" si="270"/>
        <v>40999.645925925928</v>
      </c>
      <c r="N2483" t="b">
        <v>0</v>
      </c>
      <c r="O2483">
        <v>95</v>
      </c>
      <c r="P2483" t="b">
        <v>1</v>
      </c>
      <c r="Q2483" t="s">
        <v>8279</v>
      </c>
      <c r="R2483" s="5">
        <f t="shared" si="266"/>
        <v>1.129</v>
      </c>
      <c r="S2483" s="14">
        <f t="shared" si="267"/>
        <v>47.541473684210523</v>
      </c>
      <c r="T2483" t="str">
        <f t="shared" si="271"/>
        <v>music</v>
      </c>
      <c r="U2483" t="str">
        <f t="shared" si="272"/>
        <v>indie rock</v>
      </c>
    </row>
    <row r="2484" spans="1:21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f t="shared" si="268"/>
        <v>1000</v>
      </c>
      <c r="F2484">
        <v>1001</v>
      </c>
      <c r="G2484" t="s">
        <v>8219</v>
      </c>
      <c r="H2484" t="s">
        <v>8224</v>
      </c>
      <c r="I2484" t="s">
        <v>8246</v>
      </c>
      <c r="J2484">
        <v>1312224383</v>
      </c>
      <c r="K2484" s="10">
        <f t="shared" si="269"/>
        <v>40756.782210648147</v>
      </c>
      <c r="L2484">
        <v>1308336383</v>
      </c>
      <c r="M2484" s="10">
        <f t="shared" si="270"/>
        <v>40711.782210648147</v>
      </c>
      <c r="N2484" t="b">
        <v>0</v>
      </c>
      <c r="O2484">
        <v>25</v>
      </c>
      <c r="P2484" t="b">
        <v>1</v>
      </c>
      <c r="Q2484" t="s">
        <v>8279</v>
      </c>
      <c r="R2484" s="5">
        <f t="shared" si="266"/>
        <v>1.0009999999999999</v>
      </c>
      <c r="S2484" s="14">
        <f t="shared" si="267"/>
        <v>40.04</v>
      </c>
      <c r="T2484" t="str">
        <f t="shared" si="271"/>
        <v>music</v>
      </c>
      <c r="U2484" t="str">
        <f t="shared" si="272"/>
        <v>indie rock</v>
      </c>
    </row>
    <row r="2485" spans="1:21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f t="shared" si="268"/>
        <v>1100</v>
      </c>
      <c r="F2485">
        <v>1251</v>
      </c>
      <c r="G2485" t="s">
        <v>8219</v>
      </c>
      <c r="H2485" t="s">
        <v>8224</v>
      </c>
      <c r="I2485" t="s">
        <v>8246</v>
      </c>
      <c r="J2485">
        <v>1335891603</v>
      </c>
      <c r="K2485" s="10">
        <f t="shared" si="269"/>
        <v>41030.708368055559</v>
      </c>
      <c r="L2485">
        <v>1330711203</v>
      </c>
      <c r="M2485" s="10">
        <f t="shared" si="270"/>
        <v>40970.750034722223</v>
      </c>
      <c r="N2485" t="b">
        <v>0</v>
      </c>
      <c r="O2485">
        <v>19</v>
      </c>
      <c r="P2485" t="b">
        <v>1</v>
      </c>
      <c r="Q2485" t="s">
        <v>8279</v>
      </c>
      <c r="R2485" s="5">
        <f t="shared" si="266"/>
        <v>1.137</v>
      </c>
      <c r="S2485" s="14">
        <f t="shared" si="267"/>
        <v>65.84210526315789</v>
      </c>
      <c r="T2485" t="str">
        <f t="shared" si="271"/>
        <v>music</v>
      </c>
      <c r="U2485" t="str">
        <f t="shared" si="272"/>
        <v>indie rock</v>
      </c>
    </row>
    <row r="2486" spans="1:21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f t="shared" si="268"/>
        <v>3500</v>
      </c>
      <c r="F2486">
        <v>4176.1099999999997</v>
      </c>
      <c r="G2486" t="s">
        <v>8219</v>
      </c>
      <c r="H2486" t="s">
        <v>8224</v>
      </c>
      <c r="I2486" t="s">
        <v>8246</v>
      </c>
      <c r="J2486">
        <v>1316124003</v>
      </c>
      <c r="K2486" s="10">
        <f t="shared" si="269"/>
        <v>40801.916701388887</v>
      </c>
      <c r="L2486">
        <v>1313532003</v>
      </c>
      <c r="M2486" s="10">
        <f t="shared" si="270"/>
        <v>40771.916701388887</v>
      </c>
      <c r="N2486" t="b">
        <v>0</v>
      </c>
      <c r="O2486">
        <v>90</v>
      </c>
      <c r="P2486" t="b">
        <v>1</v>
      </c>
      <c r="Q2486" t="s">
        <v>8279</v>
      </c>
      <c r="R2486" s="5">
        <f t="shared" si="266"/>
        <v>1.1930000000000001</v>
      </c>
      <c r="S2486" s="14">
        <f t="shared" si="267"/>
        <v>46.401222222222216</v>
      </c>
      <c r="T2486" t="str">
        <f t="shared" si="271"/>
        <v>music</v>
      </c>
      <c r="U2486" t="str">
        <f t="shared" si="272"/>
        <v>indie rock</v>
      </c>
    </row>
    <row r="2487" spans="1:21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f t="shared" si="268"/>
        <v>2000</v>
      </c>
      <c r="F2487">
        <v>2065</v>
      </c>
      <c r="G2487" t="s">
        <v>8219</v>
      </c>
      <c r="H2487" t="s">
        <v>8224</v>
      </c>
      <c r="I2487" t="s">
        <v>8246</v>
      </c>
      <c r="J2487">
        <v>1318463879</v>
      </c>
      <c r="K2487" s="10">
        <f t="shared" si="269"/>
        <v>40828.998599537037</v>
      </c>
      <c r="L2487">
        <v>1315439879</v>
      </c>
      <c r="M2487" s="10">
        <f t="shared" si="270"/>
        <v>40793.998599537037</v>
      </c>
      <c r="N2487" t="b">
        <v>0</v>
      </c>
      <c r="O2487">
        <v>41</v>
      </c>
      <c r="P2487" t="b">
        <v>1</v>
      </c>
      <c r="Q2487" t="s">
        <v>8279</v>
      </c>
      <c r="R2487" s="5">
        <f t="shared" si="266"/>
        <v>1.0329999999999999</v>
      </c>
      <c r="S2487" s="14">
        <f t="shared" si="267"/>
        <v>50.365853658536587</v>
      </c>
      <c r="T2487" t="str">
        <f t="shared" si="271"/>
        <v>music</v>
      </c>
      <c r="U2487" t="str">
        <f t="shared" si="272"/>
        <v>indie rock</v>
      </c>
    </row>
    <row r="2488" spans="1:21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f t="shared" si="268"/>
        <v>300</v>
      </c>
      <c r="F2488">
        <v>797</v>
      </c>
      <c r="G2488" t="s">
        <v>8219</v>
      </c>
      <c r="H2488" t="s">
        <v>8224</v>
      </c>
      <c r="I2488" t="s">
        <v>8246</v>
      </c>
      <c r="J2488">
        <v>1335113976</v>
      </c>
      <c r="K2488" s="10">
        <f t="shared" si="269"/>
        <v>41021.708055555559</v>
      </c>
      <c r="L2488">
        <v>1332521976</v>
      </c>
      <c r="M2488" s="10">
        <f t="shared" si="270"/>
        <v>40991.708055555559</v>
      </c>
      <c r="N2488" t="b">
        <v>0</v>
      </c>
      <c r="O2488">
        <v>30</v>
      </c>
      <c r="P2488" t="b">
        <v>1</v>
      </c>
      <c r="Q2488" t="s">
        <v>8279</v>
      </c>
      <c r="R2488" s="5">
        <f t="shared" si="266"/>
        <v>2.657</v>
      </c>
      <c r="S2488" s="14">
        <f t="shared" si="267"/>
        <v>26.566666666666666</v>
      </c>
      <c r="T2488" t="str">
        <f t="shared" si="271"/>
        <v>music</v>
      </c>
      <c r="U2488" t="str">
        <f t="shared" si="272"/>
        <v>indie rock</v>
      </c>
    </row>
    <row r="2489" spans="1:21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f t="shared" si="268"/>
        <v>1500</v>
      </c>
      <c r="F2489">
        <v>1500.76</v>
      </c>
      <c r="G2489" t="s">
        <v>8219</v>
      </c>
      <c r="H2489" t="s">
        <v>8224</v>
      </c>
      <c r="I2489" t="s">
        <v>8246</v>
      </c>
      <c r="J2489">
        <v>1338083997</v>
      </c>
      <c r="K2489" s="10">
        <f t="shared" si="269"/>
        <v>41056.083298611113</v>
      </c>
      <c r="L2489">
        <v>1335491997</v>
      </c>
      <c r="M2489" s="10">
        <f t="shared" si="270"/>
        <v>41026.083298611113</v>
      </c>
      <c r="N2489" t="b">
        <v>0</v>
      </c>
      <c r="O2489">
        <v>38</v>
      </c>
      <c r="P2489" t="b">
        <v>1</v>
      </c>
      <c r="Q2489" t="s">
        <v>8279</v>
      </c>
      <c r="R2489" s="5">
        <f t="shared" si="266"/>
        <v>1.0009999999999999</v>
      </c>
      <c r="S2489" s="14">
        <f t="shared" si="267"/>
        <v>39.493684210526318</v>
      </c>
      <c r="T2489" t="str">
        <f t="shared" si="271"/>
        <v>music</v>
      </c>
      <c r="U2489" t="str">
        <f t="shared" si="272"/>
        <v>indie rock</v>
      </c>
    </row>
    <row r="2490" spans="1:21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f t="shared" si="268"/>
        <v>3000</v>
      </c>
      <c r="F2490">
        <v>3201</v>
      </c>
      <c r="G2490" t="s">
        <v>8219</v>
      </c>
      <c r="H2490" t="s">
        <v>8224</v>
      </c>
      <c r="I2490" t="s">
        <v>8246</v>
      </c>
      <c r="J2490">
        <v>1321459908</v>
      </c>
      <c r="K2490" s="10">
        <f t="shared" si="269"/>
        <v>40863.674861111111</v>
      </c>
      <c r="L2490">
        <v>1318864308</v>
      </c>
      <c r="M2490" s="10">
        <f t="shared" si="270"/>
        <v>40833.633194444446</v>
      </c>
      <c r="N2490" t="b">
        <v>0</v>
      </c>
      <c r="O2490">
        <v>65</v>
      </c>
      <c r="P2490" t="b">
        <v>1</v>
      </c>
      <c r="Q2490" t="s">
        <v>8279</v>
      </c>
      <c r="R2490" s="5">
        <f t="shared" si="266"/>
        <v>1.0669999999999999</v>
      </c>
      <c r="S2490" s="14">
        <f t="shared" si="267"/>
        <v>49.246153846153845</v>
      </c>
      <c r="T2490" t="str">
        <f t="shared" si="271"/>
        <v>music</v>
      </c>
      <c r="U2490" t="str">
        <f t="shared" si="272"/>
        <v>indie rock</v>
      </c>
    </row>
    <row r="2491" spans="1:21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f t="shared" si="268"/>
        <v>3500</v>
      </c>
      <c r="F2491">
        <v>4678.5</v>
      </c>
      <c r="G2491" t="s">
        <v>8219</v>
      </c>
      <c r="H2491" t="s">
        <v>8224</v>
      </c>
      <c r="I2491" t="s">
        <v>8246</v>
      </c>
      <c r="J2491">
        <v>1368117239</v>
      </c>
      <c r="K2491" s="10">
        <f t="shared" si="269"/>
        <v>41403.690266203703</v>
      </c>
      <c r="L2491">
        <v>1365525239</v>
      </c>
      <c r="M2491" s="10">
        <f t="shared" si="270"/>
        <v>41373.690266203703</v>
      </c>
      <c r="N2491" t="b">
        <v>0</v>
      </c>
      <c r="O2491">
        <v>75</v>
      </c>
      <c r="P2491" t="b">
        <v>1</v>
      </c>
      <c r="Q2491" t="s">
        <v>8279</v>
      </c>
      <c r="R2491" s="5">
        <f t="shared" si="266"/>
        <v>1.337</v>
      </c>
      <c r="S2491" s="14">
        <f t="shared" si="267"/>
        <v>62.38</v>
      </c>
      <c r="T2491" t="str">
        <f t="shared" si="271"/>
        <v>music</v>
      </c>
      <c r="U2491" t="str">
        <f t="shared" si="272"/>
        <v>indie rock</v>
      </c>
    </row>
    <row r="2492" spans="1:21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f t="shared" si="268"/>
        <v>500</v>
      </c>
      <c r="F2492">
        <v>607</v>
      </c>
      <c r="G2492" t="s">
        <v>8219</v>
      </c>
      <c r="H2492" t="s">
        <v>8224</v>
      </c>
      <c r="I2492" t="s">
        <v>8246</v>
      </c>
      <c r="J2492">
        <v>1340429276</v>
      </c>
      <c r="K2492" s="10">
        <f t="shared" si="269"/>
        <v>41083.227731481478</v>
      </c>
      <c r="L2492">
        <v>1335245276</v>
      </c>
      <c r="M2492" s="10">
        <f t="shared" si="270"/>
        <v>41023.227731481478</v>
      </c>
      <c r="N2492" t="b">
        <v>0</v>
      </c>
      <c r="O2492">
        <v>16</v>
      </c>
      <c r="P2492" t="b">
        <v>1</v>
      </c>
      <c r="Q2492" t="s">
        <v>8279</v>
      </c>
      <c r="R2492" s="5">
        <f t="shared" si="266"/>
        <v>1.214</v>
      </c>
      <c r="S2492" s="14">
        <f t="shared" si="267"/>
        <v>37.9375</v>
      </c>
      <c r="T2492" t="str">
        <f t="shared" si="271"/>
        <v>music</v>
      </c>
      <c r="U2492" t="str">
        <f t="shared" si="272"/>
        <v>indie rock</v>
      </c>
    </row>
    <row r="2493" spans="1:21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f t="shared" si="268"/>
        <v>500</v>
      </c>
      <c r="F2493">
        <v>516</v>
      </c>
      <c r="G2493" t="s">
        <v>8219</v>
      </c>
      <c r="H2493" t="s">
        <v>8224</v>
      </c>
      <c r="I2493" t="s">
        <v>8246</v>
      </c>
      <c r="J2493">
        <v>1295142660</v>
      </c>
      <c r="K2493" s="10">
        <f t="shared" si="269"/>
        <v>40559.07708333333</v>
      </c>
      <c r="L2493">
        <v>1293739714</v>
      </c>
      <c r="M2493" s="10">
        <f t="shared" si="270"/>
        <v>40542.839282407411</v>
      </c>
      <c r="N2493" t="b">
        <v>0</v>
      </c>
      <c r="O2493">
        <v>10</v>
      </c>
      <c r="P2493" t="b">
        <v>1</v>
      </c>
      <c r="Q2493" t="s">
        <v>8279</v>
      </c>
      <c r="R2493" s="5">
        <f t="shared" si="266"/>
        <v>1.032</v>
      </c>
      <c r="S2493" s="14">
        <f t="shared" si="267"/>
        <v>51.6</v>
      </c>
      <c r="T2493" t="str">
        <f t="shared" si="271"/>
        <v>music</v>
      </c>
      <c r="U2493" t="str">
        <f t="shared" si="272"/>
        <v>indie rock</v>
      </c>
    </row>
    <row r="2494" spans="1:21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f t="shared" si="268"/>
        <v>600</v>
      </c>
      <c r="F2494">
        <v>750</v>
      </c>
      <c r="G2494" t="s">
        <v>8219</v>
      </c>
      <c r="H2494" t="s">
        <v>8224</v>
      </c>
      <c r="I2494" t="s">
        <v>8246</v>
      </c>
      <c r="J2494">
        <v>1339840740</v>
      </c>
      <c r="K2494" s="10">
        <f t="shared" si="269"/>
        <v>41076.415972222225</v>
      </c>
      <c r="L2494">
        <v>1335397188</v>
      </c>
      <c r="M2494" s="10">
        <f t="shared" si="270"/>
        <v>41024.985972222225</v>
      </c>
      <c r="N2494" t="b">
        <v>0</v>
      </c>
      <c r="O2494">
        <v>27</v>
      </c>
      <c r="P2494" t="b">
        <v>1</v>
      </c>
      <c r="Q2494" t="s">
        <v>8279</v>
      </c>
      <c r="R2494" s="5">
        <f t="shared" si="266"/>
        <v>1.25</v>
      </c>
      <c r="S2494" s="14">
        <f t="shared" si="267"/>
        <v>27.777777777777779</v>
      </c>
      <c r="T2494" t="str">
        <f t="shared" si="271"/>
        <v>music</v>
      </c>
      <c r="U2494" t="str">
        <f t="shared" si="272"/>
        <v>indie rock</v>
      </c>
    </row>
    <row r="2495" spans="1:21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f t="shared" si="268"/>
        <v>20000</v>
      </c>
      <c r="F2495">
        <v>25740</v>
      </c>
      <c r="G2495" t="s">
        <v>8219</v>
      </c>
      <c r="H2495" t="s">
        <v>8224</v>
      </c>
      <c r="I2495" t="s">
        <v>8246</v>
      </c>
      <c r="J2495">
        <v>1367208140</v>
      </c>
      <c r="K2495" s="10">
        <f t="shared" si="269"/>
        <v>41393.168287037035</v>
      </c>
      <c r="L2495">
        <v>1363320140</v>
      </c>
      <c r="M2495" s="10">
        <f t="shared" si="270"/>
        <v>41348.168287037035</v>
      </c>
      <c r="N2495" t="b">
        <v>0</v>
      </c>
      <c r="O2495">
        <v>259</v>
      </c>
      <c r="P2495" t="b">
        <v>1</v>
      </c>
      <c r="Q2495" t="s">
        <v>8279</v>
      </c>
      <c r="R2495" s="5">
        <f t="shared" si="266"/>
        <v>1.2869999999999999</v>
      </c>
      <c r="S2495" s="14">
        <f t="shared" si="267"/>
        <v>99.382239382239376</v>
      </c>
      <c r="T2495" t="str">
        <f t="shared" si="271"/>
        <v>music</v>
      </c>
      <c r="U2495" t="str">
        <f t="shared" si="272"/>
        <v>indie rock</v>
      </c>
    </row>
    <row r="2496" spans="1:21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f t="shared" si="268"/>
        <v>1500</v>
      </c>
      <c r="F2496">
        <v>1515.08</v>
      </c>
      <c r="G2496" t="s">
        <v>8219</v>
      </c>
      <c r="H2496" t="s">
        <v>8224</v>
      </c>
      <c r="I2496" t="s">
        <v>8246</v>
      </c>
      <c r="J2496">
        <v>1337786944</v>
      </c>
      <c r="K2496" s="10">
        <f t="shared" si="269"/>
        <v>41052.645185185182</v>
      </c>
      <c r="L2496">
        <v>1335194944</v>
      </c>
      <c r="M2496" s="10">
        <f t="shared" si="270"/>
        <v>41022.645185185182</v>
      </c>
      <c r="N2496" t="b">
        <v>0</v>
      </c>
      <c r="O2496">
        <v>39</v>
      </c>
      <c r="P2496" t="b">
        <v>1</v>
      </c>
      <c r="Q2496" t="s">
        <v>8279</v>
      </c>
      <c r="R2496" s="5">
        <f t="shared" si="266"/>
        <v>1.01</v>
      </c>
      <c r="S2496" s="14">
        <f t="shared" si="267"/>
        <v>38.848205128205123</v>
      </c>
      <c r="T2496" t="str">
        <f t="shared" si="271"/>
        <v>music</v>
      </c>
      <c r="U2496" t="str">
        <f t="shared" si="272"/>
        <v>indie rock</v>
      </c>
    </row>
    <row r="2497" spans="1:21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f t="shared" si="268"/>
        <v>1500</v>
      </c>
      <c r="F2497">
        <v>1913.05</v>
      </c>
      <c r="G2497" t="s">
        <v>8219</v>
      </c>
      <c r="H2497" t="s">
        <v>8224</v>
      </c>
      <c r="I2497" t="s">
        <v>8246</v>
      </c>
      <c r="J2497">
        <v>1339022575</v>
      </c>
      <c r="K2497" s="10">
        <f t="shared" si="269"/>
        <v>41066.946469907409</v>
      </c>
      <c r="L2497">
        <v>1336430575</v>
      </c>
      <c r="M2497" s="10">
        <f t="shared" si="270"/>
        <v>41036.946469907409</v>
      </c>
      <c r="N2497" t="b">
        <v>0</v>
      </c>
      <c r="O2497">
        <v>42</v>
      </c>
      <c r="P2497" t="b">
        <v>1</v>
      </c>
      <c r="Q2497" t="s">
        <v>8279</v>
      </c>
      <c r="R2497" s="5">
        <f t="shared" si="266"/>
        <v>1.2749999999999999</v>
      </c>
      <c r="S2497" s="14">
        <f t="shared" si="267"/>
        <v>45.548809523809524</v>
      </c>
      <c r="T2497" t="str">
        <f t="shared" si="271"/>
        <v>music</v>
      </c>
      <c r="U2497" t="str">
        <f t="shared" si="272"/>
        <v>indie rock</v>
      </c>
    </row>
    <row r="2498" spans="1:21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f t="shared" si="268"/>
        <v>6000</v>
      </c>
      <c r="F2498">
        <v>6000</v>
      </c>
      <c r="G2498" t="s">
        <v>8219</v>
      </c>
      <c r="H2498" t="s">
        <v>8224</v>
      </c>
      <c r="I2498" t="s">
        <v>8246</v>
      </c>
      <c r="J2498">
        <v>1364597692</v>
      </c>
      <c r="K2498" s="10">
        <f t="shared" si="269"/>
        <v>41362.954768518517</v>
      </c>
      <c r="L2498">
        <v>1361577292</v>
      </c>
      <c r="M2498" s="10">
        <f t="shared" si="270"/>
        <v>41327.996435185189</v>
      </c>
      <c r="N2498" t="b">
        <v>0</v>
      </c>
      <c r="O2498">
        <v>10</v>
      </c>
      <c r="P2498" t="b">
        <v>1</v>
      </c>
      <c r="Q2498" t="s">
        <v>8279</v>
      </c>
      <c r="R2498" s="5">
        <f t="shared" ref="R2498:R2561" si="273">ROUND((F2498/D2498),3)</f>
        <v>1</v>
      </c>
      <c r="S2498" s="14">
        <f t="shared" ref="S2498:S2561" si="274">F2498/O2498</f>
        <v>600</v>
      </c>
      <c r="T2498" t="str">
        <f t="shared" si="271"/>
        <v>music</v>
      </c>
      <c r="U2498" t="str">
        <f t="shared" si="272"/>
        <v>indie rock</v>
      </c>
    </row>
    <row r="2499" spans="1:21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f t="shared" ref="E2499:E2562" si="275">IF(I2499="USD",D2499,(IF(I2499="AUD",(D2499*0.68),IF(I2499="GBP",(D2499*1.21),(IF(I2499="EUR",(D2499*1.11),(IF(I2499="CAD",(D2499*0.75),(IF(I2499="NZD",(D2499*0.64),IF(I2499="HKD",(D2499*0.13),IF(I2499="DKK",(D2499*0.15),IF(I2499="NOK",(D2499*0.11),IF(I2499="SEK",(D2499*0.1),(IF(I2499="MXN",(D2499*0.051),IF(I2499="chf",(D2499*1.02),IF(I2499="SGD",(D2499*0.72)))))))))))))))))))</f>
        <v>4000</v>
      </c>
      <c r="F2499">
        <v>4510.8599999999997</v>
      </c>
      <c r="G2499" t="s">
        <v>8219</v>
      </c>
      <c r="H2499" t="s">
        <v>8224</v>
      </c>
      <c r="I2499" t="s">
        <v>8246</v>
      </c>
      <c r="J2499">
        <v>1312578338</v>
      </c>
      <c r="K2499" s="10">
        <f t="shared" ref="K2499:K2562" si="276">(((J2499/60)/60)/24)+DATE(1970,1,1)</f>
        <v>40760.878912037035</v>
      </c>
      <c r="L2499">
        <v>1309986338</v>
      </c>
      <c r="M2499" s="10">
        <f t="shared" ref="M2499:M2562" si="277">(((L2499/60)/60)/24)+DATE(1970,1,1)</f>
        <v>40730.878912037035</v>
      </c>
      <c r="N2499" t="b">
        <v>0</v>
      </c>
      <c r="O2499">
        <v>56</v>
      </c>
      <c r="P2499" t="b">
        <v>1</v>
      </c>
      <c r="Q2499" t="s">
        <v>8279</v>
      </c>
      <c r="R2499" s="5">
        <f t="shared" si="273"/>
        <v>1.1279999999999999</v>
      </c>
      <c r="S2499" s="14">
        <f t="shared" si="274"/>
        <v>80.551071428571419</v>
      </c>
      <c r="T2499" t="str">
        <f t="shared" ref="T2499:T2562" si="278">LEFT(Q2499,SEARCH("/",Q2499,1)-1)</f>
        <v>music</v>
      </c>
      <c r="U2499" t="str">
        <f t="shared" ref="U2499:U2562" si="279">RIGHT(Q2499,(LEN(Q2499)-(SEARCH("/",Q2499,1))))</f>
        <v>indie rock</v>
      </c>
    </row>
    <row r="2500" spans="1:21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f t="shared" si="275"/>
        <v>1000</v>
      </c>
      <c r="F2500">
        <v>1056</v>
      </c>
      <c r="G2500" t="s">
        <v>8219</v>
      </c>
      <c r="H2500" t="s">
        <v>8224</v>
      </c>
      <c r="I2500" t="s">
        <v>8246</v>
      </c>
      <c r="J2500">
        <v>1422400387</v>
      </c>
      <c r="K2500" s="10">
        <f t="shared" si="276"/>
        <v>42031.967442129629</v>
      </c>
      <c r="L2500">
        <v>1421190787</v>
      </c>
      <c r="M2500" s="10">
        <f t="shared" si="277"/>
        <v>42017.967442129629</v>
      </c>
      <c r="N2500" t="b">
        <v>0</v>
      </c>
      <c r="O2500">
        <v>20</v>
      </c>
      <c r="P2500" t="b">
        <v>1</v>
      </c>
      <c r="Q2500" t="s">
        <v>8279</v>
      </c>
      <c r="R2500" s="5">
        <f t="shared" si="273"/>
        <v>1.056</v>
      </c>
      <c r="S2500" s="14">
        <f t="shared" si="274"/>
        <v>52.8</v>
      </c>
      <c r="T2500" t="str">
        <f t="shared" si="278"/>
        <v>music</v>
      </c>
      <c r="U2500" t="str">
        <f t="shared" si="279"/>
        <v>indie rock</v>
      </c>
    </row>
    <row r="2501" spans="1:21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f t="shared" si="275"/>
        <v>4000</v>
      </c>
      <c r="F2501">
        <v>8105</v>
      </c>
      <c r="G2501" t="s">
        <v>8219</v>
      </c>
      <c r="H2501" t="s">
        <v>8224</v>
      </c>
      <c r="I2501" t="s">
        <v>8246</v>
      </c>
      <c r="J2501">
        <v>1356976800</v>
      </c>
      <c r="K2501" s="10">
        <f t="shared" si="276"/>
        <v>41274.75</v>
      </c>
      <c r="L2501">
        <v>1352820837</v>
      </c>
      <c r="M2501" s="10">
        <f t="shared" si="277"/>
        <v>41226.648576388885</v>
      </c>
      <c r="N2501" t="b">
        <v>0</v>
      </c>
      <c r="O2501">
        <v>170</v>
      </c>
      <c r="P2501" t="b">
        <v>1</v>
      </c>
      <c r="Q2501" t="s">
        <v>8279</v>
      </c>
      <c r="R2501" s="5">
        <f t="shared" si="273"/>
        <v>2.0259999999999998</v>
      </c>
      <c r="S2501" s="14">
        <f t="shared" si="274"/>
        <v>47.676470588235297</v>
      </c>
      <c r="T2501" t="str">
        <f t="shared" si="278"/>
        <v>music</v>
      </c>
      <c r="U2501" t="str">
        <f t="shared" si="279"/>
        <v>indie rock</v>
      </c>
    </row>
    <row r="2502" spans="1:21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f t="shared" si="275"/>
        <v>600</v>
      </c>
      <c r="F2502">
        <v>680</v>
      </c>
      <c r="G2502" t="s">
        <v>8219</v>
      </c>
      <c r="H2502" t="s">
        <v>8224</v>
      </c>
      <c r="I2502" t="s">
        <v>8246</v>
      </c>
      <c r="J2502">
        <v>1340476375</v>
      </c>
      <c r="K2502" s="10">
        <f t="shared" si="276"/>
        <v>41083.772858796299</v>
      </c>
      <c r="L2502">
        <v>1337884375</v>
      </c>
      <c r="M2502" s="10">
        <f t="shared" si="277"/>
        <v>41053.772858796299</v>
      </c>
      <c r="N2502" t="b">
        <v>0</v>
      </c>
      <c r="O2502">
        <v>29</v>
      </c>
      <c r="P2502" t="b">
        <v>1</v>
      </c>
      <c r="Q2502" t="s">
        <v>8279</v>
      </c>
      <c r="R2502" s="5">
        <f t="shared" si="273"/>
        <v>1.133</v>
      </c>
      <c r="S2502" s="14">
        <f t="shared" si="274"/>
        <v>23.448275862068964</v>
      </c>
      <c r="T2502" t="str">
        <f t="shared" si="278"/>
        <v>music</v>
      </c>
      <c r="U2502" t="str">
        <f t="shared" si="279"/>
        <v>indie rock</v>
      </c>
    </row>
    <row r="2503" spans="1:21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f t="shared" si="275"/>
        <v>8250</v>
      </c>
      <c r="F2503">
        <v>281</v>
      </c>
      <c r="G2503" t="s">
        <v>8221</v>
      </c>
      <c r="H2503" t="s">
        <v>8229</v>
      </c>
      <c r="I2503" t="s">
        <v>8251</v>
      </c>
      <c r="J2503">
        <v>1443379104</v>
      </c>
      <c r="K2503" s="10">
        <f t="shared" si="276"/>
        <v>42274.776666666665</v>
      </c>
      <c r="L2503">
        <v>1440787104</v>
      </c>
      <c r="M2503" s="10">
        <f t="shared" si="277"/>
        <v>42244.776666666665</v>
      </c>
      <c r="N2503" t="b">
        <v>0</v>
      </c>
      <c r="O2503">
        <v>7</v>
      </c>
      <c r="P2503" t="b">
        <v>0</v>
      </c>
      <c r="Q2503" t="s">
        <v>8299</v>
      </c>
      <c r="R2503" s="5">
        <f t="shared" si="273"/>
        <v>2.5999999999999999E-2</v>
      </c>
      <c r="S2503" s="6">
        <f t="shared" si="274"/>
        <v>40.142857142857146</v>
      </c>
      <c r="T2503" t="str">
        <f t="shared" si="278"/>
        <v>food</v>
      </c>
      <c r="U2503" t="str">
        <f t="shared" si="279"/>
        <v>restaurants</v>
      </c>
    </row>
    <row r="2504" spans="1:21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f t="shared" si="275"/>
        <v>110000</v>
      </c>
      <c r="F2504">
        <v>86</v>
      </c>
      <c r="G2504" t="s">
        <v>8221</v>
      </c>
      <c r="H2504" t="s">
        <v>8224</v>
      </c>
      <c r="I2504" t="s">
        <v>8246</v>
      </c>
      <c r="J2504">
        <v>1411328918</v>
      </c>
      <c r="K2504" s="10">
        <f t="shared" si="276"/>
        <v>41903.825439814813</v>
      </c>
      <c r="L2504">
        <v>1407440918</v>
      </c>
      <c r="M2504" s="10">
        <f t="shared" si="277"/>
        <v>41858.825439814813</v>
      </c>
      <c r="N2504" t="b">
        <v>0</v>
      </c>
      <c r="O2504">
        <v>5</v>
      </c>
      <c r="P2504" t="b">
        <v>0</v>
      </c>
      <c r="Q2504" t="s">
        <v>8299</v>
      </c>
      <c r="R2504" s="5">
        <f t="shared" si="273"/>
        <v>1E-3</v>
      </c>
      <c r="S2504" s="6">
        <f t="shared" si="274"/>
        <v>17.2</v>
      </c>
      <c r="T2504" t="str">
        <f t="shared" si="278"/>
        <v>food</v>
      </c>
      <c r="U2504" t="str">
        <f t="shared" si="279"/>
        <v>restaurants</v>
      </c>
    </row>
    <row r="2505" spans="1:21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f t="shared" si="275"/>
        <v>10000</v>
      </c>
      <c r="F2505">
        <v>0</v>
      </c>
      <c r="G2505" t="s">
        <v>8221</v>
      </c>
      <c r="H2505" t="s">
        <v>8224</v>
      </c>
      <c r="I2505" t="s">
        <v>8246</v>
      </c>
      <c r="J2505">
        <v>1465333560</v>
      </c>
      <c r="K2505" s="10">
        <f t="shared" si="276"/>
        <v>42528.879166666666</v>
      </c>
      <c r="L2505">
        <v>1462743308</v>
      </c>
      <c r="M2505" s="10">
        <f t="shared" si="277"/>
        <v>42498.899398148147</v>
      </c>
      <c r="N2505" t="b">
        <v>0</v>
      </c>
      <c r="O2505">
        <v>0</v>
      </c>
      <c r="P2505" t="b">
        <v>0</v>
      </c>
      <c r="Q2505" t="s">
        <v>8299</v>
      </c>
      <c r="R2505" s="5">
        <f t="shared" si="273"/>
        <v>0</v>
      </c>
      <c r="S2505" s="6" t="e">
        <f t="shared" si="274"/>
        <v>#DIV/0!</v>
      </c>
      <c r="T2505" t="str">
        <f t="shared" si="278"/>
        <v>food</v>
      </c>
      <c r="U2505" t="str">
        <f t="shared" si="279"/>
        <v>restaurants</v>
      </c>
    </row>
    <row r="2506" spans="1:21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f t="shared" si="275"/>
        <v>35000</v>
      </c>
      <c r="F2506">
        <v>0</v>
      </c>
      <c r="G2506" t="s">
        <v>8221</v>
      </c>
      <c r="H2506" t="s">
        <v>8224</v>
      </c>
      <c r="I2506" t="s">
        <v>8246</v>
      </c>
      <c r="J2506">
        <v>1416014534</v>
      </c>
      <c r="K2506" s="10">
        <f t="shared" si="276"/>
        <v>41958.057106481487</v>
      </c>
      <c r="L2506">
        <v>1413418934</v>
      </c>
      <c r="M2506" s="10">
        <f t="shared" si="277"/>
        <v>41928.015439814815</v>
      </c>
      <c r="N2506" t="b">
        <v>0</v>
      </c>
      <c r="O2506">
        <v>0</v>
      </c>
      <c r="P2506" t="b">
        <v>0</v>
      </c>
      <c r="Q2506" t="s">
        <v>8299</v>
      </c>
      <c r="R2506" s="5">
        <f t="shared" si="273"/>
        <v>0</v>
      </c>
      <c r="S2506" s="6" t="e">
        <f t="shared" si="274"/>
        <v>#DIV/0!</v>
      </c>
      <c r="T2506" t="str">
        <f t="shared" si="278"/>
        <v>food</v>
      </c>
      <c r="U2506" t="str">
        <f t="shared" si="279"/>
        <v>restaurants</v>
      </c>
    </row>
    <row r="2507" spans="1:21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f t="shared" si="275"/>
        <v>7000</v>
      </c>
      <c r="F2507">
        <v>0</v>
      </c>
      <c r="G2507" t="s">
        <v>8221</v>
      </c>
      <c r="H2507" t="s">
        <v>8224</v>
      </c>
      <c r="I2507" t="s">
        <v>8246</v>
      </c>
      <c r="J2507">
        <v>1426292416</v>
      </c>
      <c r="K2507" s="10">
        <f t="shared" si="276"/>
        <v>42077.014074074075</v>
      </c>
      <c r="L2507">
        <v>1423704016</v>
      </c>
      <c r="M2507" s="10">
        <f t="shared" si="277"/>
        <v>42047.05574074074</v>
      </c>
      <c r="N2507" t="b">
        <v>0</v>
      </c>
      <c r="O2507">
        <v>0</v>
      </c>
      <c r="P2507" t="b">
        <v>0</v>
      </c>
      <c r="Q2507" t="s">
        <v>8299</v>
      </c>
      <c r="R2507" s="5">
        <f t="shared" si="273"/>
        <v>0</v>
      </c>
      <c r="S2507" s="6" t="e">
        <f t="shared" si="274"/>
        <v>#DIV/0!</v>
      </c>
      <c r="T2507" t="str">
        <f t="shared" si="278"/>
        <v>food</v>
      </c>
      <c r="U2507" t="str">
        <f t="shared" si="279"/>
        <v>restaurants</v>
      </c>
    </row>
    <row r="2508" spans="1:21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f t="shared" si="275"/>
        <v>6050</v>
      </c>
      <c r="F2508">
        <v>30</v>
      </c>
      <c r="G2508" t="s">
        <v>8221</v>
      </c>
      <c r="H2508" t="s">
        <v>8225</v>
      </c>
      <c r="I2508" t="s">
        <v>8247</v>
      </c>
      <c r="J2508">
        <v>1443906000</v>
      </c>
      <c r="K2508" s="10">
        <f t="shared" si="276"/>
        <v>42280.875</v>
      </c>
      <c r="L2508">
        <v>1441955269</v>
      </c>
      <c r="M2508" s="10">
        <f t="shared" si="277"/>
        <v>42258.297094907408</v>
      </c>
      <c r="N2508" t="b">
        <v>0</v>
      </c>
      <c r="O2508">
        <v>2</v>
      </c>
      <c r="P2508" t="b">
        <v>0</v>
      </c>
      <c r="Q2508" t="s">
        <v>8299</v>
      </c>
      <c r="R2508" s="5">
        <f t="shared" si="273"/>
        <v>6.0000000000000001E-3</v>
      </c>
      <c r="S2508" s="6">
        <f t="shared" si="274"/>
        <v>15</v>
      </c>
      <c r="T2508" t="str">
        <f t="shared" si="278"/>
        <v>food</v>
      </c>
      <c r="U2508" t="str">
        <f t="shared" si="279"/>
        <v>restaurants</v>
      </c>
    </row>
    <row r="2509" spans="1:21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f t="shared" si="275"/>
        <v>42850</v>
      </c>
      <c r="F2509">
        <v>0</v>
      </c>
      <c r="G2509" t="s">
        <v>8221</v>
      </c>
      <c r="H2509" t="s">
        <v>8224</v>
      </c>
      <c r="I2509" t="s">
        <v>8246</v>
      </c>
      <c r="J2509">
        <v>1431308704</v>
      </c>
      <c r="K2509" s="10">
        <f t="shared" si="276"/>
        <v>42135.072962962964</v>
      </c>
      <c r="L2509">
        <v>1428716704</v>
      </c>
      <c r="M2509" s="10">
        <f t="shared" si="277"/>
        <v>42105.072962962964</v>
      </c>
      <c r="N2509" t="b">
        <v>0</v>
      </c>
      <c r="O2509">
        <v>0</v>
      </c>
      <c r="P2509" t="b">
        <v>0</v>
      </c>
      <c r="Q2509" t="s">
        <v>8299</v>
      </c>
      <c r="R2509" s="5">
        <f t="shared" si="273"/>
        <v>0</v>
      </c>
      <c r="S2509" s="6" t="e">
        <f t="shared" si="274"/>
        <v>#DIV/0!</v>
      </c>
      <c r="T2509" t="str">
        <f t="shared" si="278"/>
        <v>food</v>
      </c>
      <c r="U2509" t="str">
        <f t="shared" si="279"/>
        <v>restaurants</v>
      </c>
    </row>
    <row r="2510" spans="1:21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f t="shared" si="275"/>
        <v>20000</v>
      </c>
      <c r="F2510">
        <v>0</v>
      </c>
      <c r="G2510" t="s">
        <v>8221</v>
      </c>
      <c r="H2510" t="s">
        <v>8224</v>
      </c>
      <c r="I2510" t="s">
        <v>8246</v>
      </c>
      <c r="J2510">
        <v>1408056634</v>
      </c>
      <c r="K2510" s="10">
        <f t="shared" si="276"/>
        <v>41865.951782407406</v>
      </c>
      <c r="L2510">
        <v>1405464634</v>
      </c>
      <c r="M2510" s="10">
        <f t="shared" si="277"/>
        <v>41835.951782407406</v>
      </c>
      <c r="N2510" t="b">
        <v>0</v>
      </c>
      <c r="O2510">
        <v>0</v>
      </c>
      <c r="P2510" t="b">
        <v>0</v>
      </c>
      <c r="Q2510" t="s">
        <v>8299</v>
      </c>
      <c r="R2510" s="5">
        <f t="shared" si="273"/>
        <v>0</v>
      </c>
      <c r="S2510" s="6" t="e">
        <f t="shared" si="274"/>
        <v>#DIV/0!</v>
      </c>
      <c r="T2510" t="str">
        <f t="shared" si="278"/>
        <v>food</v>
      </c>
      <c r="U2510" t="str">
        <f t="shared" si="279"/>
        <v>restaurants</v>
      </c>
    </row>
    <row r="2511" spans="1:21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f t="shared" si="275"/>
        <v>114950</v>
      </c>
      <c r="F2511">
        <v>1000</v>
      </c>
      <c r="G2511" t="s">
        <v>8221</v>
      </c>
      <c r="H2511" t="s">
        <v>8225</v>
      </c>
      <c r="I2511" t="s">
        <v>8247</v>
      </c>
      <c r="J2511">
        <v>1429554349</v>
      </c>
      <c r="K2511" s="10">
        <f t="shared" si="276"/>
        <v>42114.767928240741</v>
      </c>
      <c r="L2511">
        <v>1424719549</v>
      </c>
      <c r="M2511" s="10">
        <f t="shared" si="277"/>
        <v>42058.809594907405</v>
      </c>
      <c r="N2511" t="b">
        <v>0</v>
      </c>
      <c r="O2511">
        <v>28</v>
      </c>
      <c r="P2511" t="b">
        <v>0</v>
      </c>
      <c r="Q2511" t="s">
        <v>8299</v>
      </c>
      <c r="R2511" s="5">
        <f t="shared" si="273"/>
        <v>1.0999999999999999E-2</v>
      </c>
      <c r="S2511" s="6">
        <f t="shared" si="274"/>
        <v>35.714285714285715</v>
      </c>
      <c r="T2511" t="str">
        <f t="shared" si="278"/>
        <v>food</v>
      </c>
      <c r="U2511" t="str">
        <f t="shared" si="279"/>
        <v>restaurants</v>
      </c>
    </row>
    <row r="2512" spans="1:21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f t="shared" si="275"/>
        <v>50000</v>
      </c>
      <c r="F2512">
        <v>75</v>
      </c>
      <c r="G2512" t="s">
        <v>8221</v>
      </c>
      <c r="H2512" t="s">
        <v>8224</v>
      </c>
      <c r="I2512" t="s">
        <v>8246</v>
      </c>
      <c r="J2512">
        <v>1431647772</v>
      </c>
      <c r="K2512" s="10">
        <f t="shared" si="276"/>
        <v>42138.997361111105</v>
      </c>
      <c r="L2512">
        <v>1426463772</v>
      </c>
      <c r="M2512" s="10">
        <f t="shared" si="277"/>
        <v>42078.997361111105</v>
      </c>
      <c r="N2512" t="b">
        <v>0</v>
      </c>
      <c r="O2512">
        <v>2</v>
      </c>
      <c r="P2512" t="b">
        <v>0</v>
      </c>
      <c r="Q2512" t="s">
        <v>8299</v>
      </c>
      <c r="R2512" s="5">
        <f t="shared" si="273"/>
        <v>2E-3</v>
      </c>
      <c r="S2512" s="6">
        <f t="shared" si="274"/>
        <v>37.5</v>
      </c>
      <c r="T2512" t="str">
        <f t="shared" si="278"/>
        <v>food</v>
      </c>
      <c r="U2512" t="str">
        <f t="shared" si="279"/>
        <v>restaurants</v>
      </c>
    </row>
    <row r="2513" spans="1:21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f t="shared" si="275"/>
        <v>121000</v>
      </c>
      <c r="F2513">
        <v>0</v>
      </c>
      <c r="G2513" t="s">
        <v>8221</v>
      </c>
      <c r="H2513" t="s">
        <v>8225</v>
      </c>
      <c r="I2513" t="s">
        <v>8247</v>
      </c>
      <c r="J2513">
        <v>1454323413</v>
      </c>
      <c r="K2513" s="10">
        <f t="shared" si="276"/>
        <v>42401.446909722217</v>
      </c>
      <c r="L2513">
        <v>1451731413</v>
      </c>
      <c r="M2513" s="10">
        <f t="shared" si="277"/>
        <v>42371.446909722217</v>
      </c>
      <c r="N2513" t="b">
        <v>0</v>
      </c>
      <c r="O2513">
        <v>0</v>
      </c>
      <c r="P2513" t="b">
        <v>0</v>
      </c>
      <c r="Q2513" t="s">
        <v>8299</v>
      </c>
      <c r="R2513" s="5">
        <f t="shared" si="273"/>
        <v>0</v>
      </c>
      <c r="S2513" s="6" t="e">
        <f t="shared" si="274"/>
        <v>#DIV/0!</v>
      </c>
      <c r="T2513" t="str">
        <f t="shared" si="278"/>
        <v>food</v>
      </c>
      <c r="U2513" t="str">
        <f t="shared" si="279"/>
        <v>restaurants</v>
      </c>
    </row>
    <row r="2514" spans="1:21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f t="shared" si="275"/>
        <v>1150</v>
      </c>
      <c r="F2514">
        <v>0</v>
      </c>
      <c r="G2514" t="s">
        <v>8221</v>
      </c>
      <c r="H2514" t="s">
        <v>8224</v>
      </c>
      <c r="I2514" t="s">
        <v>8246</v>
      </c>
      <c r="J2514">
        <v>1418504561</v>
      </c>
      <c r="K2514" s="10">
        <f t="shared" si="276"/>
        <v>41986.876863425925</v>
      </c>
      <c r="L2514">
        <v>1417208561</v>
      </c>
      <c r="M2514" s="10">
        <f t="shared" si="277"/>
        <v>41971.876863425925</v>
      </c>
      <c r="N2514" t="b">
        <v>0</v>
      </c>
      <c r="O2514">
        <v>0</v>
      </c>
      <c r="P2514" t="b">
        <v>0</v>
      </c>
      <c r="Q2514" t="s">
        <v>8299</v>
      </c>
      <c r="R2514" s="5">
        <f t="shared" si="273"/>
        <v>0</v>
      </c>
      <c r="S2514" s="6" t="e">
        <f t="shared" si="274"/>
        <v>#DIV/0!</v>
      </c>
      <c r="T2514" t="str">
        <f t="shared" si="278"/>
        <v>food</v>
      </c>
      <c r="U2514" t="str">
        <f t="shared" si="279"/>
        <v>restaurants</v>
      </c>
    </row>
    <row r="2515" spans="1:21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f t="shared" si="275"/>
        <v>199800.00000000003</v>
      </c>
      <c r="F2515">
        <v>0</v>
      </c>
      <c r="G2515" t="s">
        <v>8221</v>
      </c>
      <c r="H2515" t="s">
        <v>8236</v>
      </c>
      <c r="I2515" t="s">
        <v>8249</v>
      </c>
      <c r="J2515">
        <v>1488067789</v>
      </c>
      <c r="K2515" s="10">
        <f t="shared" si="276"/>
        <v>42792.00681712963</v>
      </c>
      <c r="L2515">
        <v>1482883789</v>
      </c>
      <c r="M2515" s="10">
        <f t="shared" si="277"/>
        <v>42732.00681712963</v>
      </c>
      <c r="N2515" t="b">
        <v>0</v>
      </c>
      <c r="O2515">
        <v>0</v>
      </c>
      <c r="P2515" t="b">
        <v>0</v>
      </c>
      <c r="Q2515" t="s">
        <v>8299</v>
      </c>
      <c r="R2515" s="5">
        <f t="shared" si="273"/>
        <v>0</v>
      </c>
      <c r="S2515" s="6" t="e">
        <f t="shared" si="274"/>
        <v>#DIV/0!</v>
      </c>
      <c r="T2515" t="str">
        <f t="shared" si="278"/>
        <v>food</v>
      </c>
      <c r="U2515" t="str">
        <f t="shared" si="279"/>
        <v>restaurants</v>
      </c>
    </row>
    <row r="2516" spans="1:21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f t="shared" si="275"/>
        <v>12000</v>
      </c>
      <c r="F2516">
        <v>210</v>
      </c>
      <c r="G2516" t="s">
        <v>8221</v>
      </c>
      <c r="H2516" t="s">
        <v>8224</v>
      </c>
      <c r="I2516" t="s">
        <v>8246</v>
      </c>
      <c r="J2516">
        <v>1408526477</v>
      </c>
      <c r="K2516" s="10">
        <f t="shared" si="276"/>
        <v>41871.389780092592</v>
      </c>
      <c r="L2516">
        <v>1407057677</v>
      </c>
      <c r="M2516" s="10">
        <f t="shared" si="277"/>
        <v>41854.389780092592</v>
      </c>
      <c r="N2516" t="b">
        <v>0</v>
      </c>
      <c r="O2516">
        <v>4</v>
      </c>
      <c r="P2516" t="b">
        <v>0</v>
      </c>
      <c r="Q2516" t="s">
        <v>8299</v>
      </c>
      <c r="R2516" s="5">
        <f t="shared" si="273"/>
        <v>1.7999999999999999E-2</v>
      </c>
      <c r="S2516" s="6">
        <f t="shared" si="274"/>
        <v>52.5</v>
      </c>
      <c r="T2516" t="str">
        <f t="shared" si="278"/>
        <v>food</v>
      </c>
      <c r="U2516" t="str">
        <f t="shared" si="279"/>
        <v>restaurants</v>
      </c>
    </row>
    <row r="2517" spans="1:21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f t="shared" si="275"/>
        <v>5000</v>
      </c>
      <c r="F2517">
        <v>930</v>
      </c>
      <c r="G2517" t="s">
        <v>8221</v>
      </c>
      <c r="H2517" t="s">
        <v>8224</v>
      </c>
      <c r="I2517" t="s">
        <v>8246</v>
      </c>
      <c r="J2517">
        <v>1424635753</v>
      </c>
      <c r="K2517" s="10">
        <f t="shared" si="276"/>
        <v>42057.839733796296</v>
      </c>
      <c r="L2517">
        <v>1422043753</v>
      </c>
      <c r="M2517" s="10">
        <f t="shared" si="277"/>
        <v>42027.839733796296</v>
      </c>
      <c r="N2517" t="b">
        <v>0</v>
      </c>
      <c r="O2517">
        <v>12</v>
      </c>
      <c r="P2517" t="b">
        <v>0</v>
      </c>
      <c r="Q2517" t="s">
        <v>8299</v>
      </c>
      <c r="R2517" s="5">
        <f t="shared" si="273"/>
        <v>0.186</v>
      </c>
      <c r="S2517" s="6">
        <f t="shared" si="274"/>
        <v>77.5</v>
      </c>
      <c r="T2517" t="str">
        <f t="shared" si="278"/>
        <v>food</v>
      </c>
      <c r="U2517" t="str">
        <f t="shared" si="279"/>
        <v>restaurants</v>
      </c>
    </row>
    <row r="2518" spans="1:21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f t="shared" si="275"/>
        <v>22000</v>
      </c>
      <c r="F2518">
        <v>0</v>
      </c>
      <c r="G2518" t="s">
        <v>8221</v>
      </c>
      <c r="H2518" t="s">
        <v>8224</v>
      </c>
      <c r="I2518" t="s">
        <v>8246</v>
      </c>
      <c r="J2518">
        <v>1417279252</v>
      </c>
      <c r="K2518" s="10">
        <f t="shared" si="276"/>
        <v>41972.6950462963</v>
      </c>
      <c r="L2518">
        <v>1414683652</v>
      </c>
      <c r="M2518" s="10">
        <f t="shared" si="277"/>
        <v>41942.653379629628</v>
      </c>
      <c r="N2518" t="b">
        <v>0</v>
      </c>
      <c r="O2518">
        <v>0</v>
      </c>
      <c r="P2518" t="b">
        <v>0</v>
      </c>
      <c r="Q2518" t="s">
        <v>8299</v>
      </c>
      <c r="R2518" s="5">
        <f t="shared" si="273"/>
        <v>0</v>
      </c>
      <c r="S2518" s="6" t="e">
        <f t="shared" si="274"/>
        <v>#DIV/0!</v>
      </c>
      <c r="T2518" t="str">
        <f t="shared" si="278"/>
        <v>food</v>
      </c>
      <c r="U2518" t="str">
        <f t="shared" si="279"/>
        <v>restaurants</v>
      </c>
    </row>
    <row r="2519" spans="1:21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f t="shared" si="275"/>
        <v>13500</v>
      </c>
      <c r="F2519">
        <v>1767</v>
      </c>
      <c r="G2519" t="s">
        <v>8221</v>
      </c>
      <c r="H2519" t="s">
        <v>8229</v>
      </c>
      <c r="I2519" t="s">
        <v>8251</v>
      </c>
      <c r="J2519">
        <v>1426788930</v>
      </c>
      <c r="K2519" s="10">
        <f t="shared" si="276"/>
        <v>42082.760763888888</v>
      </c>
      <c r="L2519">
        <v>1424200530</v>
      </c>
      <c r="M2519" s="10">
        <f t="shared" si="277"/>
        <v>42052.802430555559</v>
      </c>
      <c r="N2519" t="b">
        <v>0</v>
      </c>
      <c r="O2519">
        <v>33</v>
      </c>
      <c r="P2519" t="b">
        <v>0</v>
      </c>
      <c r="Q2519" t="s">
        <v>8299</v>
      </c>
      <c r="R2519" s="5">
        <f t="shared" si="273"/>
        <v>9.8000000000000004E-2</v>
      </c>
      <c r="S2519" s="6">
        <f t="shared" si="274"/>
        <v>53.545454545454547</v>
      </c>
      <c r="T2519" t="str">
        <f t="shared" si="278"/>
        <v>food</v>
      </c>
      <c r="U2519" t="str">
        <f t="shared" si="279"/>
        <v>restaurants</v>
      </c>
    </row>
    <row r="2520" spans="1:21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f t="shared" si="275"/>
        <v>5000</v>
      </c>
      <c r="F2520">
        <v>0</v>
      </c>
      <c r="G2520" t="s">
        <v>8221</v>
      </c>
      <c r="H2520" t="s">
        <v>8224</v>
      </c>
      <c r="I2520" t="s">
        <v>8246</v>
      </c>
      <c r="J2520">
        <v>1415899228</v>
      </c>
      <c r="K2520" s="10">
        <f t="shared" si="276"/>
        <v>41956.722546296296</v>
      </c>
      <c r="L2520">
        <v>1413303628</v>
      </c>
      <c r="M2520" s="10">
        <f t="shared" si="277"/>
        <v>41926.680879629632</v>
      </c>
      <c r="N2520" t="b">
        <v>0</v>
      </c>
      <c r="O2520">
        <v>0</v>
      </c>
      <c r="P2520" t="b">
        <v>0</v>
      </c>
      <c r="Q2520" t="s">
        <v>8299</v>
      </c>
      <c r="R2520" s="5">
        <f t="shared" si="273"/>
        <v>0</v>
      </c>
      <c r="S2520" s="6" t="e">
        <f t="shared" si="274"/>
        <v>#DIV/0!</v>
      </c>
      <c r="T2520" t="str">
        <f t="shared" si="278"/>
        <v>food</v>
      </c>
      <c r="U2520" t="str">
        <f t="shared" si="279"/>
        <v>restaurants</v>
      </c>
    </row>
    <row r="2521" spans="1:21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f t="shared" si="275"/>
        <v>150000</v>
      </c>
      <c r="F2521">
        <v>65</v>
      </c>
      <c r="G2521" t="s">
        <v>8221</v>
      </c>
      <c r="H2521" t="s">
        <v>8224</v>
      </c>
      <c r="I2521" t="s">
        <v>8246</v>
      </c>
      <c r="J2521">
        <v>1405741404</v>
      </c>
      <c r="K2521" s="10">
        <f t="shared" si="276"/>
        <v>41839.155138888891</v>
      </c>
      <c r="L2521">
        <v>1403149404</v>
      </c>
      <c r="M2521" s="10">
        <f t="shared" si="277"/>
        <v>41809.155138888891</v>
      </c>
      <c r="N2521" t="b">
        <v>0</v>
      </c>
      <c r="O2521">
        <v>4</v>
      </c>
      <c r="P2521" t="b">
        <v>0</v>
      </c>
      <c r="Q2521" t="s">
        <v>8299</v>
      </c>
      <c r="R2521" s="5">
        <f t="shared" si="273"/>
        <v>0</v>
      </c>
      <c r="S2521" s="6">
        <f t="shared" si="274"/>
        <v>16.25</v>
      </c>
      <c r="T2521" t="str">
        <f t="shared" si="278"/>
        <v>food</v>
      </c>
      <c r="U2521" t="str">
        <f t="shared" si="279"/>
        <v>restaurants</v>
      </c>
    </row>
    <row r="2522" spans="1:21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f t="shared" si="275"/>
        <v>100000</v>
      </c>
      <c r="F2522">
        <v>0</v>
      </c>
      <c r="G2522" t="s">
        <v>8221</v>
      </c>
      <c r="H2522" t="s">
        <v>8224</v>
      </c>
      <c r="I2522" t="s">
        <v>8246</v>
      </c>
      <c r="J2522">
        <v>1476559260</v>
      </c>
      <c r="K2522" s="10">
        <f t="shared" si="276"/>
        <v>42658.806249999994</v>
      </c>
      <c r="L2522">
        <v>1472567085</v>
      </c>
      <c r="M2522" s="10">
        <f t="shared" si="277"/>
        <v>42612.600520833337</v>
      </c>
      <c r="N2522" t="b">
        <v>0</v>
      </c>
      <c r="O2522">
        <v>0</v>
      </c>
      <c r="P2522" t="b">
        <v>0</v>
      </c>
      <c r="Q2522" t="s">
        <v>8299</v>
      </c>
      <c r="R2522" s="5">
        <f t="shared" si="273"/>
        <v>0</v>
      </c>
      <c r="S2522" s="6" t="e">
        <f t="shared" si="274"/>
        <v>#DIV/0!</v>
      </c>
      <c r="T2522" t="str">
        <f t="shared" si="278"/>
        <v>food</v>
      </c>
      <c r="U2522" t="str">
        <f t="shared" si="279"/>
        <v>restaurants</v>
      </c>
    </row>
    <row r="2523" spans="1:21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f t="shared" si="275"/>
        <v>12500</v>
      </c>
      <c r="F2523">
        <v>13685.99</v>
      </c>
      <c r="G2523" t="s">
        <v>8219</v>
      </c>
      <c r="H2523" t="s">
        <v>8224</v>
      </c>
      <c r="I2523" t="s">
        <v>8246</v>
      </c>
      <c r="J2523">
        <v>1444778021</v>
      </c>
      <c r="K2523" s="10">
        <f t="shared" si="276"/>
        <v>42290.967835648145</v>
      </c>
      <c r="L2523">
        <v>1442963621</v>
      </c>
      <c r="M2523" s="10">
        <f t="shared" si="277"/>
        <v>42269.967835648145</v>
      </c>
      <c r="N2523" t="b">
        <v>0</v>
      </c>
      <c r="O2523">
        <v>132</v>
      </c>
      <c r="P2523" t="b">
        <v>1</v>
      </c>
      <c r="Q2523" t="s">
        <v>8300</v>
      </c>
      <c r="R2523" s="5">
        <f t="shared" si="273"/>
        <v>1.095</v>
      </c>
      <c r="S2523" s="14">
        <f t="shared" si="274"/>
        <v>103.68174242424243</v>
      </c>
      <c r="T2523" t="str">
        <f t="shared" si="278"/>
        <v>music</v>
      </c>
      <c r="U2523" t="str">
        <f t="shared" si="279"/>
        <v>classical music</v>
      </c>
    </row>
    <row r="2524" spans="1:21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f t="shared" si="275"/>
        <v>5000</v>
      </c>
      <c r="F2524">
        <v>5000</v>
      </c>
      <c r="G2524" t="s">
        <v>8219</v>
      </c>
      <c r="H2524" t="s">
        <v>8224</v>
      </c>
      <c r="I2524" t="s">
        <v>8246</v>
      </c>
      <c r="J2524">
        <v>1461336720</v>
      </c>
      <c r="K2524" s="10">
        <f t="shared" si="276"/>
        <v>42482.619444444441</v>
      </c>
      <c r="L2524">
        <v>1459431960</v>
      </c>
      <c r="M2524" s="10">
        <f t="shared" si="277"/>
        <v>42460.573611111111</v>
      </c>
      <c r="N2524" t="b">
        <v>0</v>
      </c>
      <c r="O2524">
        <v>27</v>
      </c>
      <c r="P2524" t="b">
        <v>1</v>
      </c>
      <c r="Q2524" t="s">
        <v>8300</v>
      </c>
      <c r="R2524" s="5">
        <f t="shared" si="273"/>
        <v>1</v>
      </c>
      <c r="S2524" s="14">
        <f t="shared" si="274"/>
        <v>185.18518518518519</v>
      </c>
      <c r="T2524" t="str">
        <f t="shared" si="278"/>
        <v>music</v>
      </c>
      <c r="U2524" t="str">
        <f t="shared" si="279"/>
        <v>classical music</v>
      </c>
    </row>
    <row r="2525" spans="1:21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f t="shared" si="275"/>
        <v>900</v>
      </c>
      <c r="F2525">
        <v>1408</v>
      </c>
      <c r="G2525" t="s">
        <v>8219</v>
      </c>
      <c r="H2525" t="s">
        <v>8224</v>
      </c>
      <c r="I2525" t="s">
        <v>8246</v>
      </c>
      <c r="J2525">
        <v>1416270292</v>
      </c>
      <c r="K2525" s="10">
        <f t="shared" si="276"/>
        <v>41961.017268518524</v>
      </c>
      <c r="L2525">
        <v>1413674692</v>
      </c>
      <c r="M2525" s="10">
        <f t="shared" si="277"/>
        <v>41930.975601851853</v>
      </c>
      <c r="N2525" t="b">
        <v>0</v>
      </c>
      <c r="O2525">
        <v>26</v>
      </c>
      <c r="P2525" t="b">
        <v>1</v>
      </c>
      <c r="Q2525" t="s">
        <v>8300</v>
      </c>
      <c r="R2525" s="5">
        <f t="shared" si="273"/>
        <v>1.5640000000000001</v>
      </c>
      <c r="S2525" s="14">
        <f t="shared" si="274"/>
        <v>54.153846153846153</v>
      </c>
      <c r="T2525" t="str">
        <f t="shared" si="278"/>
        <v>music</v>
      </c>
      <c r="U2525" t="str">
        <f t="shared" si="279"/>
        <v>classical music</v>
      </c>
    </row>
    <row r="2526" spans="1:21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f t="shared" si="275"/>
        <v>7500</v>
      </c>
      <c r="F2526">
        <v>7620</v>
      </c>
      <c r="G2526" t="s">
        <v>8219</v>
      </c>
      <c r="H2526" t="s">
        <v>8224</v>
      </c>
      <c r="I2526" t="s">
        <v>8246</v>
      </c>
      <c r="J2526">
        <v>1419136200</v>
      </c>
      <c r="K2526" s="10">
        <f t="shared" si="276"/>
        <v>41994.1875</v>
      </c>
      <c r="L2526">
        <v>1416338557</v>
      </c>
      <c r="M2526" s="10">
        <f t="shared" si="277"/>
        <v>41961.807372685187</v>
      </c>
      <c r="N2526" t="b">
        <v>0</v>
      </c>
      <c r="O2526">
        <v>43</v>
      </c>
      <c r="P2526" t="b">
        <v>1</v>
      </c>
      <c r="Q2526" t="s">
        <v>8300</v>
      </c>
      <c r="R2526" s="5">
        <f t="shared" si="273"/>
        <v>1.016</v>
      </c>
      <c r="S2526" s="14">
        <f t="shared" si="274"/>
        <v>177.2093023255814</v>
      </c>
      <c r="T2526" t="str">
        <f t="shared" si="278"/>
        <v>music</v>
      </c>
      <c r="U2526" t="str">
        <f t="shared" si="279"/>
        <v>classical music</v>
      </c>
    </row>
    <row r="2527" spans="1:21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f t="shared" si="275"/>
        <v>8000</v>
      </c>
      <c r="F2527">
        <v>8026</v>
      </c>
      <c r="G2527" t="s">
        <v>8219</v>
      </c>
      <c r="H2527" t="s">
        <v>8224</v>
      </c>
      <c r="I2527" t="s">
        <v>8246</v>
      </c>
      <c r="J2527">
        <v>1340914571</v>
      </c>
      <c r="K2527" s="10">
        <f t="shared" si="276"/>
        <v>41088.844571759262</v>
      </c>
      <c r="L2527">
        <v>1338322571</v>
      </c>
      <c r="M2527" s="10">
        <f t="shared" si="277"/>
        <v>41058.844571759262</v>
      </c>
      <c r="N2527" t="b">
        <v>0</v>
      </c>
      <c r="O2527">
        <v>80</v>
      </c>
      <c r="P2527" t="b">
        <v>1</v>
      </c>
      <c r="Q2527" t="s">
        <v>8300</v>
      </c>
      <c r="R2527" s="5">
        <f t="shared" si="273"/>
        <v>1.0029999999999999</v>
      </c>
      <c r="S2527" s="14">
        <f t="shared" si="274"/>
        <v>100.325</v>
      </c>
      <c r="T2527" t="str">
        <f t="shared" si="278"/>
        <v>music</v>
      </c>
      <c r="U2527" t="str">
        <f t="shared" si="279"/>
        <v>classical music</v>
      </c>
    </row>
    <row r="2528" spans="1:21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f t="shared" si="275"/>
        <v>4000</v>
      </c>
      <c r="F2528">
        <v>4518</v>
      </c>
      <c r="G2528" t="s">
        <v>8219</v>
      </c>
      <c r="H2528" t="s">
        <v>8224</v>
      </c>
      <c r="I2528" t="s">
        <v>8246</v>
      </c>
      <c r="J2528">
        <v>1418014740</v>
      </c>
      <c r="K2528" s="10">
        <f t="shared" si="276"/>
        <v>41981.207638888889</v>
      </c>
      <c r="L2528">
        <v>1415585474</v>
      </c>
      <c r="M2528" s="10">
        <f t="shared" si="277"/>
        <v>41953.091134259259</v>
      </c>
      <c r="N2528" t="b">
        <v>0</v>
      </c>
      <c r="O2528">
        <v>33</v>
      </c>
      <c r="P2528" t="b">
        <v>1</v>
      </c>
      <c r="Q2528" t="s">
        <v>8300</v>
      </c>
      <c r="R2528" s="5">
        <f t="shared" si="273"/>
        <v>1.1299999999999999</v>
      </c>
      <c r="S2528" s="14">
        <f t="shared" si="274"/>
        <v>136.90909090909091</v>
      </c>
      <c r="T2528" t="str">
        <f t="shared" si="278"/>
        <v>music</v>
      </c>
      <c r="U2528" t="str">
        <f t="shared" si="279"/>
        <v>classical music</v>
      </c>
    </row>
    <row r="2529" spans="1:21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f t="shared" si="275"/>
        <v>4000</v>
      </c>
      <c r="F2529">
        <v>4085</v>
      </c>
      <c r="G2529" t="s">
        <v>8219</v>
      </c>
      <c r="H2529" t="s">
        <v>8224</v>
      </c>
      <c r="I2529" t="s">
        <v>8246</v>
      </c>
      <c r="J2529">
        <v>1382068740</v>
      </c>
      <c r="K2529" s="10">
        <f t="shared" si="276"/>
        <v>41565.165972222225</v>
      </c>
      <c r="L2529">
        <v>1380477691</v>
      </c>
      <c r="M2529" s="10">
        <f t="shared" si="277"/>
        <v>41546.75105324074</v>
      </c>
      <c r="N2529" t="b">
        <v>0</v>
      </c>
      <c r="O2529">
        <v>71</v>
      </c>
      <c r="P2529" t="b">
        <v>1</v>
      </c>
      <c r="Q2529" t="s">
        <v>8300</v>
      </c>
      <c r="R2529" s="5">
        <f t="shared" si="273"/>
        <v>1.0209999999999999</v>
      </c>
      <c r="S2529" s="14">
        <f t="shared" si="274"/>
        <v>57.535211267605632</v>
      </c>
      <c r="T2529" t="str">
        <f t="shared" si="278"/>
        <v>music</v>
      </c>
      <c r="U2529" t="str">
        <f t="shared" si="279"/>
        <v>classical music</v>
      </c>
    </row>
    <row r="2530" spans="1:21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f t="shared" si="275"/>
        <v>4840</v>
      </c>
      <c r="F2530">
        <v>4289.99</v>
      </c>
      <c r="G2530" t="s">
        <v>8219</v>
      </c>
      <c r="H2530" t="s">
        <v>8225</v>
      </c>
      <c r="I2530" t="s">
        <v>8247</v>
      </c>
      <c r="J2530">
        <v>1440068400</v>
      </c>
      <c r="K2530" s="10">
        <f t="shared" si="276"/>
        <v>42236.458333333328</v>
      </c>
      <c r="L2530">
        <v>1438459303</v>
      </c>
      <c r="M2530" s="10">
        <f t="shared" si="277"/>
        <v>42217.834525462968</v>
      </c>
      <c r="N2530" t="b">
        <v>0</v>
      </c>
      <c r="O2530">
        <v>81</v>
      </c>
      <c r="P2530" t="b">
        <v>1</v>
      </c>
      <c r="Q2530" t="s">
        <v>8300</v>
      </c>
      <c r="R2530" s="5">
        <f t="shared" si="273"/>
        <v>1.0720000000000001</v>
      </c>
      <c r="S2530" s="14">
        <f t="shared" si="274"/>
        <v>52.962839506172834</v>
      </c>
      <c r="T2530" t="str">
        <f t="shared" si="278"/>
        <v>music</v>
      </c>
      <c r="U2530" t="str">
        <f t="shared" si="279"/>
        <v>classical music</v>
      </c>
    </row>
    <row r="2531" spans="1:21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f t="shared" si="275"/>
        <v>6000</v>
      </c>
      <c r="F2531">
        <v>6257</v>
      </c>
      <c r="G2531" t="s">
        <v>8219</v>
      </c>
      <c r="H2531" t="s">
        <v>8224</v>
      </c>
      <c r="I2531" t="s">
        <v>8246</v>
      </c>
      <c r="J2531">
        <v>1332636975</v>
      </c>
      <c r="K2531" s="10">
        <f t="shared" si="276"/>
        <v>40993.0390625</v>
      </c>
      <c r="L2531">
        <v>1328752575</v>
      </c>
      <c r="M2531" s="10">
        <f t="shared" si="277"/>
        <v>40948.080729166664</v>
      </c>
      <c r="N2531" t="b">
        <v>0</v>
      </c>
      <c r="O2531">
        <v>76</v>
      </c>
      <c r="P2531" t="b">
        <v>1</v>
      </c>
      <c r="Q2531" t="s">
        <v>8300</v>
      </c>
      <c r="R2531" s="5">
        <f t="shared" si="273"/>
        <v>1.0429999999999999</v>
      </c>
      <c r="S2531" s="14">
        <f t="shared" si="274"/>
        <v>82.328947368421055</v>
      </c>
      <c r="T2531" t="str">
        <f t="shared" si="278"/>
        <v>music</v>
      </c>
      <c r="U2531" t="str">
        <f t="shared" si="279"/>
        <v>classical music</v>
      </c>
    </row>
    <row r="2532" spans="1:21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f t="shared" si="275"/>
        <v>6500</v>
      </c>
      <c r="F2532">
        <v>6500</v>
      </c>
      <c r="G2532" t="s">
        <v>8219</v>
      </c>
      <c r="H2532" t="s">
        <v>8224</v>
      </c>
      <c r="I2532" t="s">
        <v>8246</v>
      </c>
      <c r="J2532">
        <v>1429505400</v>
      </c>
      <c r="K2532" s="10">
        <f t="shared" si="276"/>
        <v>42114.201388888891</v>
      </c>
      <c r="L2532">
        <v>1426711505</v>
      </c>
      <c r="M2532" s="10">
        <f t="shared" si="277"/>
        <v>42081.864641203705</v>
      </c>
      <c r="N2532" t="b">
        <v>0</v>
      </c>
      <c r="O2532">
        <v>48</v>
      </c>
      <c r="P2532" t="b">
        <v>1</v>
      </c>
      <c r="Q2532" t="s">
        <v>8300</v>
      </c>
      <c r="R2532" s="5">
        <f t="shared" si="273"/>
        <v>1</v>
      </c>
      <c r="S2532" s="14">
        <f t="shared" si="274"/>
        <v>135.41666666666666</v>
      </c>
      <c r="T2532" t="str">
        <f t="shared" si="278"/>
        <v>music</v>
      </c>
      <c r="U2532" t="str">
        <f t="shared" si="279"/>
        <v>classical music</v>
      </c>
    </row>
    <row r="2533" spans="1:21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f t="shared" si="275"/>
        <v>4500</v>
      </c>
      <c r="F2533">
        <v>4518</v>
      </c>
      <c r="G2533" t="s">
        <v>8219</v>
      </c>
      <c r="H2533" t="s">
        <v>8224</v>
      </c>
      <c r="I2533" t="s">
        <v>8246</v>
      </c>
      <c r="J2533">
        <v>1439611140</v>
      </c>
      <c r="K2533" s="10">
        <f t="shared" si="276"/>
        <v>42231.165972222225</v>
      </c>
      <c r="L2533">
        <v>1437668354</v>
      </c>
      <c r="M2533" s="10">
        <f t="shared" si="277"/>
        <v>42208.680023148147</v>
      </c>
      <c r="N2533" t="b">
        <v>0</v>
      </c>
      <c r="O2533">
        <v>61</v>
      </c>
      <c r="P2533" t="b">
        <v>1</v>
      </c>
      <c r="Q2533" t="s">
        <v>8300</v>
      </c>
      <c r="R2533" s="5">
        <f t="shared" si="273"/>
        <v>1.004</v>
      </c>
      <c r="S2533" s="14">
        <f t="shared" si="274"/>
        <v>74.06557377049181</v>
      </c>
      <c r="T2533" t="str">
        <f t="shared" si="278"/>
        <v>music</v>
      </c>
      <c r="U2533" t="str">
        <f t="shared" si="279"/>
        <v>classical music</v>
      </c>
    </row>
    <row r="2534" spans="1:21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f t="shared" si="275"/>
        <v>4000</v>
      </c>
      <c r="F2534">
        <v>5045</v>
      </c>
      <c r="G2534" t="s">
        <v>8219</v>
      </c>
      <c r="H2534" t="s">
        <v>8224</v>
      </c>
      <c r="I2534" t="s">
        <v>8246</v>
      </c>
      <c r="J2534">
        <v>1345148566</v>
      </c>
      <c r="K2534" s="10">
        <f t="shared" si="276"/>
        <v>41137.849143518521</v>
      </c>
      <c r="L2534">
        <v>1342556566</v>
      </c>
      <c r="M2534" s="10">
        <f t="shared" si="277"/>
        <v>41107.849143518521</v>
      </c>
      <c r="N2534" t="b">
        <v>0</v>
      </c>
      <c r="O2534">
        <v>60</v>
      </c>
      <c r="P2534" t="b">
        <v>1</v>
      </c>
      <c r="Q2534" t="s">
        <v>8300</v>
      </c>
      <c r="R2534" s="5">
        <f t="shared" si="273"/>
        <v>1.2609999999999999</v>
      </c>
      <c r="S2534" s="14">
        <f t="shared" si="274"/>
        <v>84.083333333333329</v>
      </c>
      <c r="T2534" t="str">
        <f t="shared" si="278"/>
        <v>music</v>
      </c>
      <c r="U2534" t="str">
        <f t="shared" si="279"/>
        <v>classical music</v>
      </c>
    </row>
    <row r="2535" spans="1:21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f t="shared" si="275"/>
        <v>7500</v>
      </c>
      <c r="F2535">
        <v>8300</v>
      </c>
      <c r="G2535" t="s">
        <v>8219</v>
      </c>
      <c r="H2535" t="s">
        <v>8224</v>
      </c>
      <c r="I2535" t="s">
        <v>8246</v>
      </c>
      <c r="J2535">
        <v>1362160868</v>
      </c>
      <c r="K2535" s="10">
        <f t="shared" si="276"/>
        <v>41334.750787037039</v>
      </c>
      <c r="L2535">
        <v>1359568911</v>
      </c>
      <c r="M2535" s="10">
        <f t="shared" si="277"/>
        <v>41304.751284722224</v>
      </c>
      <c r="N2535" t="b">
        <v>0</v>
      </c>
      <c r="O2535">
        <v>136</v>
      </c>
      <c r="P2535" t="b">
        <v>1</v>
      </c>
      <c r="Q2535" t="s">
        <v>8300</v>
      </c>
      <c r="R2535" s="5">
        <f t="shared" si="273"/>
        <v>1.107</v>
      </c>
      <c r="S2535" s="14">
        <f t="shared" si="274"/>
        <v>61.029411764705884</v>
      </c>
      <c r="T2535" t="str">
        <f t="shared" si="278"/>
        <v>music</v>
      </c>
      <c r="U2535" t="str">
        <f t="shared" si="279"/>
        <v>classical music</v>
      </c>
    </row>
    <row r="2536" spans="1:21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f t="shared" si="275"/>
        <v>2000</v>
      </c>
      <c r="F2536">
        <v>2100</v>
      </c>
      <c r="G2536" t="s">
        <v>8219</v>
      </c>
      <c r="H2536" t="s">
        <v>8224</v>
      </c>
      <c r="I2536" t="s">
        <v>8246</v>
      </c>
      <c r="J2536">
        <v>1262325600</v>
      </c>
      <c r="K2536" s="10">
        <f t="shared" si="276"/>
        <v>40179.25</v>
      </c>
      <c r="L2536">
        <v>1257871712</v>
      </c>
      <c r="M2536" s="10">
        <f t="shared" si="277"/>
        <v>40127.700370370374</v>
      </c>
      <c r="N2536" t="b">
        <v>0</v>
      </c>
      <c r="O2536">
        <v>14</v>
      </c>
      <c r="P2536" t="b">
        <v>1</v>
      </c>
      <c r="Q2536" t="s">
        <v>8300</v>
      </c>
      <c r="R2536" s="5">
        <f t="shared" si="273"/>
        <v>1.05</v>
      </c>
      <c r="S2536" s="14">
        <f t="shared" si="274"/>
        <v>150</v>
      </c>
      <c r="T2536" t="str">
        <f t="shared" si="278"/>
        <v>music</v>
      </c>
      <c r="U2536" t="str">
        <f t="shared" si="279"/>
        <v>classical music</v>
      </c>
    </row>
    <row r="2537" spans="1:21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f t="shared" si="275"/>
        <v>20000</v>
      </c>
      <c r="F2537">
        <v>20755</v>
      </c>
      <c r="G2537" t="s">
        <v>8219</v>
      </c>
      <c r="H2537" t="s">
        <v>8224</v>
      </c>
      <c r="I2537" t="s">
        <v>8246</v>
      </c>
      <c r="J2537">
        <v>1417463945</v>
      </c>
      <c r="K2537" s="10">
        <f t="shared" si="276"/>
        <v>41974.832696759258</v>
      </c>
      <c r="L2537">
        <v>1414781945</v>
      </c>
      <c r="M2537" s="10">
        <f t="shared" si="277"/>
        <v>41943.791030092594</v>
      </c>
      <c r="N2537" t="b">
        <v>0</v>
      </c>
      <c r="O2537">
        <v>78</v>
      </c>
      <c r="P2537" t="b">
        <v>1</v>
      </c>
      <c r="Q2537" t="s">
        <v>8300</v>
      </c>
      <c r="R2537" s="5">
        <f t="shared" si="273"/>
        <v>1.038</v>
      </c>
      <c r="S2537" s="14">
        <f t="shared" si="274"/>
        <v>266.08974358974359</v>
      </c>
      <c r="T2537" t="str">
        <f t="shared" si="278"/>
        <v>music</v>
      </c>
      <c r="U2537" t="str">
        <f t="shared" si="279"/>
        <v>classical music</v>
      </c>
    </row>
    <row r="2538" spans="1:21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f t="shared" si="275"/>
        <v>25</v>
      </c>
      <c r="F2538">
        <v>29</v>
      </c>
      <c r="G2538" t="s">
        <v>8219</v>
      </c>
      <c r="H2538" t="s">
        <v>8224</v>
      </c>
      <c r="I2538" t="s">
        <v>8246</v>
      </c>
      <c r="J2538">
        <v>1375151566</v>
      </c>
      <c r="K2538" s="10">
        <f t="shared" si="276"/>
        <v>41485.106087962966</v>
      </c>
      <c r="L2538">
        <v>1373337166</v>
      </c>
      <c r="M2538" s="10">
        <f t="shared" si="277"/>
        <v>41464.106087962966</v>
      </c>
      <c r="N2538" t="b">
        <v>0</v>
      </c>
      <c r="O2538">
        <v>4</v>
      </c>
      <c r="P2538" t="b">
        <v>1</v>
      </c>
      <c r="Q2538" t="s">
        <v>8300</v>
      </c>
      <c r="R2538" s="5">
        <f t="shared" si="273"/>
        <v>1.1599999999999999</v>
      </c>
      <c r="S2538" s="14">
        <f t="shared" si="274"/>
        <v>7.25</v>
      </c>
      <c r="T2538" t="str">
        <f t="shared" si="278"/>
        <v>music</v>
      </c>
      <c r="U2538" t="str">
        <f t="shared" si="279"/>
        <v>classical music</v>
      </c>
    </row>
    <row r="2539" spans="1:21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f t="shared" si="275"/>
        <v>1000</v>
      </c>
      <c r="F2539">
        <v>1100</v>
      </c>
      <c r="G2539" t="s">
        <v>8219</v>
      </c>
      <c r="H2539" t="s">
        <v>8224</v>
      </c>
      <c r="I2539" t="s">
        <v>8246</v>
      </c>
      <c r="J2539">
        <v>1312212855</v>
      </c>
      <c r="K2539" s="10">
        <f t="shared" si="276"/>
        <v>40756.648784722223</v>
      </c>
      <c r="L2539">
        <v>1307028855</v>
      </c>
      <c r="M2539" s="10">
        <f t="shared" si="277"/>
        <v>40696.648784722223</v>
      </c>
      <c r="N2539" t="b">
        <v>0</v>
      </c>
      <c r="O2539">
        <v>11</v>
      </c>
      <c r="P2539" t="b">
        <v>1</v>
      </c>
      <c r="Q2539" t="s">
        <v>8300</v>
      </c>
      <c r="R2539" s="5">
        <f t="shared" si="273"/>
        <v>1.1000000000000001</v>
      </c>
      <c r="S2539" s="14">
        <f t="shared" si="274"/>
        <v>100</v>
      </c>
      <c r="T2539" t="str">
        <f t="shared" si="278"/>
        <v>music</v>
      </c>
      <c r="U2539" t="str">
        <f t="shared" si="279"/>
        <v>classical music</v>
      </c>
    </row>
    <row r="2540" spans="1:21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f t="shared" si="275"/>
        <v>18000</v>
      </c>
      <c r="F2540">
        <v>20343.169999999998</v>
      </c>
      <c r="G2540" t="s">
        <v>8219</v>
      </c>
      <c r="H2540" t="s">
        <v>8224</v>
      </c>
      <c r="I2540" t="s">
        <v>8246</v>
      </c>
      <c r="J2540">
        <v>1361681940</v>
      </c>
      <c r="K2540" s="10">
        <f t="shared" si="276"/>
        <v>41329.207638888889</v>
      </c>
      <c r="L2540">
        <v>1359029661</v>
      </c>
      <c r="M2540" s="10">
        <f t="shared" si="277"/>
        <v>41298.509965277779</v>
      </c>
      <c r="N2540" t="b">
        <v>0</v>
      </c>
      <c r="O2540">
        <v>185</v>
      </c>
      <c r="P2540" t="b">
        <v>1</v>
      </c>
      <c r="Q2540" t="s">
        <v>8300</v>
      </c>
      <c r="R2540" s="5">
        <f t="shared" si="273"/>
        <v>1.1299999999999999</v>
      </c>
      <c r="S2540" s="14">
        <f t="shared" si="274"/>
        <v>109.96308108108107</v>
      </c>
      <c r="T2540" t="str">
        <f t="shared" si="278"/>
        <v>music</v>
      </c>
      <c r="U2540" t="str">
        <f t="shared" si="279"/>
        <v>classical music</v>
      </c>
    </row>
    <row r="2541" spans="1:21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f t="shared" si="275"/>
        <v>10000</v>
      </c>
      <c r="F2541">
        <v>10025</v>
      </c>
      <c r="G2541" t="s">
        <v>8219</v>
      </c>
      <c r="H2541" t="s">
        <v>8224</v>
      </c>
      <c r="I2541" t="s">
        <v>8246</v>
      </c>
      <c r="J2541">
        <v>1422913152</v>
      </c>
      <c r="K2541" s="10">
        <f t="shared" si="276"/>
        <v>42037.902222222227</v>
      </c>
      <c r="L2541">
        <v>1417729152</v>
      </c>
      <c r="M2541" s="10">
        <f t="shared" si="277"/>
        <v>41977.902222222227</v>
      </c>
      <c r="N2541" t="b">
        <v>0</v>
      </c>
      <c r="O2541">
        <v>59</v>
      </c>
      <c r="P2541" t="b">
        <v>1</v>
      </c>
      <c r="Q2541" t="s">
        <v>8300</v>
      </c>
      <c r="R2541" s="5">
        <f t="shared" si="273"/>
        <v>1.0029999999999999</v>
      </c>
      <c r="S2541" s="14">
        <f t="shared" si="274"/>
        <v>169.91525423728814</v>
      </c>
      <c r="T2541" t="str">
        <f t="shared" si="278"/>
        <v>music</v>
      </c>
      <c r="U2541" t="str">
        <f t="shared" si="279"/>
        <v>classical music</v>
      </c>
    </row>
    <row r="2542" spans="1:21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f t="shared" si="275"/>
        <v>2500</v>
      </c>
      <c r="F2542">
        <v>2585</v>
      </c>
      <c r="G2542" t="s">
        <v>8219</v>
      </c>
      <c r="H2542" t="s">
        <v>8224</v>
      </c>
      <c r="I2542" t="s">
        <v>8246</v>
      </c>
      <c r="J2542">
        <v>1319904721</v>
      </c>
      <c r="K2542" s="10">
        <f t="shared" si="276"/>
        <v>40845.675011574072</v>
      </c>
      <c r="L2542">
        <v>1314720721</v>
      </c>
      <c r="M2542" s="10">
        <f t="shared" si="277"/>
        <v>40785.675011574072</v>
      </c>
      <c r="N2542" t="b">
        <v>0</v>
      </c>
      <c r="O2542">
        <v>27</v>
      </c>
      <c r="P2542" t="b">
        <v>1</v>
      </c>
      <c r="Q2542" t="s">
        <v>8300</v>
      </c>
      <c r="R2542" s="5">
        <f t="shared" si="273"/>
        <v>1.034</v>
      </c>
      <c r="S2542" s="14">
        <f t="shared" si="274"/>
        <v>95.740740740740748</v>
      </c>
      <c r="T2542" t="str">
        <f t="shared" si="278"/>
        <v>music</v>
      </c>
      <c r="U2542" t="str">
        <f t="shared" si="279"/>
        <v>classical music</v>
      </c>
    </row>
    <row r="2543" spans="1:21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f t="shared" si="275"/>
        <v>4235</v>
      </c>
      <c r="F2543">
        <v>3746</v>
      </c>
      <c r="G2543" t="s">
        <v>8219</v>
      </c>
      <c r="H2543" t="s">
        <v>8225</v>
      </c>
      <c r="I2543" t="s">
        <v>8247</v>
      </c>
      <c r="J2543">
        <v>1380192418</v>
      </c>
      <c r="K2543" s="10">
        <f t="shared" si="276"/>
        <v>41543.449282407404</v>
      </c>
      <c r="L2543">
        <v>1375008418</v>
      </c>
      <c r="M2543" s="10">
        <f t="shared" si="277"/>
        <v>41483.449282407404</v>
      </c>
      <c r="N2543" t="b">
        <v>0</v>
      </c>
      <c r="O2543">
        <v>63</v>
      </c>
      <c r="P2543" t="b">
        <v>1</v>
      </c>
      <c r="Q2543" t="s">
        <v>8300</v>
      </c>
      <c r="R2543" s="5">
        <f t="shared" si="273"/>
        <v>1.07</v>
      </c>
      <c r="S2543" s="14">
        <f t="shared" si="274"/>
        <v>59.460317460317462</v>
      </c>
      <c r="T2543" t="str">
        <f t="shared" si="278"/>
        <v>music</v>
      </c>
      <c r="U2543" t="str">
        <f t="shared" si="279"/>
        <v>classical music</v>
      </c>
    </row>
    <row r="2544" spans="1:21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f t="shared" si="275"/>
        <v>700</v>
      </c>
      <c r="F2544">
        <v>725</v>
      </c>
      <c r="G2544" t="s">
        <v>8219</v>
      </c>
      <c r="H2544" t="s">
        <v>8224</v>
      </c>
      <c r="I2544" t="s">
        <v>8246</v>
      </c>
      <c r="J2544">
        <v>1380599940</v>
      </c>
      <c r="K2544" s="10">
        <f t="shared" si="276"/>
        <v>41548.165972222225</v>
      </c>
      <c r="L2544">
        <v>1377252857</v>
      </c>
      <c r="M2544" s="10">
        <f t="shared" si="277"/>
        <v>41509.426585648151</v>
      </c>
      <c r="N2544" t="b">
        <v>0</v>
      </c>
      <c r="O2544">
        <v>13</v>
      </c>
      <c r="P2544" t="b">
        <v>1</v>
      </c>
      <c r="Q2544" t="s">
        <v>8300</v>
      </c>
      <c r="R2544" s="5">
        <f t="shared" si="273"/>
        <v>1.036</v>
      </c>
      <c r="S2544" s="14">
        <f t="shared" si="274"/>
        <v>55.769230769230766</v>
      </c>
      <c r="T2544" t="str">
        <f t="shared" si="278"/>
        <v>music</v>
      </c>
      <c r="U2544" t="str">
        <f t="shared" si="279"/>
        <v>classical music</v>
      </c>
    </row>
    <row r="2545" spans="1:21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f t="shared" si="275"/>
        <v>250</v>
      </c>
      <c r="F2545">
        <v>391</v>
      </c>
      <c r="G2545" t="s">
        <v>8219</v>
      </c>
      <c r="H2545" t="s">
        <v>8224</v>
      </c>
      <c r="I2545" t="s">
        <v>8246</v>
      </c>
      <c r="J2545">
        <v>1293937200</v>
      </c>
      <c r="K2545" s="10">
        <f t="shared" si="276"/>
        <v>40545.125</v>
      </c>
      <c r="L2545">
        <v>1291257298</v>
      </c>
      <c r="M2545" s="10">
        <f t="shared" si="277"/>
        <v>40514.107615740737</v>
      </c>
      <c r="N2545" t="b">
        <v>0</v>
      </c>
      <c r="O2545">
        <v>13</v>
      </c>
      <c r="P2545" t="b">
        <v>1</v>
      </c>
      <c r="Q2545" t="s">
        <v>8300</v>
      </c>
      <c r="R2545" s="5">
        <f t="shared" si="273"/>
        <v>1.5640000000000001</v>
      </c>
      <c r="S2545" s="14">
        <f t="shared" si="274"/>
        <v>30.076923076923077</v>
      </c>
      <c r="T2545" t="str">
        <f t="shared" si="278"/>
        <v>music</v>
      </c>
      <c r="U2545" t="str">
        <f t="shared" si="279"/>
        <v>classical music</v>
      </c>
    </row>
    <row r="2546" spans="1:21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f t="shared" si="275"/>
        <v>5000</v>
      </c>
      <c r="F2546">
        <v>5041</v>
      </c>
      <c r="G2546" t="s">
        <v>8219</v>
      </c>
      <c r="H2546" t="s">
        <v>8224</v>
      </c>
      <c r="I2546" t="s">
        <v>8246</v>
      </c>
      <c r="J2546">
        <v>1341750569</v>
      </c>
      <c r="K2546" s="10">
        <f t="shared" si="276"/>
        <v>41098.520474537036</v>
      </c>
      <c r="L2546">
        <v>1339158569</v>
      </c>
      <c r="M2546" s="10">
        <f t="shared" si="277"/>
        <v>41068.520474537036</v>
      </c>
      <c r="N2546" t="b">
        <v>0</v>
      </c>
      <c r="O2546">
        <v>57</v>
      </c>
      <c r="P2546" t="b">
        <v>1</v>
      </c>
      <c r="Q2546" t="s">
        <v>8300</v>
      </c>
      <c r="R2546" s="5">
        <f t="shared" si="273"/>
        <v>1.008</v>
      </c>
      <c r="S2546" s="14">
        <f t="shared" si="274"/>
        <v>88.438596491228068</v>
      </c>
      <c r="T2546" t="str">
        <f t="shared" si="278"/>
        <v>music</v>
      </c>
      <c r="U2546" t="str">
        <f t="shared" si="279"/>
        <v>classical music</v>
      </c>
    </row>
    <row r="2547" spans="1:21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f t="shared" si="275"/>
        <v>2000</v>
      </c>
      <c r="F2547">
        <v>3906</v>
      </c>
      <c r="G2547" t="s">
        <v>8219</v>
      </c>
      <c r="H2547" t="s">
        <v>8224</v>
      </c>
      <c r="I2547" t="s">
        <v>8246</v>
      </c>
      <c r="J2547">
        <v>1424997000</v>
      </c>
      <c r="K2547" s="10">
        <f t="shared" si="276"/>
        <v>42062.020833333328</v>
      </c>
      <c r="L2547">
        <v>1421983138</v>
      </c>
      <c r="M2547" s="10">
        <f t="shared" si="277"/>
        <v>42027.13817129629</v>
      </c>
      <c r="N2547" t="b">
        <v>0</v>
      </c>
      <c r="O2547">
        <v>61</v>
      </c>
      <c r="P2547" t="b">
        <v>1</v>
      </c>
      <c r="Q2547" t="s">
        <v>8300</v>
      </c>
      <c r="R2547" s="5">
        <f t="shared" si="273"/>
        <v>1.9530000000000001</v>
      </c>
      <c r="S2547" s="14">
        <f t="shared" si="274"/>
        <v>64.032786885245898</v>
      </c>
      <c r="T2547" t="str">
        <f t="shared" si="278"/>
        <v>music</v>
      </c>
      <c r="U2547" t="str">
        <f t="shared" si="279"/>
        <v>classical music</v>
      </c>
    </row>
    <row r="2548" spans="1:21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f t="shared" si="275"/>
        <v>3500</v>
      </c>
      <c r="F2548">
        <v>3910</v>
      </c>
      <c r="G2548" t="s">
        <v>8219</v>
      </c>
      <c r="H2548" t="s">
        <v>8224</v>
      </c>
      <c r="I2548" t="s">
        <v>8246</v>
      </c>
      <c r="J2548">
        <v>1380949200</v>
      </c>
      <c r="K2548" s="10">
        <f t="shared" si="276"/>
        <v>41552.208333333336</v>
      </c>
      <c r="L2548">
        <v>1378586179</v>
      </c>
      <c r="M2548" s="10">
        <f t="shared" si="277"/>
        <v>41524.858553240738</v>
      </c>
      <c r="N2548" t="b">
        <v>0</v>
      </c>
      <c r="O2548">
        <v>65</v>
      </c>
      <c r="P2548" t="b">
        <v>1</v>
      </c>
      <c r="Q2548" t="s">
        <v>8300</v>
      </c>
      <c r="R2548" s="5">
        <f t="shared" si="273"/>
        <v>1.117</v>
      </c>
      <c r="S2548" s="14">
        <f t="shared" si="274"/>
        <v>60.153846153846153</v>
      </c>
      <c r="T2548" t="str">
        <f t="shared" si="278"/>
        <v>music</v>
      </c>
      <c r="U2548" t="str">
        <f t="shared" si="279"/>
        <v>classical music</v>
      </c>
    </row>
    <row r="2549" spans="1:21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f t="shared" si="275"/>
        <v>5500</v>
      </c>
      <c r="F2549">
        <v>6592</v>
      </c>
      <c r="G2549" t="s">
        <v>8219</v>
      </c>
      <c r="H2549" t="s">
        <v>8224</v>
      </c>
      <c r="I2549" t="s">
        <v>8246</v>
      </c>
      <c r="J2549">
        <v>1333560803</v>
      </c>
      <c r="K2549" s="10">
        <f t="shared" si="276"/>
        <v>41003.731516203705</v>
      </c>
      <c r="L2549">
        <v>1330972403</v>
      </c>
      <c r="M2549" s="10">
        <f t="shared" si="277"/>
        <v>40973.773182870369</v>
      </c>
      <c r="N2549" t="b">
        <v>0</v>
      </c>
      <c r="O2549">
        <v>134</v>
      </c>
      <c r="P2549" t="b">
        <v>1</v>
      </c>
      <c r="Q2549" t="s">
        <v>8300</v>
      </c>
      <c r="R2549" s="5">
        <f t="shared" si="273"/>
        <v>1.1990000000000001</v>
      </c>
      <c r="S2549" s="14">
        <f t="shared" si="274"/>
        <v>49.194029850746269</v>
      </c>
      <c r="T2549" t="str">
        <f t="shared" si="278"/>
        <v>music</v>
      </c>
      <c r="U2549" t="str">
        <f t="shared" si="279"/>
        <v>classical music</v>
      </c>
    </row>
    <row r="2550" spans="1:21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f t="shared" si="275"/>
        <v>6660.0000000000009</v>
      </c>
      <c r="F2550">
        <v>6111</v>
      </c>
      <c r="G2550" t="s">
        <v>8219</v>
      </c>
      <c r="H2550" t="s">
        <v>8230</v>
      </c>
      <c r="I2550" t="s">
        <v>8249</v>
      </c>
      <c r="J2550">
        <v>1475209620</v>
      </c>
      <c r="K2550" s="10">
        <f t="shared" si="276"/>
        <v>42643.185416666667</v>
      </c>
      <c r="L2550">
        <v>1473087637</v>
      </c>
      <c r="M2550" s="10">
        <f t="shared" si="277"/>
        <v>42618.625428240746</v>
      </c>
      <c r="N2550" t="b">
        <v>0</v>
      </c>
      <c r="O2550">
        <v>37</v>
      </c>
      <c r="P2550" t="b">
        <v>1</v>
      </c>
      <c r="Q2550" t="s">
        <v>8300</v>
      </c>
      <c r="R2550" s="5">
        <f t="shared" si="273"/>
        <v>1.0189999999999999</v>
      </c>
      <c r="S2550" s="14">
        <f t="shared" si="274"/>
        <v>165.16216216216216</v>
      </c>
      <c r="T2550" t="str">
        <f t="shared" si="278"/>
        <v>music</v>
      </c>
      <c r="U2550" t="str">
        <f t="shared" si="279"/>
        <v>classical music</v>
      </c>
    </row>
    <row r="2551" spans="1:21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f t="shared" si="275"/>
        <v>1899.7</v>
      </c>
      <c r="F2551">
        <v>1614</v>
      </c>
      <c r="G2551" t="s">
        <v>8219</v>
      </c>
      <c r="H2551" t="s">
        <v>8225</v>
      </c>
      <c r="I2551" t="s">
        <v>8247</v>
      </c>
      <c r="J2551">
        <v>1370019600</v>
      </c>
      <c r="K2551" s="10">
        <f t="shared" si="276"/>
        <v>41425.708333333336</v>
      </c>
      <c r="L2551">
        <v>1366999870</v>
      </c>
      <c r="M2551" s="10">
        <f t="shared" si="277"/>
        <v>41390.757754629631</v>
      </c>
      <c r="N2551" t="b">
        <v>0</v>
      </c>
      <c r="O2551">
        <v>37</v>
      </c>
      <c r="P2551" t="b">
        <v>1</v>
      </c>
      <c r="Q2551" t="s">
        <v>8300</v>
      </c>
      <c r="R2551" s="5">
        <f t="shared" si="273"/>
        <v>1.028</v>
      </c>
      <c r="S2551" s="14">
        <f t="shared" si="274"/>
        <v>43.621621621621621</v>
      </c>
      <c r="T2551" t="str">
        <f t="shared" si="278"/>
        <v>music</v>
      </c>
      <c r="U2551" t="str">
        <f t="shared" si="279"/>
        <v>classical music</v>
      </c>
    </row>
    <row r="2552" spans="1:21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f t="shared" si="275"/>
        <v>6500</v>
      </c>
      <c r="F2552">
        <v>6555</v>
      </c>
      <c r="G2552" t="s">
        <v>8219</v>
      </c>
      <c r="H2552" t="s">
        <v>8224</v>
      </c>
      <c r="I2552" t="s">
        <v>8246</v>
      </c>
      <c r="J2552">
        <v>1444276740</v>
      </c>
      <c r="K2552" s="10">
        <f t="shared" si="276"/>
        <v>42285.165972222225</v>
      </c>
      <c r="L2552">
        <v>1439392406</v>
      </c>
      <c r="M2552" s="10">
        <f t="shared" si="277"/>
        <v>42228.634328703702</v>
      </c>
      <c r="N2552" t="b">
        <v>0</v>
      </c>
      <c r="O2552">
        <v>150</v>
      </c>
      <c r="P2552" t="b">
        <v>1</v>
      </c>
      <c r="Q2552" t="s">
        <v>8300</v>
      </c>
      <c r="R2552" s="5">
        <f t="shared" si="273"/>
        <v>1.008</v>
      </c>
      <c r="S2552" s="14">
        <f t="shared" si="274"/>
        <v>43.7</v>
      </c>
      <c r="T2552" t="str">
        <f t="shared" si="278"/>
        <v>music</v>
      </c>
      <c r="U2552" t="str">
        <f t="shared" si="279"/>
        <v>classical music</v>
      </c>
    </row>
    <row r="2553" spans="1:21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f t="shared" si="275"/>
        <v>3675</v>
      </c>
      <c r="F2553">
        <v>3775.5</v>
      </c>
      <c r="G2553" t="s">
        <v>8219</v>
      </c>
      <c r="H2553" t="s">
        <v>8224</v>
      </c>
      <c r="I2553" t="s">
        <v>8246</v>
      </c>
      <c r="J2553">
        <v>1332362880</v>
      </c>
      <c r="K2553" s="10">
        <f t="shared" si="276"/>
        <v>40989.866666666669</v>
      </c>
      <c r="L2553">
        <v>1329890585</v>
      </c>
      <c r="M2553" s="10">
        <f t="shared" si="277"/>
        <v>40961.252141203702</v>
      </c>
      <c r="N2553" t="b">
        <v>0</v>
      </c>
      <c r="O2553">
        <v>56</v>
      </c>
      <c r="P2553" t="b">
        <v>1</v>
      </c>
      <c r="Q2553" t="s">
        <v>8300</v>
      </c>
      <c r="R2553" s="5">
        <f t="shared" si="273"/>
        <v>1.0269999999999999</v>
      </c>
      <c r="S2553" s="14">
        <f t="shared" si="274"/>
        <v>67.419642857142861</v>
      </c>
      <c r="T2553" t="str">
        <f t="shared" si="278"/>
        <v>music</v>
      </c>
      <c r="U2553" t="str">
        <f t="shared" si="279"/>
        <v>classical music</v>
      </c>
    </row>
    <row r="2554" spans="1:21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f t="shared" si="275"/>
        <v>3000</v>
      </c>
      <c r="F2554">
        <v>3195</v>
      </c>
      <c r="G2554" t="s">
        <v>8219</v>
      </c>
      <c r="H2554" t="s">
        <v>8224</v>
      </c>
      <c r="I2554" t="s">
        <v>8246</v>
      </c>
      <c r="J2554">
        <v>1488741981</v>
      </c>
      <c r="K2554" s="10">
        <f t="shared" si="276"/>
        <v>42799.809965277775</v>
      </c>
      <c r="L2554">
        <v>1486149981</v>
      </c>
      <c r="M2554" s="10">
        <f t="shared" si="277"/>
        <v>42769.809965277775</v>
      </c>
      <c r="N2554" t="b">
        <v>0</v>
      </c>
      <c r="O2554">
        <v>18</v>
      </c>
      <c r="P2554" t="b">
        <v>1</v>
      </c>
      <c r="Q2554" t="s">
        <v>8300</v>
      </c>
      <c r="R2554" s="5">
        <f t="shared" si="273"/>
        <v>1.0649999999999999</v>
      </c>
      <c r="S2554" s="14">
        <f t="shared" si="274"/>
        <v>177.5</v>
      </c>
      <c r="T2554" t="str">
        <f t="shared" si="278"/>
        <v>music</v>
      </c>
      <c r="U2554" t="str">
        <f t="shared" si="279"/>
        <v>classical music</v>
      </c>
    </row>
    <row r="2555" spans="1:21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f t="shared" si="275"/>
        <v>1500</v>
      </c>
      <c r="F2555">
        <v>2333</v>
      </c>
      <c r="G2555" t="s">
        <v>8219</v>
      </c>
      <c r="H2555" t="s">
        <v>8224</v>
      </c>
      <c r="I2555" t="s">
        <v>8246</v>
      </c>
      <c r="J2555">
        <v>1348202807</v>
      </c>
      <c r="K2555" s="10">
        <f t="shared" si="276"/>
        <v>41173.199155092596</v>
      </c>
      <c r="L2555">
        <v>1343018807</v>
      </c>
      <c r="M2555" s="10">
        <f t="shared" si="277"/>
        <v>41113.199155092596</v>
      </c>
      <c r="N2555" t="b">
        <v>0</v>
      </c>
      <c r="O2555">
        <v>60</v>
      </c>
      <c r="P2555" t="b">
        <v>1</v>
      </c>
      <c r="Q2555" t="s">
        <v>8300</v>
      </c>
      <c r="R2555" s="5">
        <f t="shared" si="273"/>
        <v>1.5549999999999999</v>
      </c>
      <c r="S2555" s="14">
        <f t="shared" si="274"/>
        <v>38.883333333333333</v>
      </c>
      <c r="T2555" t="str">
        <f t="shared" si="278"/>
        <v>music</v>
      </c>
      <c r="U2555" t="str">
        <f t="shared" si="279"/>
        <v>classical music</v>
      </c>
    </row>
    <row r="2556" spans="1:21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f t="shared" si="275"/>
        <v>3000</v>
      </c>
      <c r="F2556">
        <v>3684</v>
      </c>
      <c r="G2556" t="s">
        <v>8219</v>
      </c>
      <c r="H2556" t="s">
        <v>8224</v>
      </c>
      <c r="I2556" t="s">
        <v>8246</v>
      </c>
      <c r="J2556">
        <v>1433131140</v>
      </c>
      <c r="K2556" s="10">
        <f t="shared" si="276"/>
        <v>42156.165972222225</v>
      </c>
      <c r="L2556">
        <v>1430445163</v>
      </c>
      <c r="M2556" s="10">
        <f t="shared" si="277"/>
        <v>42125.078275462962</v>
      </c>
      <c r="N2556" t="b">
        <v>0</v>
      </c>
      <c r="O2556">
        <v>67</v>
      </c>
      <c r="P2556" t="b">
        <v>1</v>
      </c>
      <c r="Q2556" t="s">
        <v>8300</v>
      </c>
      <c r="R2556" s="5">
        <f t="shared" si="273"/>
        <v>1.228</v>
      </c>
      <c r="S2556" s="14">
        <f t="shared" si="274"/>
        <v>54.985074626865675</v>
      </c>
      <c r="T2556" t="str">
        <f t="shared" si="278"/>
        <v>music</v>
      </c>
      <c r="U2556" t="str">
        <f t="shared" si="279"/>
        <v>classical music</v>
      </c>
    </row>
    <row r="2557" spans="1:21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f t="shared" si="275"/>
        <v>2000</v>
      </c>
      <c r="F2557">
        <v>2147</v>
      </c>
      <c r="G2557" t="s">
        <v>8219</v>
      </c>
      <c r="H2557" t="s">
        <v>8224</v>
      </c>
      <c r="I2557" t="s">
        <v>8246</v>
      </c>
      <c r="J2557">
        <v>1338219793</v>
      </c>
      <c r="K2557" s="10">
        <f t="shared" si="276"/>
        <v>41057.655011574076</v>
      </c>
      <c r="L2557">
        <v>1335541393</v>
      </c>
      <c r="M2557" s="10">
        <f t="shared" si="277"/>
        <v>41026.655011574076</v>
      </c>
      <c r="N2557" t="b">
        <v>0</v>
      </c>
      <c r="O2557">
        <v>35</v>
      </c>
      <c r="P2557" t="b">
        <v>1</v>
      </c>
      <c r="Q2557" t="s">
        <v>8300</v>
      </c>
      <c r="R2557" s="5">
        <f t="shared" si="273"/>
        <v>1.0740000000000001</v>
      </c>
      <c r="S2557" s="14">
        <f t="shared" si="274"/>
        <v>61.342857142857142</v>
      </c>
      <c r="T2557" t="str">
        <f t="shared" si="278"/>
        <v>music</v>
      </c>
      <c r="U2557" t="str">
        <f t="shared" si="279"/>
        <v>classical music</v>
      </c>
    </row>
    <row r="2558" spans="1:21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f t="shared" si="275"/>
        <v>745</v>
      </c>
      <c r="F2558">
        <v>786</v>
      </c>
      <c r="G2558" t="s">
        <v>8219</v>
      </c>
      <c r="H2558" t="s">
        <v>8224</v>
      </c>
      <c r="I2558" t="s">
        <v>8246</v>
      </c>
      <c r="J2558">
        <v>1356392857</v>
      </c>
      <c r="K2558" s="10">
        <f t="shared" si="276"/>
        <v>41267.991400462961</v>
      </c>
      <c r="L2558">
        <v>1352504857</v>
      </c>
      <c r="M2558" s="10">
        <f t="shared" si="277"/>
        <v>41222.991400462961</v>
      </c>
      <c r="N2558" t="b">
        <v>0</v>
      </c>
      <c r="O2558">
        <v>34</v>
      </c>
      <c r="P2558" t="b">
        <v>1</v>
      </c>
      <c r="Q2558" t="s">
        <v>8300</v>
      </c>
      <c r="R2558" s="5">
        <f t="shared" si="273"/>
        <v>1.0549999999999999</v>
      </c>
      <c r="S2558" s="14">
        <f t="shared" si="274"/>
        <v>23.117647058823529</v>
      </c>
      <c r="T2558" t="str">
        <f t="shared" si="278"/>
        <v>music</v>
      </c>
      <c r="U2558" t="str">
        <f t="shared" si="279"/>
        <v>classical music</v>
      </c>
    </row>
    <row r="2559" spans="1:21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f t="shared" si="275"/>
        <v>1089</v>
      </c>
      <c r="F2559">
        <v>1066</v>
      </c>
      <c r="G2559" t="s">
        <v>8219</v>
      </c>
      <c r="H2559" t="s">
        <v>8225</v>
      </c>
      <c r="I2559" t="s">
        <v>8247</v>
      </c>
      <c r="J2559">
        <v>1400176386</v>
      </c>
      <c r="K2559" s="10">
        <f t="shared" si="276"/>
        <v>41774.745208333334</v>
      </c>
      <c r="L2559">
        <v>1397584386</v>
      </c>
      <c r="M2559" s="10">
        <f t="shared" si="277"/>
        <v>41744.745208333334</v>
      </c>
      <c r="N2559" t="b">
        <v>0</v>
      </c>
      <c r="O2559">
        <v>36</v>
      </c>
      <c r="P2559" t="b">
        <v>1</v>
      </c>
      <c r="Q2559" t="s">
        <v>8300</v>
      </c>
      <c r="R2559" s="5">
        <f t="shared" si="273"/>
        <v>1.1839999999999999</v>
      </c>
      <c r="S2559" s="14">
        <f t="shared" si="274"/>
        <v>29.611111111111111</v>
      </c>
      <c r="T2559" t="str">
        <f t="shared" si="278"/>
        <v>music</v>
      </c>
      <c r="U2559" t="str">
        <f t="shared" si="279"/>
        <v>classical music</v>
      </c>
    </row>
    <row r="2560" spans="1:21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f t="shared" si="275"/>
        <v>850.00000000000011</v>
      </c>
      <c r="F2560">
        <v>1361</v>
      </c>
      <c r="G2560" t="s">
        <v>8219</v>
      </c>
      <c r="H2560" t="s">
        <v>8226</v>
      </c>
      <c r="I2560" t="s">
        <v>8248</v>
      </c>
      <c r="J2560">
        <v>1430488740</v>
      </c>
      <c r="K2560" s="10">
        <f t="shared" si="276"/>
        <v>42125.582638888889</v>
      </c>
      <c r="L2560">
        <v>1427747906</v>
      </c>
      <c r="M2560" s="10">
        <f t="shared" si="277"/>
        <v>42093.860023148154</v>
      </c>
      <c r="N2560" t="b">
        <v>0</v>
      </c>
      <c r="O2560">
        <v>18</v>
      </c>
      <c r="P2560" t="b">
        <v>1</v>
      </c>
      <c r="Q2560" t="s">
        <v>8300</v>
      </c>
      <c r="R2560" s="5">
        <f t="shared" si="273"/>
        <v>1.089</v>
      </c>
      <c r="S2560" s="14">
        <f t="shared" si="274"/>
        <v>75.611111111111114</v>
      </c>
      <c r="T2560" t="str">
        <f t="shared" si="278"/>
        <v>music</v>
      </c>
      <c r="U2560" t="str">
        <f t="shared" si="279"/>
        <v>classical music</v>
      </c>
    </row>
    <row r="2561" spans="1:21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f t="shared" si="275"/>
        <v>800</v>
      </c>
      <c r="F2561">
        <v>890</v>
      </c>
      <c r="G2561" t="s">
        <v>8219</v>
      </c>
      <c r="H2561" t="s">
        <v>8224</v>
      </c>
      <c r="I2561" t="s">
        <v>8246</v>
      </c>
      <c r="J2561">
        <v>1321385820</v>
      </c>
      <c r="K2561" s="10">
        <f t="shared" si="276"/>
        <v>40862.817361111112</v>
      </c>
      <c r="L2561">
        <v>1318539484</v>
      </c>
      <c r="M2561" s="10">
        <f t="shared" si="277"/>
        <v>40829.873657407406</v>
      </c>
      <c r="N2561" t="b">
        <v>0</v>
      </c>
      <c r="O2561">
        <v>25</v>
      </c>
      <c r="P2561" t="b">
        <v>1</v>
      </c>
      <c r="Q2561" t="s">
        <v>8300</v>
      </c>
      <c r="R2561" s="5">
        <f t="shared" si="273"/>
        <v>1.113</v>
      </c>
      <c r="S2561" s="14">
        <f t="shared" si="274"/>
        <v>35.6</v>
      </c>
      <c r="T2561" t="str">
        <f t="shared" si="278"/>
        <v>music</v>
      </c>
      <c r="U2561" t="str">
        <f t="shared" si="279"/>
        <v>classical music</v>
      </c>
    </row>
    <row r="2562" spans="1:21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f t="shared" si="275"/>
        <v>3630</v>
      </c>
      <c r="F2562">
        <v>3003</v>
      </c>
      <c r="G2562" t="s">
        <v>8219</v>
      </c>
      <c r="H2562" t="s">
        <v>8225</v>
      </c>
      <c r="I2562" t="s">
        <v>8247</v>
      </c>
      <c r="J2562">
        <v>1425682174</v>
      </c>
      <c r="K2562" s="10">
        <f t="shared" si="276"/>
        <v>42069.951087962967</v>
      </c>
      <c r="L2562">
        <v>1423090174</v>
      </c>
      <c r="M2562" s="10">
        <f t="shared" si="277"/>
        <v>42039.951087962967</v>
      </c>
      <c r="N2562" t="b">
        <v>0</v>
      </c>
      <c r="O2562">
        <v>21</v>
      </c>
      <c r="P2562" t="b">
        <v>1</v>
      </c>
      <c r="Q2562" t="s">
        <v>8300</v>
      </c>
      <c r="R2562" s="5">
        <f t="shared" ref="R2562:R2625" si="280">ROUND((F2562/D2562),3)</f>
        <v>1.0009999999999999</v>
      </c>
      <c r="S2562" s="14">
        <f t="shared" ref="S2562:S2625" si="281">F2562/O2562</f>
        <v>143</v>
      </c>
      <c r="T2562" t="str">
        <f t="shared" si="278"/>
        <v>music</v>
      </c>
      <c r="U2562" t="str">
        <f t="shared" si="279"/>
        <v>classical music</v>
      </c>
    </row>
    <row r="2563" spans="1:21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f t="shared" ref="E2563:E2626" si="282">IF(I2563="USD",D2563,(IF(I2563="AUD",(D2563*0.68),IF(I2563="GBP",(D2563*1.21),(IF(I2563="EUR",(D2563*1.11),(IF(I2563="CAD",(D2563*0.75),(IF(I2563="NZD",(D2563*0.64),IF(I2563="HKD",(D2563*0.13),IF(I2563="DKK",(D2563*0.15),IF(I2563="NOK",(D2563*0.11),IF(I2563="SEK",(D2563*0.1),(IF(I2563="MXN",(D2563*0.051),IF(I2563="chf",(D2563*1.02),IF(I2563="SGD",(D2563*0.72)))))))))))))))))))</f>
        <v>75000</v>
      </c>
      <c r="F2563">
        <v>0</v>
      </c>
      <c r="G2563" t="s">
        <v>8220</v>
      </c>
      <c r="H2563" t="s">
        <v>8229</v>
      </c>
      <c r="I2563" t="s">
        <v>8251</v>
      </c>
      <c r="J2563">
        <v>1444740089</v>
      </c>
      <c r="K2563" s="10">
        <f t="shared" ref="K2563:K2626" si="283">(((J2563/60)/60)/24)+DATE(1970,1,1)</f>
        <v>42290.528807870374</v>
      </c>
      <c r="L2563">
        <v>1442148089</v>
      </c>
      <c r="M2563" s="10">
        <f t="shared" ref="M2563:M2626" si="284">(((L2563/60)/60)/24)+DATE(1970,1,1)</f>
        <v>42260.528807870374</v>
      </c>
      <c r="N2563" t="b">
        <v>0</v>
      </c>
      <c r="O2563">
        <v>0</v>
      </c>
      <c r="P2563" t="b">
        <v>0</v>
      </c>
      <c r="Q2563" t="s">
        <v>8284</v>
      </c>
      <c r="R2563" s="5">
        <f t="shared" si="280"/>
        <v>0</v>
      </c>
      <c r="S2563" s="6" t="e">
        <f t="shared" si="281"/>
        <v>#DIV/0!</v>
      </c>
      <c r="T2563" t="str">
        <f t="shared" ref="T2563:T2626" si="285">LEFT(Q2563,SEARCH("/",Q2563,1)-1)</f>
        <v>food</v>
      </c>
      <c r="U2563" t="str">
        <f t="shared" ref="U2563:U2626" si="286">RIGHT(Q2563,(LEN(Q2563)-(SEARCH("/",Q2563,1))))</f>
        <v>food trucks</v>
      </c>
    </row>
    <row r="2564" spans="1:21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f t="shared" si="282"/>
        <v>11100.000000000002</v>
      </c>
      <c r="F2564">
        <v>75</v>
      </c>
      <c r="G2564" t="s">
        <v>8220</v>
      </c>
      <c r="H2564" t="s">
        <v>8236</v>
      </c>
      <c r="I2564" t="s">
        <v>8249</v>
      </c>
      <c r="J2564">
        <v>1476189339</v>
      </c>
      <c r="K2564" s="10">
        <f t="shared" si="283"/>
        <v>42654.524756944447</v>
      </c>
      <c r="L2564">
        <v>1471005339</v>
      </c>
      <c r="M2564" s="10">
        <f t="shared" si="284"/>
        <v>42594.524756944447</v>
      </c>
      <c r="N2564" t="b">
        <v>0</v>
      </c>
      <c r="O2564">
        <v>3</v>
      </c>
      <c r="P2564" t="b">
        <v>0</v>
      </c>
      <c r="Q2564" t="s">
        <v>8284</v>
      </c>
      <c r="R2564" s="5">
        <f t="shared" si="280"/>
        <v>8.0000000000000002E-3</v>
      </c>
      <c r="S2564" s="6">
        <f t="shared" si="281"/>
        <v>25</v>
      </c>
      <c r="T2564" t="str">
        <f t="shared" si="285"/>
        <v>food</v>
      </c>
      <c r="U2564" t="str">
        <f t="shared" si="286"/>
        <v>food trucks</v>
      </c>
    </row>
    <row r="2565" spans="1:21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f t="shared" si="282"/>
        <v>20000</v>
      </c>
      <c r="F2565">
        <v>0</v>
      </c>
      <c r="G2565" t="s">
        <v>8220</v>
      </c>
      <c r="H2565" t="s">
        <v>8224</v>
      </c>
      <c r="I2565" t="s">
        <v>8246</v>
      </c>
      <c r="J2565">
        <v>1438226451</v>
      </c>
      <c r="K2565" s="10">
        <f t="shared" si="283"/>
        <v>42215.139479166668</v>
      </c>
      <c r="L2565">
        <v>1433042451</v>
      </c>
      <c r="M2565" s="10">
        <f t="shared" si="284"/>
        <v>42155.139479166668</v>
      </c>
      <c r="N2565" t="b">
        <v>0</v>
      </c>
      <c r="O2565">
        <v>0</v>
      </c>
      <c r="P2565" t="b">
        <v>0</v>
      </c>
      <c r="Q2565" t="s">
        <v>8284</v>
      </c>
      <c r="R2565" s="5">
        <f t="shared" si="280"/>
        <v>0</v>
      </c>
      <c r="S2565" s="6" t="e">
        <f t="shared" si="281"/>
        <v>#DIV/0!</v>
      </c>
      <c r="T2565" t="str">
        <f t="shared" si="285"/>
        <v>food</v>
      </c>
      <c r="U2565" t="str">
        <f t="shared" si="286"/>
        <v>food trucks</v>
      </c>
    </row>
    <row r="2566" spans="1:21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f t="shared" si="282"/>
        <v>30000</v>
      </c>
      <c r="F2566">
        <v>0</v>
      </c>
      <c r="G2566" t="s">
        <v>8220</v>
      </c>
      <c r="H2566" t="s">
        <v>8229</v>
      </c>
      <c r="I2566" t="s">
        <v>8251</v>
      </c>
      <c r="J2566">
        <v>1406854699</v>
      </c>
      <c r="K2566" s="10">
        <f t="shared" si="283"/>
        <v>41852.040497685186</v>
      </c>
      <c r="L2566">
        <v>1404262699</v>
      </c>
      <c r="M2566" s="10">
        <f t="shared" si="284"/>
        <v>41822.040497685186</v>
      </c>
      <c r="N2566" t="b">
        <v>0</v>
      </c>
      <c r="O2566">
        <v>0</v>
      </c>
      <c r="P2566" t="b">
        <v>0</v>
      </c>
      <c r="Q2566" t="s">
        <v>8284</v>
      </c>
      <c r="R2566" s="5">
        <f t="shared" si="280"/>
        <v>0</v>
      </c>
      <c r="S2566" s="6" t="e">
        <f t="shared" si="281"/>
        <v>#DIV/0!</v>
      </c>
      <c r="T2566" t="str">
        <f t="shared" si="285"/>
        <v>food</v>
      </c>
      <c r="U2566" t="str">
        <f t="shared" si="286"/>
        <v>food trucks</v>
      </c>
    </row>
    <row r="2567" spans="1:21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f t="shared" si="282"/>
        <v>10000</v>
      </c>
      <c r="F2567">
        <v>100</v>
      </c>
      <c r="G2567" t="s">
        <v>8220</v>
      </c>
      <c r="H2567" t="s">
        <v>8224</v>
      </c>
      <c r="I2567" t="s">
        <v>8246</v>
      </c>
      <c r="J2567">
        <v>1462827000</v>
      </c>
      <c r="K2567" s="10">
        <f t="shared" si="283"/>
        <v>42499.868055555555</v>
      </c>
      <c r="L2567">
        <v>1457710589</v>
      </c>
      <c r="M2567" s="10">
        <f t="shared" si="284"/>
        <v>42440.650335648148</v>
      </c>
      <c r="N2567" t="b">
        <v>0</v>
      </c>
      <c r="O2567">
        <v>1</v>
      </c>
      <c r="P2567" t="b">
        <v>0</v>
      </c>
      <c r="Q2567" t="s">
        <v>8284</v>
      </c>
      <c r="R2567" s="5">
        <f t="shared" si="280"/>
        <v>0.01</v>
      </c>
      <c r="S2567" s="6">
        <f t="shared" si="281"/>
        <v>100</v>
      </c>
      <c r="T2567" t="str">
        <f t="shared" si="285"/>
        <v>food</v>
      </c>
      <c r="U2567" t="str">
        <f t="shared" si="286"/>
        <v>food trucks</v>
      </c>
    </row>
    <row r="2568" spans="1:21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f t="shared" si="282"/>
        <v>35000</v>
      </c>
      <c r="F2568">
        <v>0</v>
      </c>
      <c r="G2568" t="s">
        <v>8220</v>
      </c>
      <c r="H2568" t="s">
        <v>8224</v>
      </c>
      <c r="I2568" t="s">
        <v>8246</v>
      </c>
      <c r="J2568">
        <v>1408663948</v>
      </c>
      <c r="K2568" s="10">
        <f t="shared" si="283"/>
        <v>41872.980879629627</v>
      </c>
      <c r="L2568">
        <v>1406071948</v>
      </c>
      <c r="M2568" s="10">
        <f t="shared" si="284"/>
        <v>41842.980879629627</v>
      </c>
      <c r="N2568" t="b">
        <v>0</v>
      </c>
      <c r="O2568">
        <v>0</v>
      </c>
      <c r="P2568" t="b">
        <v>0</v>
      </c>
      <c r="Q2568" t="s">
        <v>8284</v>
      </c>
      <c r="R2568" s="5">
        <f t="shared" si="280"/>
        <v>0</v>
      </c>
      <c r="S2568" s="6" t="e">
        <f t="shared" si="281"/>
        <v>#DIV/0!</v>
      </c>
      <c r="T2568" t="str">
        <f t="shared" si="285"/>
        <v>food</v>
      </c>
      <c r="U2568" t="str">
        <f t="shared" si="286"/>
        <v>food trucks</v>
      </c>
    </row>
    <row r="2569" spans="1:21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f t="shared" si="282"/>
        <v>45000</v>
      </c>
      <c r="F2569">
        <v>120</v>
      </c>
      <c r="G2569" t="s">
        <v>8220</v>
      </c>
      <c r="H2569" t="s">
        <v>8224</v>
      </c>
      <c r="I2569" t="s">
        <v>8246</v>
      </c>
      <c r="J2569">
        <v>1429823138</v>
      </c>
      <c r="K2569" s="10">
        <f t="shared" si="283"/>
        <v>42117.878912037035</v>
      </c>
      <c r="L2569">
        <v>1427231138</v>
      </c>
      <c r="M2569" s="10">
        <f t="shared" si="284"/>
        <v>42087.878912037035</v>
      </c>
      <c r="N2569" t="b">
        <v>0</v>
      </c>
      <c r="O2569">
        <v>2</v>
      </c>
      <c r="P2569" t="b">
        <v>0</v>
      </c>
      <c r="Q2569" t="s">
        <v>8284</v>
      </c>
      <c r="R2569" s="5">
        <f t="shared" si="280"/>
        <v>3.0000000000000001E-3</v>
      </c>
      <c r="S2569" s="6">
        <f t="shared" si="281"/>
        <v>60</v>
      </c>
      <c r="T2569" t="str">
        <f t="shared" si="285"/>
        <v>food</v>
      </c>
      <c r="U2569" t="str">
        <f t="shared" si="286"/>
        <v>food trucks</v>
      </c>
    </row>
    <row r="2570" spans="1:21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f t="shared" si="282"/>
        <v>12100</v>
      </c>
      <c r="F2570">
        <v>50</v>
      </c>
      <c r="G2570" t="s">
        <v>8220</v>
      </c>
      <c r="H2570" t="s">
        <v>8225</v>
      </c>
      <c r="I2570" t="s">
        <v>8247</v>
      </c>
      <c r="J2570">
        <v>1472745594</v>
      </c>
      <c r="K2570" s="10">
        <f t="shared" si="283"/>
        <v>42614.666597222225</v>
      </c>
      <c r="L2570">
        <v>1470153594</v>
      </c>
      <c r="M2570" s="10">
        <f t="shared" si="284"/>
        <v>42584.666597222225</v>
      </c>
      <c r="N2570" t="b">
        <v>0</v>
      </c>
      <c r="O2570">
        <v>1</v>
      </c>
      <c r="P2570" t="b">
        <v>0</v>
      </c>
      <c r="Q2570" t="s">
        <v>8284</v>
      </c>
      <c r="R2570" s="5">
        <f t="shared" si="280"/>
        <v>5.0000000000000001E-3</v>
      </c>
      <c r="S2570" s="6">
        <f t="shared" si="281"/>
        <v>50</v>
      </c>
      <c r="T2570" t="str">
        <f t="shared" si="285"/>
        <v>food</v>
      </c>
      <c r="U2570" t="str">
        <f t="shared" si="286"/>
        <v>food trucks</v>
      </c>
    </row>
    <row r="2571" spans="1:21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f t="shared" si="282"/>
        <v>6500</v>
      </c>
      <c r="F2571">
        <v>145</v>
      </c>
      <c r="G2571" t="s">
        <v>8220</v>
      </c>
      <c r="H2571" t="s">
        <v>8224</v>
      </c>
      <c r="I2571" t="s">
        <v>8246</v>
      </c>
      <c r="J2571">
        <v>1442457112</v>
      </c>
      <c r="K2571" s="10">
        <f t="shared" si="283"/>
        <v>42264.105462962965</v>
      </c>
      <c r="L2571">
        <v>1439865112</v>
      </c>
      <c r="M2571" s="10">
        <f t="shared" si="284"/>
        <v>42234.105462962965</v>
      </c>
      <c r="N2571" t="b">
        <v>0</v>
      </c>
      <c r="O2571">
        <v>2</v>
      </c>
      <c r="P2571" t="b">
        <v>0</v>
      </c>
      <c r="Q2571" t="s">
        <v>8284</v>
      </c>
      <c r="R2571" s="5">
        <f t="shared" si="280"/>
        <v>2.1999999999999999E-2</v>
      </c>
      <c r="S2571" s="6">
        <f t="shared" si="281"/>
        <v>72.5</v>
      </c>
      <c r="T2571" t="str">
        <f t="shared" si="285"/>
        <v>food</v>
      </c>
      <c r="U2571" t="str">
        <f t="shared" si="286"/>
        <v>food trucks</v>
      </c>
    </row>
    <row r="2572" spans="1:21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f t="shared" si="282"/>
        <v>7000</v>
      </c>
      <c r="F2572">
        <v>59</v>
      </c>
      <c r="G2572" t="s">
        <v>8220</v>
      </c>
      <c r="H2572" t="s">
        <v>8224</v>
      </c>
      <c r="I2572" t="s">
        <v>8246</v>
      </c>
      <c r="J2572">
        <v>1486590035</v>
      </c>
      <c r="K2572" s="10">
        <f t="shared" si="283"/>
        <v>42774.903182870374</v>
      </c>
      <c r="L2572">
        <v>1483998035</v>
      </c>
      <c r="M2572" s="10">
        <f t="shared" si="284"/>
        <v>42744.903182870374</v>
      </c>
      <c r="N2572" t="b">
        <v>0</v>
      </c>
      <c r="O2572">
        <v>2</v>
      </c>
      <c r="P2572" t="b">
        <v>0</v>
      </c>
      <c r="Q2572" t="s">
        <v>8284</v>
      </c>
      <c r="R2572" s="5">
        <f t="shared" si="280"/>
        <v>8.0000000000000002E-3</v>
      </c>
      <c r="S2572" s="6">
        <f t="shared" si="281"/>
        <v>29.5</v>
      </c>
      <c r="T2572" t="str">
        <f t="shared" si="285"/>
        <v>food</v>
      </c>
      <c r="U2572" t="str">
        <f t="shared" si="286"/>
        <v>food trucks</v>
      </c>
    </row>
    <row r="2573" spans="1:21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f t="shared" si="282"/>
        <v>68000</v>
      </c>
      <c r="F2573">
        <v>250</v>
      </c>
      <c r="G2573" t="s">
        <v>8220</v>
      </c>
      <c r="H2573" t="s">
        <v>8226</v>
      </c>
      <c r="I2573" t="s">
        <v>8248</v>
      </c>
      <c r="J2573">
        <v>1463645521</v>
      </c>
      <c r="K2573" s="10">
        <f t="shared" si="283"/>
        <v>42509.341678240744</v>
      </c>
      <c r="L2573">
        <v>1458461521</v>
      </c>
      <c r="M2573" s="10">
        <f t="shared" si="284"/>
        <v>42449.341678240744</v>
      </c>
      <c r="N2573" t="b">
        <v>0</v>
      </c>
      <c r="O2573">
        <v>4</v>
      </c>
      <c r="P2573" t="b">
        <v>0</v>
      </c>
      <c r="Q2573" t="s">
        <v>8284</v>
      </c>
      <c r="R2573" s="5">
        <f t="shared" si="280"/>
        <v>3.0000000000000001E-3</v>
      </c>
      <c r="S2573" s="6">
        <f t="shared" si="281"/>
        <v>62.5</v>
      </c>
      <c r="T2573" t="str">
        <f t="shared" si="285"/>
        <v>food</v>
      </c>
      <c r="U2573" t="str">
        <f t="shared" si="286"/>
        <v>food trucks</v>
      </c>
    </row>
    <row r="2574" spans="1:21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f t="shared" si="282"/>
        <v>30000</v>
      </c>
      <c r="F2574">
        <v>0</v>
      </c>
      <c r="G2574" t="s">
        <v>8220</v>
      </c>
      <c r="H2574" t="s">
        <v>8224</v>
      </c>
      <c r="I2574" t="s">
        <v>8246</v>
      </c>
      <c r="J2574">
        <v>1428893517</v>
      </c>
      <c r="K2574" s="10">
        <f t="shared" si="283"/>
        <v>42107.119409722218</v>
      </c>
      <c r="L2574">
        <v>1426301517</v>
      </c>
      <c r="M2574" s="10">
        <f t="shared" si="284"/>
        <v>42077.119409722218</v>
      </c>
      <c r="N2574" t="b">
        <v>0</v>
      </c>
      <c r="O2574">
        <v>0</v>
      </c>
      <c r="P2574" t="b">
        <v>0</v>
      </c>
      <c r="Q2574" t="s">
        <v>8284</v>
      </c>
      <c r="R2574" s="5">
        <f t="shared" si="280"/>
        <v>0</v>
      </c>
      <c r="S2574" s="6" t="e">
        <f t="shared" si="281"/>
        <v>#DIV/0!</v>
      </c>
      <c r="T2574" t="str">
        <f t="shared" si="285"/>
        <v>food</v>
      </c>
      <c r="U2574" t="str">
        <f t="shared" si="286"/>
        <v>food trucks</v>
      </c>
    </row>
    <row r="2575" spans="1:21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f t="shared" si="282"/>
        <v>8000</v>
      </c>
      <c r="F2575">
        <v>0</v>
      </c>
      <c r="G2575" t="s">
        <v>8220</v>
      </c>
      <c r="H2575" t="s">
        <v>8224</v>
      </c>
      <c r="I2575" t="s">
        <v>8246</v>
      </c>
      <c r="J2575">
        <v>1408803149</v>
      </c>
      <c r="K2575" s="10">
        <f t="shared" si="283"/>
        <v>41874.592002314814</v>
      </c>
      <c r="L2575">
        <v>1404915149</v>
      </c>
      <c r="M2575" s="10">
        <f t="shared" si="284"/>
        <v>41829.592002314814</v>
      </c>
      <c r="N2575" t="b">
        <v>0</v>
      </c>
      <c r="O2575">
        <v>0</v>
      </c>
      <c r="P2575" t="b">
        <v>0</v>
      </c>
      <c r="Q2575" t="s">
        <v>8284</v>
      </c>
      <c r="R2575" s="5">
        <f t="shared" si="280"/>
        <v>0</v>
      </c>
      <c r="S2575" s="6" t="e">
        <f t="shared" si="281"/>
        <v>#DIV/0!</v>
      </c>
      <c r="T2575" t="str">
        <f t="shared" si="285"/>
        <v>food</v>
      </c>
      <c r="U2575" t="str">
        <f t="shared" si="286"/>
        <v>food trucks</v>
      </c>
    </row>
    <row r="2576" spans="1:21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f t="shared" si="282"/>
        <v>10000</v>
      </c>
      <c r="F2576">
        <v>0</v>
      </c>
      <c r="G2576" t="s">
        <v>8220</v>
      </c>
      <c r="H2576" t="s">
        <v>8224</v>
      </c>
      <c r="I2576" t="s">
        <v>8246</v>
      </c>
      <c r="J2576">
        <v>1463600945</v>
      </c>
      <c r="K2576" s="10">
        <f t="shared" si="283"/>
        <v>42508.825752314813</v>
      </c>
      <c r="L2576">
        <v>1461786545</v>
      </c>
      <c r="M2576" s="10">
        <f t="shared" si="284"/>
        <v>42487.825752314813</v>
      </c>
      <c r="N2576" t="b">
        <v>0</v>
      </c>
      <c r="O2576">
        <v>0</v>
      </c>
      <c r="P2576" t="b">
        <v>0</v>
      </c>
      <c r="Q2576" t="s">
        <v>8284</v>
      </c>
      <c r="R2576" s="5">
        <f t="shared" si="280"/>
        <v>0</v>
      </c>
      <c r="S2576" s="6" t="e">
        <f t="shared" si="281"/>
        <v>#DIV/0!</v>
      </c>
      <c r="T2576" t="str">
        <f t="shared" si="285"/>
        <v>food</v>
      </c>
      <c r="U2576" t="str">
        <f t="shared" si="286"/>
        <v>food trucks</v>
      </c>
    </row>
    <row r="2577" spans="1:21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f t="shared" si="282"/>
        <v>85000</v>
      </c>
      <c r="F2577">
        <v>0</v>
      </c>
      <c r="G2577" t="s">
        <v>8220</v>
      </c>
      <c r="H2577" t="s">
        <v>8224</v>
      </c>
      <c r="I2577" t="s">
        <v>8246</v>
      </c>
      <c r="J2577">
        <v>1421030194</v>
      </c>
      <c r="K2577" s="10">
        <f t="shared" si="283"/>
        <v>42016.108726851846</v>
      </c>
      <c r="L2577">
        <v>1418438194</v>
      </c>
      <c r="M2577" s="10">
        <f t="shared" si="284"/>
        <v>41986.108726851846</v>
      </c>
      <c r="N2577" t="b">
        <v>0</v>
      </c>
      <c r="O2577">
        <v>0</v>
      </c>
      <c r="P2577" t="b">
        <v>0</v>
      </c>
      <c r="Q2577" t="s">
        <v>8284</v>
      </c>
      <c r="R2577" s="5">
        <f t="shared" si="280"/>
        <v>0</v>
      </c>
      <c r="S2577" s="6" t="e">
        <f t="shared" si="281"/>
        <v>#DIV/0!</v>
      </c>
      <c r="T2577" t="str">
        <f t="shared" si="285"/>
        <v>food</v>
      </c>
      <c r="U2577" t="str">
        <f t="shared" si="286"/>
        <v>food trucks</v>
      </c>
    </row>
    <row r="2578" spans="1:21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f t="shared" si="282"/>
        <v>10000</v>
      </c>
      <c r="F2578">
        <v>0</v>
      </c>
      <c r="G2578" t="s">
        <v>8220</v>
      </c>
      <c r="H2578" t="s">
        <v>8224</v>
      </c>
      <c r="I2578" t="s">
        <v>8246</v>
      </c>
      <c r="J2578">
        <v>1428707647</v>
      </c>
      <c r="K2578" s="10">
        <f t="shared" si="283"/>
        <v>42104.968136574069</v>
      </c>
      <c r="L2578">
        <v>1424823247</v>
      </c>
      <c r="M2578" s="10">
        <f t="shared" si="284"/>
        <v>42060.00980324074</v>
      </c>
      <c r="N2578" t="b">
        <v>0</v>
      </c>
      <c r="O2578">
        <v>0</v>
      </c>
      <c r="P2578" t="b">
        <v>0</v>
      </c>
      <c r="Q2578" t="s">
        <v>8284</v>
      </c>
      <c r="R2578" s="5">
        <f t="shared" si="280"/>
        <v>0</v>
      </c>
      <c r="S2578" s="6" t="e">
        <f t="shared" si="281"/>
        <v>#DIV/0!</v>
      </c>
      <c r="T2578" t="str">
        <f t="shared" si="285"/>
        <v>food</v>
      </c>
      <c r="U2578" t="str">
        <f t="shared" si="286"/>
        <v>food trucks</v>
      </c>
    </row>
    <row r="2579" spans="1:21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f t="shared" si="282"/>
        <v>15000</v>
      </c>
      <c r="F2579">
        <v>0</v>
      </c>
      <c r="G2579" t="s">
        <v>8220</v>
      </c>
      <c r="H2579" t="s">
        <v>8224</v>
      </c>
      <c r="I2579" t="s">
        <v>8246</v>
      </c>
      <c r="J2579">
        <v>1407181297</v>
      </c>
      <c r="K2579" s="10">
        <f t="shared" si="283"/>
        <v>41855.820567129631</v>
      </c>
      <c r="L2579">
        <v>1405021297</v>
      </c>
      <c r="M2579" s="10">
        <f t="shared" si="284"/>
        <v>41830.820567129631</v>
      </c>
      <c r="N2579" t="b">
        <v>0</v>
      </c>
      <c r="O2579">
        <v>0</v>
      </c>
      <c r="P2579" t="b">
        <v>0</v>
      </c>
      <c r="Q2579" t="s">
        <v>8284</v>
      </c>
      <c r="R2579" s="5">
        <f t="shared" si="280"/>
        <v>0</v>
      </c>
      <c r="S2579" s="6" t="e">
        <f t="shared" si="281"/>
        <v>#DIV/0!</v>
      </c>
      <c r="T2579" t="str">
        <f t="shared" si="285"/>
        <v>food</v>
      </c>
      <c r="U2579" t="str">
        <f t="shared" si="286"/>
        <v>food trucks</v>
      </c>
    </row>
    <row r="2580" spans="1:21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f t="shared" si="282"/>
        <v>6000</v>
      </c>
      <c r="F2580">
        <v>0</v>
      </c>
      <c r="G2580" t="s">
        <v>8220</v>
      </c>
      <c r="H2580" t="s">
        <v>8224</v>
      </c>
      <c r="I2580" t="s">
        <v>8246</v>
      </c>
      <c r="J2580">
        <v>1444410000</v>
      </c>
      <c r="K2580" s="10">
        <f t="shared" si="283"/>
        <v>42286.708333333328</v>
      </c>
      <c r="L2580">
        <v>1440203579</v>
      </c>
      <c r="M2580" s="10">
        <f t="shared" si="284"/>
        <v>42238.022905092599</v>
      </c>
      <c r="N2580" t="b">
        <v>0</v>
      </c>
      <c r="O2580">
        <v>0</v>
      </c>
      <c r="P2580" t="b">
        <v>0</v>
      </c>
      <c r="Q2580" t="s">
        <v>8284</v>
      </c>
      <c r="R2580" s="5">
        <f t="shared" si="280"/>
        <v>0</v>
      </c>
      <c r="S2580" s="6" t="e">
        <f t="shared" si="281"/>
        <v>#DIV/0!</v>
      </c>
      <c r="T2580" t="str">
        <f t="shared" si="285"/>
        <v>food</v>
      </c>
      <c r="U2580" t="str">
        <f t="shared" si="286"/>
        <v>food trucks</v>
      </c>
    </row>
    <row r="2581" spans="1:21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f t="shared" si="282"/>
        <v>200000</v>
      </c>
      <c r="F2581">
        <v>277</v>
      </c>
      <c r="G2581" t="s">
        <v>8220</v>
      </c>
      <c r="H2581" t="s">
        <v>8224</v>
      </c>
      <c r="I2581" t="s">
        <v>8246</v>
      </c>
      <c r="J2581">
        <v>1410810903</v>
      </c>
      <c r="K2581" s="10">
        <f t="shared" si="283"/>
        <v>41897.829895833333</v>
      </c>
      <c r="L2581">
        <v>1405626903</v>
      </c>
      <c r="M2581" s="10">
        <f t="shared" si="284"/>
        <v>41837.829895833333</v>
      </c>
      <c r="N2581" t="b">
        <v>0</v>
      </c>
      <c r="O2581">
        <v>12</v>
      </c>
      <c r="P2581" t="b">
        <v>0</v>
      </c>
      <c r="Q2581" t="s">
        <v>8284</v>
      </c>
      <c r="R2581" s="5">
        <f t="shared" si="280"/>
        <v>1E-3</v>
      </c>
      <c r="S2581" s="6">
        <f t="shared" si="281"/>
        <v>23.083333333333332</v>
      </c>
      <c r="T2581" t="str">
        <f t="shared" si="285"/>
        <v>food</v>
      </c>
      <c r="U2581" t="str">
        <f t="shared" si="286"/>
        <v>food trucks</v>
      </c>
    </row>
    <row r="2582" spans="1:21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f t="shared" si="282"/>
        <v>8500</v>
      </c>
      <c r="F2582">
        <v>51</v>
      </c>
      <c r="G2582" t="s">
        <v>8220</v>
      </c>
      <c r="H2582" t="s">
        <v>8224</v>
      </c>
      <c r="I2582" t="s">
        <v>8246</v>
      </c>
      <c r="J2582">
        <v>1431745200</v>
      </c>
      <c r="K2582" s="10">
        <f t="shared" si="283"/>
        <v>42140.125</v>
      </c>
      <c r="L2582">
        <v>1429170603</v>
      </c>
      <c r="M2582" s="10">
        <f t="shared" si="284"/>
        <v>42110.326423611114</v>
      </c>
      <c r="N2582" t="b">
        <v>0</v>
      </c>
      <c r="O2582">
        <v>2</v>
      </c>
      <c r="P2582" t="b">
        <v>0</v>
      </c>
      <c r="Q2582" t="s">
        <v>8284</v>
      </c>
      <c r="R2582" s="5">
        <f t="shared" si="280"/>
        <v>6.0000000000000001E-3</v>
      </c>
      <c r="S2582" s="6">
        <f t="shared" si="281"/>
        <v>25.5</v>
      </c>
      <c r="T2582" t="str">
        <f t="shared" si="285"/>
        <v>food</v>
      </c>
      <c r="U2582" t="str">
        <f t="shared" si="286"/>
        <v>food trucks</v>
      </c>
    </row>
    <row r="2583" spans="1:21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f t="shared" si="282"/>
        <v>5000</v>
      </c>
      <c r="F2583">
        <v>530</v>
      </c>
      <c r="G2583" t="s">
        <v>8221</v>
      </c>
      <c r="H2583" t="s">
        <v>8224</v>
      </c>
      <c r="I2583" t="s">
        <v>8246</v>
      </c>
      <c r="J2583">
        <v>1447689898</v>
      </c>
      <c r="K2583" s="10">
        <f t="shared" si="283"/>
        <v>42324.670115740737</v>
      </c>
      <c r="L2583">
        <v>1445094298</v>
      </c>
      <c r="M2583" s="10">
        <f t="shared" si="284"/>
        <v>42294.628449074073</v>
      </c>
      <c r="N2583" t="b">
        <v>0</v>
      </c>
      <c r="O2583">
        <v>11</v>
      </c>
      <c r="P2583" t="b">
        <v>0</v>
      </c>
      <c r="Q2583" t="s">
        <v>8284</v>
      </c>
      <c r="R2583" s="5">
        <f t="shared" si="280"/>
        <v>0.106</v>
      </c>
      <c r="S2583" s="6">
        <f t="shared" si="281"/>
        <v>48.18181818181818</v>
      </c>
      <c r="T2583" t="str">
        <f t="shared" si="285"/>
        <v>food</v>
      </c>
      <c r="U2583" t="str">
        <f t="shared" si="286"/>
        <v>food trucks</v>
      </c>
    </row>
    <row r="2584" spans="1:21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f t="shared" si="282"/>
        <v>90000</v>
      </c>
      <c r="F2584">
        <v>1</v>
      </c>
      <c r="G2584" t="s">
        <v>8221</v>
      </c>
      <c r="H2584" t="s">
        <v>8224</v>
      </c>
      <c r="I2584" t="s">
        <v>8246</v>
      </c>
      <c r="J2584">
        <v>1477784634</v>
      </c>
      <c r="K2584" s="10">
        <f t="shared" si="283"/>
        <v>42672.988819444443</v>
      </c>
      <c r="L2584">
        <v>1475192634</v>
      </c>
      <c r="M2584" s="10">
        <f t="shared" si="284"/>
        <v>42642.988819444443</v>
      </c>
      <c r="N2584" t="b">
        <v>0</v>
      </c>
      <c r="O2584">
        <v>1</v>
      </c>
      <c r="P2584" t="b">
        <v>0</v>
      </c>
      <c r="Q2584" t="s">
        <v>8284</v>
      </c>
      <c r="R2584" s="5">
        <f t="shared" si="280"/>
        <v>0</v>
      </c>
      <c r="S2584" s="6">
        <f t="shared" si="281"/>
        <v>1</v>
      </c>
      <c r="T2584" t="str">
        <f t="shared" si="285"/>
        <v>food</v>
      </c>
      <c r="U2584" t="str">
        <f t="shared" si="286"/>
        <v>food trucks</v>
      </c>
    </row>
    <row r="2585" spans="1:21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f t="shared" si="282"/>
        <v>1000</v>
      </c>
      <c r="F2585">
        <v>5</v>
      </c>
      <c r="G2585" t="s">
        <v>8221</v>
      </c>
      <c r="H2585" t="s">
        <v>8224</v>
      </c>
      <c r="I2585" t="s">
        <v>8246</v>
      </c>
      <c r="J2585">
        <v>1426526880</v>
      </c>
      <c r="K2585" s="10">
        <f t="shared" si="283"/>
        <v>42079.727777777778</v>
      </c>
      <c r="L2585">
        <v>1421346480</v>
      </c>
      <c r="M2585" s="10">
        <f t="shared" si="284"/>
        <v>42019.76944444445</v>
      </c>
      <c r="N2585" t="b">
        <v>0</v>
      </c>
      <c r="O2585">
        <v>5</v>
      </c>
      <c r="P2585" t="b">
        <v>0</v>
      </c>
      <c r="Q2585" t="s">
        <v>8284</v>
      </c>
      <c r="R2585" s="5">
        <f t="shared" si="280"/>
        <v>5.0000000000000001E-3</v>
      </c>
      <c r="S2585" s="6">
        <f t="shared" si="281"/>
        <v>1</v>
      </c>
      <c r="T2585" t="str">
        <f t="shared" si="285"/>
        <v>food</v>
      </c>
      <c r="U2585" t="str">
        <f t="shared" si="286"/>
        <v>food trucks</v>
      </c>
    </row>
    <row r="2586" spans="1:21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f t="shared" si="282"/>
        <v>10000</v>
      </c>
      <c r="F2586">
        <v>0</v>
      </c>
      <c r="G2586" t="s">
        <v>8221</v>
      </c>
      <c r="H2586" t="s">
        <v>8224</v>
      </c>
      <c r="I2586" t="s">
        <v>8246</v>
      </c>
      <c r="J2586">
        <v>1434341369</v>
      </c>
      <c r="K2586" s="10">
        <f t="shared" si="283"/>
        <v>42170.173252314817</v>
      </c>
      <c r="L2586">
        <v>1431749369</v>
      </c>
      <c r="M2586" s="10">
        <f t="shared" si="284"/>
        <v>42140.173252314817</v>
      </c>
      <c r="N2586" t="b">
        <v>0</v>
      </c>
      <c r="O2586">
        <v>0</v>
      </c>
      <c r="P2586" t="b">
        <v>0</v>
      </c>
      <c r="Q2586" t="s">
        <v>8284</v>
      </c>
      <c r="R2586" s="5">
        <f t="shared" si="280"/>
        <v>0</v>
      </c>
      <c r="S2586" s="6" t="e">
        <f t="shared" si="281"/>
        <v>#DIV/0!</v>
      </c>
      <c r="T2586" t="str">
        <f t="shared" si="285"/>
        <v>food</v>
      </c>
      <c r="U2586" t="str">
        <f t="shared" si="286"/>
        <v>food trucks</v>
      </c>
    </row>
    <row r="2587" spans="1:21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f t="shared" si="282"/>
        <v>30000</v>
      </c>
      <c r="F2587">
        <v>50</v>
      </c>
      <c r="G2587" t="s">
        <v>8221</v>
      </c>
      <c r="H2587" t="s">
        <v>8224</v>
      </c>
      <c r="I2587" t="s">
        <v>8246</v>
      </c>
      <c r="J2587">
        <v>1404601632</v>
      </c>
      <c r="K2587" s="10">
        <f t="shared" si="283"/>
        <v>41825.963333333333</v>
      </c>
      <c r="L2587">
        <v>1402009632</v>
      </c>
      <c r="M2587" s="10">
        <f t="shared" si="284"/>
        <v>41795.963333333333</v>
      </c>
      <c r="N2587" t="b">
        <v>0</v>
      </c>
      <c r="O2587">
        <v>1</v>
      </c>
      <c r="P2587" t="b">
        <v>0</v>
      </c>
      <c r="Q2587" t="s">
        <v>8284</v>
      </c>
      <c r="R2587" s="5">
        <f t="shared" si="280"/>
        <v>2E-3</v>
      </c>
      <c r="S2587" s="6">
        <f t="shared" si="281"/>
        <v>50</v>
      </c>
      <c r="T2587" t="str">
        <f t="shared" si="285"/>
        <v>food</v>
      </c>
      <c r="U2587" t="str">
        <f t="shared" si="286"/>
        <v>food trucks</v>
      </c>
    </row>
    <row r="2588" spans="1:21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f t="shared" si="282"/>
        <v>3630</v>
      </c>
      <c r="F2588">
        <v>5</v>
      </c>
      <c r="G2588" t="s">
        <v>8221</v>
      </c>
      <c r="H2588" t="s">
        <v>8225</v>
      </c>
      <c r="I2588" t="s">
        <v>8247</v>
      </c>
      <c r="J2588">
        <v>1451030136</v>
      </c>
      <c r="K2588" s="10">
        <f t="shared" si="283"/>
        <v>42363.330277777779</v>
      </c>
      <c r="L2588">
        <v>1448438136</v>
      </c>
      <c r="M2588" s="10">
        <f t="shared" si="284"/>
        <v>42333.330277777779</v>
      </c>
      <c r="N2588" t="b">
        <v>0</v>
      </c>
      <c r="O2588">
        <v>1</v>
      </c>
      <c r="P2588" t="b">
        <v>0</v>
      </c>
      <c r="Q2588" t="s">
        <v>8284</v>
      </c>
      <c r="R2588" s="5">
        <f t="shared" si="280"/>
        <v>2E-3</v>
      </c>
      <c r="S2588" s="6">
        <f t="shared" si="281"/>
        <v>5</v>
      </c>
      <c r="T2588" t="str">
        <f t="shared" si="285"/>
        <v>food</v>
      </c>
      <c r="U2588" t="str">
        <f t="shared" si="286"/>
        <v>food trucks</v>
      </c>
    </row>
    <row r="2589" spans="1:21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f t="shared" si="282"/>
        <v>50000</v>
      </c>
      <c r="F2589">
        <v>1217</v>
      </c>
      <c r="G2589" t="s">
        <v>8221</v>
      </c>
      <c r="H2589" t="s">
        <v>8224</v>
      </c>
      <c r="I2589" t="s">
        <v>8246</v>
      </c>
      <c r="J2589">
        <v>1451491953</v>
      </c>
      <c r="K2589" s="10">
        <f t="shared" si="283"/>
        <v>42368.675381944442</v>
      </c>
      <c r="L2589">
        <v>1448899953</v>
      </c>
      <c r="M2589" s="10">
        <f t="shared" si="284"/>
        <v>42338.675381944442</v>
      </c>
      <c r="N2589" t="b">
        <v>0</v>
      </c>
      <c r="O2589">
        <v>6</v>
      </c>
      <c r="P2589" t="b">
        <v>0</v>
      </c>
      <c r="Q2589" t="s">
        <v>8284</v>
      </c>
      <c r="R2589" s="5">
        <f t="shared" si="280"/>
        <v>2.4E-2</v>
      </c>
      <c r="S2589" s="6">
        <f t="shared" si="281"/>
        <v>202.83333333333334</v>
      </c>
      <c r="T2589" t="str">
        <f t="shared" si="285"/>
        <v>food</v>
      </c>
      <c r="U2589" t="str">
        <f t="shared" si="286"/>
        <v>food trucks</v>
      </c>
    </row>
    <row r="2590" spans="1:21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f t="shared" si="282"/>
        <v>6000</v>
      </c>
      <c r="F2590">
        <v>233</v>
      </c>
      <c r="G2590" t="s">
        <v>8221</v>
      </c>
      <c r="H2590" t="s">
        <v>8224</v>
      </c>
      <c r="I2590" t="s">
        <v>8246</v>
      </c>
      <c r="J2590">
        <v>1427807640</v>
      </c>
      <c r="K2590" s="10">
        <f t="shared" si="283"/>
        <v>42094.551388888889</v>
      </c>
      <c r="L2590">
        <v>1423325626</v>
      </c>
      <c r="M2590" s="10">
        <f t="shared" si="284"/>
        <v>42042.676226851851</v>
      </c>
      <c r="N2590" t="b">
        <v>0</v>
      </c>
      <c r="O2590">
        <v>8</v>
      </c>
      <c r="P2590" t="b">
        <v>0</v>
      </c>
      <c r="Q2590" t="s">
        <v>8284</v>
      </c>
      <c r="R2590" s="5">
        <f t="shared" si="280"/>
        <v>3.9E-2</v>
      </c>
      <c r="S2590" s="6">
        <f t="shared" si="281"/>
        <v>29.125</v>
      </c>
      <c r="T2590" t="str">
        <f t="shared" si="285"/>
        <v>food</v>
      </c>
      <c r="U2590" t="str">
        <f t="shared" si="286"/>
        <v>food trucks</v>
      </c>
    </row>
    <row r="2591" spans="1:21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f t="shared" si="282"/>
        <v>7500</v>
      </c>
      <c r="F2591">
        <v>5</v>
      </c>
      <c r="G2591" t="s">
        <v>8221</v>
      </c>
      <c r="H2591" t="s">
        <v>8232</v>
      </c>
      <c r="I2591" t="s">
        <v>8253</v>
      </c>
      <c r="J2591">
        <v>1458733927</v>
      </c>
      <c r="K2591" s="10">
        <f t="shared" si="283"/>
        <v>42452.494525462964</v>
      </c>
      <c r="L2591">
        <v>1456145527</v>
      </c>
      <c r="M2591" s="10">
        <f t="shared" si="284"/>
        <v>42422.536192129628</v>
      </c>
      <c r="N2591" t="b">
        <v>0</v>
      </c>
      <c r="O2591">
        <v>1</v>
      </c>
      <c r="P2591" t="b">
        <v>0</v>
      </c>
      <c r="Q2591" t="s">
        <v>8284</v>
      </c>
      <c r="R2591" s="5">
        <f t="shared" si="280"/>
        <v>0</v>
      </c>
      <c r="S2591" s="6">
        <f t="shared" si="281"/>
        <v>5</v>
      </c>
      <c r="T2591" t="str">
        <f t="shared" si="285"/>
        <v>food</v>
      </c>
      <c r="U2591" t="str">
        <f t="shared" si="286"/>
        <v>food trucks</v>
      </c>
    </row>
    <row r="2592" spans="1:21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f t="shared" si="282"/>
        <v>2040.0000000000002</v>
      </c>
      <c r="F2592">
        <v>0</v>
      </c>
      <c r="G2592" t="s">
        <v>8221</v>
      </c>
      <c r="H2592" t="s">
        <v>8226</v>
      </c>
      <c r="I2592" t="s">
        <v>8248</v>
      </c>
      <c r="J2592">
        <v>1453817297</v>
      </c>
      <c r="K2592" s="10">
        <f t="shared" si="283"/>
        <v>42395.589085648149</v>
      </c>
      <c r="L2592">
        <v>1453212497</v>
      </c>
      <c r="M2592" s="10">
        <f t="shared" si="284"/>
        <v>42388.589085648149</v>
      </c>
      <c r="N2592" t="b">
        <v>0</v>
      </c>
      <c r="O2592">
        <v>0</v>
      </c>
      <c r="P2592" t="b">
        <v>0</v>
      </c>
      <c r="Q2592" t="s">
        <v>8284</v>
      </c>
      <c r="R2592" s="5">
        <f t="shared" si="280"/>
        <v>0</v>
      </c>
      <c r="S2592" s="6" t="e">
        <f t="shared" si="281"/>
        <v>#DIV/0!</v>
      </c>
      <c r="T2592" t="str">
        <f t="shared" si="285"/>
        <v>food</v>
      </c>
      <c r="U2592" t="str">
        <f t="shared" si="286"/>
        <v>food trucks</v>
      </c>
    </row>
    <row r="2593" spans="1:21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f t="shared" si="282"/>
        <v>1500</v>
      </c>
      <c r="F2593">
        <v>26</v>
      </c>
      <c r="G2593" t="s">
        <v>8221</v>
      </c>
      <c r="H2593" t="s">
        <v>8224</v>
      </c>
      <c r="I2593" t="s">
        <v>8246</v>
      </c>
      <c r="J2593">
        <v>1457901924</v>
      </c>
      <c r="K2593" s="10">
        <f t="shared" si="283"/>
        <v>42442.864861111113</v>
      </c>
      <c r="L2593">
        <v>1452721524</v>
      </c>
      <c r="M2593" s="10">
        <f t="shared" si="284"/>
        <v>42382.906527777777</v>
      </c>
      <c r="N2593" t="b">
        <v>0</v>
      </c>
      <c r="O2593">
        <v>2</v>
      </c>
      <c r="P2593" t="b">
        <v>0</v>
      </c>
      <c r="Q2593" t="s">
        <v>8284</v>
      </c>
      <c r="R2593" s="5">
        <f t="shared" si="280"/>
        <v>1.7000000000000001E-2</v>
      </c>
      <c r="S2593" s="6">
        <f t="shared" si="281"/>
        <v>13</v>
      </c>
      <c r="T2593" t="str">
        <f t="shared" si="285"/>
        <v>food</v>
      </c>
      <c r="U2593" t="str">
        <f t="shared" si="286"/>
        <v>food trucks</v>
      </c>
    </row>
    <row r="2594" spans="1:21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f t="shared" si="282"/>
        <v>30000</v>
      </c>
      <c r="F2594">
        <v>50</v>
      </c>
      <c r="G2594" t="s">
        <v>8221</v>
      </c>
      <c r="H2594" t="s">
        <v>8224</v>
      </c>
      <c r="I2594" t="s">
        <v>8246</v>
      </c>
      <c r="J2594">
        <v>1412536421</v>
      </c>
      <c r="K2594" s="10">
        <f t="shared" si="283"/>
        <v>41917.801168981481</v>
      </c>
      <c r="L2594">
        <v>1409944421</v>
      </c>
      <c r="M2594" s="10">
        <f t="shared" si="284"/>
        <v>41887.801168981481</v>
      </c>
      <c r="N2594" t="b">
        <v>0</v>
      </c>
      <c r="O2594">
        <v>1</v>
      </c>
      <c r="P2594" t="b">
        <v>0</v>
      </c>
      <c r="Q2594" t="s">
        <v>8284</v>
      </c>
      <c r="R2594" s="5">
        <f t="shared" si="280"/>
        <v>2E-3</v>
      </c>
      <c r="S2594" s="6">
        <f t="shared" si="281"/>
        <v>50</v>
      </c>
      <c r="T2594" t="str">
        <f t="shared" si="285"/>
        <v>food</v>
      </c>
      <c r="U2594" t="str">
        <f t="shared" si="286"/>
        <v>food trucks</v>
      </c>
    </row>
    <row r="2595" spans="1:21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f t="shared" si="282"/>
        <v>10000</v>
      </c>
      <c r="F2595">
        <v>0</v>
      </c>
      <c r="G2595" t="s">
        <v>8221</v>
      </c>
      <c r="H2595" t="s">
        <v>8224</v>
      </c>
      <c r="I2595" t="s">
        <v>8246</v>
      </c>
      <c r="J2595">
        <v>1429993026</v>
      </c>
      <c r="K2595" s="10">
        <f t="shared" si="283"/>
        <v>42119.84520833334</v>
      </c>
      <c r="L2595">
        <v>1427401026</v>
      </c>
      <c r="M2595" s="10">
        <f t="shared" si="284"/>
        <v>42089.84520833334</v>
      </c>
      <c r="N2595" t="b">
        <v>0</v>
      </c>
      <c r="O2595">
        <v>0</v>
      </c>
      <c r="P2595" t="b">
        <v>0</v>
      </c>
      <c r="Q2595" t="s">
        <v>8284</v>
      </c>
      <c r="R2595" s="5">
        <f t="shared" si="280"/>
        <v>0</v>
      </c>
      <c r="S2595" s="6" t="e">
        <f t="shared" si="281"/>
        <v>#DIV/0!</v>
      </c>
      <c r="T2595" t="str">
        <f t="shared" si="285"/>
        <v>food</v>
      </c>
      <c r="U2595" t="str">
        <f t="shared" si="286"/>
        <v>food trucks</v>
      </c>
    </row>
    <row r="2596" spans="1:21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f t="shared" si="282"/>
        <v>80000</v>
      </c>
      <c r="F2596">
        <v>1</v>
      </c>
      <c r="G2596" t="s">
        <v>8221</v>
      </c>
      <c r="H2596" t="s">
        <v>8224</v>
      </c>
      <c r="I2596" t="s">
        <v>8246</v>
      </c>
      <c r="J2596">
        <v>1407453228</v>
      </c>
      <c r="K2596" s="10">
        <f t="shared" si="283"/>
        <v>41858.967916666668</v>
      </c>
      <c r="L2596">
        <v>1404861228</v>
      </c>
      <c r="M2596" s="10">
        <f t="shared" si="284"/>
        <v>41828.967916666668</v>
      </c>
      <c r="N2596" t="b">
        <v>0</v>
      </c>
      <c r="O2596">
        <v>1</v>
      </c>
      <c r="P2596" t="b">
        <v>0</v>
      </c>
      <c r="Q2596" t="s">
        <v>8284</v>
      </c>
      <c r="R2596" s="5">
        <f t="shared" si="280"/>
        <v>0</v>
      </c>
      <c r="S2596" s="6">
        <f t="shared" si="281"/>
        <v>1</v>
      </c>
      <c r="T2596" t="str">
        <f t="shared" si="285"/>
        <v>food</v>
      </c>
      <c r="U2596" t="str">
        <f t="shared" si="286"/>
        <v>food trucks</v>
      </c>
    </row>
    <row r="2597" spans="1:21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f t="shared" si="282"/>
        <v>15000</v>
      </c>
      <c r="F2597">
        <v>1825</v>
      </c>
      <c r="G2597" t="s">
        <v>8221</v>
      </c>
      <c r="H2597" t="s">
        <v>8224</v>
      </c>
      <c r="I2597" t="s">
        <v>8246</v>
      </c>
      <c r="J2597">
        <v>1487915500</v>
      </c>
      <c r="K2597" s="10">
        <f t="shared" si="283"/>
        <v>42790.244212962964</v>
      </c>
      <c r="L2597">
        <v>1485323500</v>
      </c>
      <c r="M2597" s="10">
        <f t="shared" si="284"/>
        <v>42760.244212962964</v>
      </c>
      <c r="N2597" t="b">
        <v>0</v>
      </c>
      <c r="O2597">
        <v>19</v>
      </c>
      <c r="P2597" t="b">
        <v>0</v>
      </c>
      <c r="Q2597" t="s">
        <v>8284</v>
      </c>
      <c r="R2597" s="5">
        <f t="shared" si="280"/>
        <v>0.122</v>
      </c>
      <c r="S2597" s="6">
        <f t="shared" si="281"/>
        <v>96.05263157894737</v>
      </c>
      <c r="T2597" t="str">
        <f t="shared" si="285"/>
        <v>food</v>
      </c>
      <c r="U2597" t="str">
        <f t="shared" si="286"/>
        <v>food trucks</v>
      </c>
    </row>
    <row r="2598" spans="1:21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f t="shared" si="282"/>
        <v>26250</v>
      </c>
      <c r="F2598">
        <v>8256</v>
      </c>
      <c r="G2598" t="s">
        <v>8221</v>
      </c>
      <c r="H2598" t="s">
        <v>8229</v>
      </c>
      <c r="I2598" t="s">
        <v>8251</v>
      </c>
      <c r="J2598">
        <v>1407427009</v>
      </c>
      <c r="K2598" s="10">
        <f t="shared" si="283"/>
        <v>41858.664456018516</v>
      </c>
      <c r="L2598">
        <v>1404835009</v>
      </c>
      <c r="M2598" s="10">
        <f t="shared" si="284"/>
        <v>41828.664456018516</v>
      </c>
      <c r="N2598" t="b">
        <v>0</v>
      </c>
      <c r="O2598">
        <v>27</v>
      </c>
      <c r="P2598" t="b">
        <v>0</v>
      </c>
      <c r="Q2598" t="s">
        <v>8284</v>
      </c>
      <c r="R2598" s="5">
        <f t="shared" si="280"/>
        <v>0.23599999999999999</v>
      </c>
      <c r="S2598" s="6">
        <f t="shared" si="281"/>
        <v>305.77777777777777</v>
      </c>
      <c r="T2598" t="str">
        <f t="shared" si="285"/>
        <v>food</v>
      </c>
      <c r="U2598" t="str">
        <f t="shared" si="286"/>
        <v>food trucks</v>
      </c>
    </row>
    <row r="2599" spans="1:21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f t="shared" si="282"/>
        <v>1815</v>
      </c>
      <c r="F2599">
        <v>85</v>
      </c>
      <c r="G2599" t="s">
        <v>8221</v>
      </c>
      <c r="H2599" t="s">
        <v>8225</v>
      </c>
      <c r="I2599" t="s">
        <v>8247</v>
      </c>
      <c r="J2599">
        <v>1466323917</v>
      </c>
      <c r="K2599" s="10">
        <f t="shared" si="283"/>
        <v>42540.341631944444</v>
      </c>
      <c r="L2599">
        <v>1463731917</v>
      </c>
      <c r="M2599" s="10">
        <f t="shared" si="284"/>
        <v>42510.341631944444</v>
      </c>
      <c r="N2599" t="b">
        <v>0</v>
      </c>
      <c r="O2599">
        <v>7</v>
      </c>
      <c r="P2599" t="b">
        <v>0</v>
      </c>
      <c r="Q2599" t="s">
        <v>8284</v>
      </c>
      <c r="R2599" s="5">
        <f t="shared" si="280"/>
        <v>5.7000000000000002E-2</v>
      </c>
      <c r="S2599" s="6">
        <f t="shared" si="281"/>
        <v>12.142857142857142</v>
      </c>
      <c r="T2599" t="str">
        <f t="shared" si="285"/>
        <v>food</v>
      </c>
      <c r="U2599" t="str">
        <f t="shared" si="286"/>
        <v>food trucks</v>
      </c>
    </row>
    <row r="2600" spans="1:21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f t="shared" si="282"/>
        <v>3000</v>
      </c>
      <c r="F2600">
        <v>1170</v>
      </c>
      <c r="G2600" t="s">
        <v>8221</v>
      </c>
      <c r="H2600" t="s">
        <v>8224</v>
      </c>
      <c r="I2600" t="s">
        <v>8246</v>
      </c>
      <c r="J2600">
        <v>1443039001</v>
      </c>
      <c r="K2600" s="10">
        <f t="shared" si="283"/>
        <v>42270.840289351851</v>
      </c>
      <c r="L2600">
        <v>1440447001</v>
      </c>
      <c r="M2600" s="10">
        <f t="shared" si="284"/>
        <v>42240.840289351851</v>
      </c>
      <c r="N2600" t="b">
        <v>0</v>
      </c>
      <c r="O2600">
        <v>14</v>
      </c>
      <c r="P2600" t="b">
        <v>0</v>
      </c>
      <c r="Q2600" t="s">
        <v>8284</v>
      </c>
      <c r="R2600" s="5">
        <f t="shared" si="280"/>
        <v>0.39</v>
      </c>
      <c r="S2600" s="6">
        <f t="shared" si="281"/>
        <v>83.571428571428569</v>
      </c>
      <c r="T2600" t="str">
        <f t="shared" si="285"/>
        <v>food</v>
      </c>
      <c r="U2600" t="str">
        <f t="shared" si="286"/>
        <v>food trucks</v>
      </c>
    </row>
    <row r="2601" spans="1:21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f t="shared" si="282"/>
        <v>9041</v>
      </c>
      <c r="F2601">
        <v>90</v>
      </c>
      <c r="G2601" t="s">
        <v>8221</v>
      </c>
      <c r="H2601" t="s">
        <v>8224</v>
      </c>
      <c r="I2601" t="s">
        <v>8246</v>
      </c>
      <c r="J2601">
        <v>1407089147</v>
      </c>
      <c r="K2601" s="10">
        <f t="shared" si="283"/>
        <v>41854.754016203704</v>
      </c>
      <c r="L2601">
        <v>1403201147</v>
      </c>
      <c r="M2601" s="10">
        <f t="shared" si="284"/>
        <v>41809.754016203704</v>
      </c>
      <c r="N2601" t="b">
        <v>0</v>
      </c>
      <c r="O2601">
        <v>5</v>
      </c>
      <c r="P2601" t="b">
        <v>0</v>
      </c>
      <c r="Q2601" t="s">
        <v>8284</v>
      </c>
      <c r="R2601" s="5">
        <f t="shared" si="280"/>
        <v>0.01</v>
      </c>
      <c r="S2601" s="6">
        <f t="shared" si="281"/>
        <v>18</v>
      </c>
      <c r="T2601" t="str">
        <f t="shared" si="285"/>
        <v>food</v>
      </c>
      <c r="U2601" t="str">
        <f t="shared" si="286"/>
        <v>food trucks</v>
      </c>
    </row>
    <row r="2602" spans="1:21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f t="shared" si="282"/>
        <v>50000</v>
      </c>
      <c r="F2602">
        <v>3466</v>
      </c>
      <c r="G2602" t="s">
        <v>8221</v>
      </c>
      <c r="H2602" t="s">
        <v>8224</v>
      </c>
      <c r="I2602" t="s">
        <v>8246</v>
      </c>
      <c r="J2602">
        <v>1458938200</v>
      </c>
      <c r="K2602" s="10">
        <f t="shared" si="283"/>
        <v>42454.858796296292</v>
      </c>
      <c r="L2602">
        <v>1453757800</v>
      </c>
      <c r="M2602" s="10">
        <f t="shared" si="284"/>
        <v>42394.900462962964</v>
      </c>
      <c r="N2602" t="b">
        <v>0</v>
      </c>
      <c r="O2602">
        <v>30</v>
      </c>
      <c r="P2602" t="b">
        <v>0</v>
      </c>
      <c r="Q2602" t="s">
        <v>8284</v>
      </c>
      <c r="R2602" s="5">
        <f t="shared" si="280"/>
        <v>6.9000000000000006E-2</v>
      </c>
      <c r="S2602" s="6">
        <f t="shared" si="281"/>
        <v>115.53333333333333</v>
      </c>
      <c r="T2602" t="str">
        <f t="shared" si="285"/>
        <v>food</v>
      </c>
      <c r="U2602" t="str">
        <f t="shared" si="286"/>
        <v>food trucks</v>
      </c>
    </row>
    <row r="2603" spans="1:21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f t="shared" si="282"/>
        <v>500</v>
      </c>
      <c r="F2603">
        <v>3307</v>
      </c>
      <c r="G2603" t="s">
        <v>8219</v>
      </c>
      <c r="H2603" t="s">
        <v>8224</v>
      </c>
      <c r="I2603" t="s">
        <v>8246</v>
      </c>
      <c r="J2603">
        <v>1347508740</v>
      </c>
      <c r="K2603" s="10">
        <f t="shared" si="283"/>
        <v>41165.165972222225</v>
      </c>
      <c r="L2603">
        <v>1346276349</v>
      </c>
      <c r="M2603" s="10">
        <f t="shared" si="284"/>
        <v>41150.902187499996</v>
      </c>
      <c r="N2603" t="b">
        <v>1</v>
      </c>
      <c r="O2603">
        <v>151</v>
      </c>
      <c r="P2603" t="b">
        <v>1</v>
      </c>
      <c r="Q2603" t="s">
        <v>8301</v>
      </c>
      <c r="R2603" s="5">
        <f t="shared" si="280"/>
        <v>6.6139999999999999</v>
      </c>
      <c r="S2603" s="14">
        <f t="shared" si="281"/>
        <v>21.900662251655628</v>
      </c>
      <c r="T2603" t="str">
        <f t="shared" si="285"/>
        <v>technology</v>
      </c>
      <c r="U2603" t="str">
        <f t="shared" si="286"/>
        <v>space exploration</v>
      </c>
    </row>
    <row r="2604" spans="1:21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f t="shared" si="282"/>
        <v>12000</v>
      </c>
      <c r="F2604">
        <v>39131</v>
      </c>
      <c r="G2604" t="s">
        <v>8219</v>
      </c>
      <c r="H2604" t="s">
        <v>8224</v>
      </c>
      <c r="I2604" t="s">
        <v>8246</v>
      </c>
      <c r="J2604">
        <v>1415827200</v>
      </c>
      <c r="K2604" s="10">
        <f t="shared" si="283"/>
        <v>41955.888888888891</v>
      </c>
      <c r="L2604">
        <v>1412358968</v>
      </c>
      <c r="M2604" s="10">
        <f t="shared" si="284"/>
        <v>41915.747314814813</v>
      </c>
      <c r="N2604" t="b">
        <v>1</v>
      </c>
      <c r="O2604">
        <v>489</v>
      </c>
      <c r="P2604" t="b">
        <v>1</v>
      </c>
      <c r="Q2604" t="s">
        <v>8301</v>
      </c>
      <c r="R2604" s="5">
        <f t="shared" si="280"/>
        <v>3.2610000000000001</v>
      </c>
      <c r="S2604" s="14">
        <f t="shared" si="281"/>
        <v>80.022494887525568</v>
      </c>
      <c r="T2604" t="str">
        <f t="shared" si="285"/>
        <v>technology</v>
      </c>
      <c r="U2604" t="str">
        <f t="shared" si="286"/>
        <v>space exploration</v>
      </c>
    </row>
    <row r="2605" spans="1:21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f t="shared" si="282"/>
        <v>1750</v>
      </c>
      <c r="F2605">
        <v>1776</v>
      </c>
      <c r="G2605" t="s">
        <v>8219</v>
      </c>
      <c r="H2605" t="s">
        <v>8224</v>
      </c>
      <c r="I2605" t="s">
        <v>8246</v>
      </c>
      <c r="J2605">
        <v>1387835654</v>
      </c>
      <c r="K2605" s="10">
        <f t="shared" si="283"/>
        <v>41631.912662037037</v>
      </c>
      <c r="L2605">
        <v>1386626054</v>
      </c>
      <c r="M2605" s="10">
        <f t="shared" si="284"/>
        <v>41617.912662037037</v>
      </c>
      <c r="N2605" t="b">
        <v>1</v>
      </c>
      <c r="O2605">
        <v>50</v>
      </c>
      <c r="P2605" t="b">
        <v>1</v>
      </c>
      <c r="Q2605" t="s">
        <v>8301</v>
      </c>
      <c r="R2605" s="5">
        <f t="shared" si="280"/>
        <v>1.0149999999999999</v>
      </c>
      <c r="S2605" s="14">
        <f t="shared" si="281"/>
        <v>35.520000000000003</v>
      </c>
      <c r="T2605" t="str">
        <f t="shared" si="285"/>
        <v>technology</v>
      </c>
      <c r="U2605" t="str">
        <f t="shared" si="286"/>
        <v>space exploration</v>
      </c>
    </row>
    <row r="2606" spans="1:21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f t="shared" si="282"/>
        <v>20000</v>
      </c>
      <c r="F2606">
        <v>20843.599999999999</v>
      </c>
      <c r="G2606" t="s">
        <v>8219</v>
      </c>
      <c r="H2606" t="s">
        <v>8224</v>
      </c>
      <c r="I2606" t="s">
        <v>8246</v>
      </c>
      <c r="J2606">
        <v>1335662023</v>
      </c>
      <c r="K2606" s="10">
        <f t="shared" si="283"/>
        <v>41028.051192129627</v>
      </c>
      <c r="L2606">
        <v>1333070023</v>
      </c>
      <c r="M2606" s="10">
        <f t="shared" si="284"/>
        <v>40998.051192129627</v>
      </c>
      <c r="N2606" t="b">
        <v>1</v>
      </c>
      <c r="O2606">
        <v>321</v>
      </c>
      <c r="P2606" t="b">
        <v>1</v>
      </c>
      <c r="Q2606" t="s">
        <v>8301</v>
      </c>
      <c r="R2606" s="5">
        <f t="shared" si="280"/>
        <v>1.042</v>
      </c>
      <c r="S2606" s="14">
        <f t="shared" si="281"/>
        <v>64.933333333333323</v>
      </c>
      <c r="T2606" t="str">
        <f t="shared" si="285"/>
        <v>technology</v>
      </c>
      <c r="U2606" t="str">
        <f t="shared" si="286"/>
        <v>space exploration</v>
      </c>
    </row>
    <row r="2607" spans="1:21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f t="shared" si="282"/>
        <v>100000</v>
      </c>
      <c r="F2607">
        <v>107421.57</v>
      </c>
      <c r="G2607" t="s">
        <v>8219</v>
      </c>
      <c r="H2607" t="s">
        <v>8224</v>
      </c>
      <c r="I2607" t="s">
        <v>8246</v>
      </c>
      <c r="J2607">
        <v>1466168390</v>
      </c>
      <c r="K2607" s="10">
        <f t="shared" si="283"/>
        <v>42538.541550925926</v>
      </c>
      <c r="L2607">
        <v>1463576390</v>
      </c>
      <c r="M2607" s="10">
        <f t="shared" si="284"/>
        <v>42508.541550925926</v>
      </c>
      <c r="N2607" t="b">
        <v>1</v>
      </c>
      <c r="O2607">
        <v>1762</v>
      </c>
      <c r="P2607" t="b">
        <v>1</v>
      </c>
      <c r="Q2607" t="s">
        <v>8301</v>
      </c>
      <c r="R2607" s="5">
        <f t="shared" si="280"/>
        <v>1.0740000000000001</v>
      </c>
      <c r="S2607" s="14">
        <f t="shared" si="281"/>
        <v>60.965703745743475</v>
      </c>
      <c r="T2607" t="str">
        <f t="shared" si="285"/>
        <v>technology</v>
      </c>
      <c r="U2607" t="str">
        <f t="shared" si="286"/>
        <v>space exploration</v>
      </c>
    </row>
    <row r="2608" spans="1:21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f t="shared" si="282"/>
        <v>11000</v>
      </c>
      <c r="F2608">
        <v>12106</v>
      </c>
      <c r="G2608" t="s">
        <v>8219</v>
      </c>
      <c r="H2608" t="s">
        <v>8224</v>
      </c>
      <c r="I2608" t="s">
        <v>8246</v>
      </c>
      <c r="J2608">
        <v>1398791182</v>
      </c>
      <c r="K2608" s="10">
        <f t="shared" si="283"/>
        <v>41758.712754629632</v>
      </c>
      <c r="L2608">
        <v>1396026382</v>
      </c>
      <c r="M2608" s="10">
        <f t="shared" si="284"/>
        <v>41726.712754629632</v>
      </c>
      <c r="N2608" t="b">
        <v>1</v>
      </c>
      <c r="O2608">
        <v>385</v>
      </c>
      <c r="P2608" t="b">
        <v>1</v>
      </c>
      <c r="Q2608" t="s">
        <v>8301</v>
      </c>
      <c r="R2608" s="5">
        <f t="shared" si="280"/>
        <v>1.101</v>
      </c>
      <c r="S2608" s="14">
        <f t="shared" si="281"/>
        <v>31.444155844155844</v>
      </c>
      <c r="T2608" t="str">
        <f t="shared" si="285"/>
        <v>technology</v>
      </c>
      <c r="U2608" t="str">
        <f t="shared" si="286"/>
        <v>space exploration</v>
      </c>
    </row>
    <row r="2609" spans="1:21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f t="shared" si="282"/>
        <v>8000</v>
      </c>
      <c r="F2609">
        <v>32616</v>
      </c>
      <c r="G2609" t="s">
        <v>8219</v>
      </c>
      <c r="H2609" t="s">
        <v>8224</v>
      </c>
      <c r="I2609" t="s">
        <v>8246</v>
      </c>
      <c r="J2609">
        <v>1439344800</v>
      </c>
      <c r="K2609" s="10">
        <f t="shared" si="283"/>
        <v>42228.083333333328</v>
      </c>
      <c r="L2609">
        <v>1435611572</v>
      </c>
      <c r="M2609" s="10">
        <f t="shared" si="284"/>
        <v>42184.874675925923</v>
      </c>
      <c r="N2609" t="b">
        <v>1</v>
      </c>
      <c r="O2609">
        <v>398</v>
      </c>
      <c r="P2609" t="b">
        <v>1</v>
      </c>
      <c r="Q2609" t="s">
        <v>8301</v>
      </c>
      <c r="R2609" s="5">
        <f t="shared" si="280"/>
        <v>4.077</v>
      </c>
      <c r="S2609" s="14">
        <f t="shared" si="281"/>
        <v>81.949748743718587</v>
      </c>
      <c r="T2609" t="str">
        <f t="shared" si="285"/>
        <v>technology</v>
      </c>
      <c r="U2609" t="str">
        <f t="shared" si="286"/>
        <v>space exploration</v>
      </c>
    </row>
    <row r="2610" spans="1:21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f t="shared" si="282"/>
        <v>8000</v>
      </c>
      <c r="F2610">
        <v>17914</v>
      </c>
      <c r="G2610" t="s">
        <v>8219</v>
      </c>
      <c r="H2610" t="s">
        <v>8224</v>
      </c>
      <c r="I2610" t="s">
        <v>8246</v>
      </c>
      <c r="J2610">
        <v>1489536000</v>
      </c>
      <c r="K2610" s="10">
        <f t="shared" si="283"/>
        <v>42809</v>
      </c>
      <c r="L2610">
        <v>1485976468</v>
      </c>
      <c r="M2610" s="10">
        <f t="shared" si="284"/>
        <v>42767.801712962959</v>
      </c>
      <c r="N2610" t="b">
        <v>1</v>
      </c>
      <c r="O2610">
        <v>304</v>
      </c>
      <c r="P2610" t="b">
        <v>1</v>
      </c>
      <c r="Q2610" t="s">
        <v>8301</v>
      </c>
      <c r="R2610" s="5">
        <f t="shared" si="280"/>
        <v>2.2389999999999999</v>
      </c>
      <c r="S2610" s="14">
        <f t="shared" si="281"/>
        <v>58.92763157894737</v>
      </c>
      <c r="T2610" t="str">
        <f t="shared" si="285"/>
        <v>technology</v>
      </c>
      <c r="U2610" t="str">
        <f t="shared" si="286"/>
        <v>space exploration</v>
      </c>
    </row>
    <row r="2611" spans="1:21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f t="shared" si="282"/>
        <v>35000</v>
      </c>
      <c r="F2611">
        <v>106330.39</v>
      </c>
      <c r="G2611" t="s">
        <v>8219</v>
      </c>
      <c r="H2611" t="s">
        <v>8224</v>
      </c>
      <c r="I2611" t="s">
        <v>8246</v>
      </c>
      <c r="J2611">
        <v>1342330951</v>
      </c>
      <c r="K2611" s="10">
        <f t="shared" si="283"/>
        <v>41105.237858796296</v>
      </c>
      <c r="L2611">
        <v>1339738951</v>
      </c>
      <c r="M2611" s="10">
        <f t="shared" si="284"/>
        <v>41075.237858796296</v>
      </c>
      <c r="N2611" t="b">
        <v>1</v>
      </c>
      <c r="O2611">
        <v>676</v>
      </c>
      <c r="P2611" t="b">
        <v>1</v>
      </c>
      <c r="Q2611" t="s">
        <v>8301</v>
      </c>
      <c r="R2611" s="5">
        <f t="shared" si="280"/>
        <v>3.0379999999999998</v>
      </c>
      <c r="S2611" s="14">
        <f t="shared" si="281"/>
        <v>157.29347633136095</v>
      </c>
      <c r="T2611" t="str">
        <f t="shared" si="285"/>
        <v>technology</v>
      </c>
      <c r="U2611" t="str">
        <f t="shared" si="286"/>
        <v>space exploration</v>
      </c>
    </row>
    <row r="2612" spans="1:21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f t="shared" si="282"/>
        <v>22765</v>
      </c>
      <c r="F2612">
        <v>32172.66</v>
      </c>
      <c r="G2612" t="s">
        <v>8219</v>
      </c>
      <c r="H2612" t="s">
        <v>8224</v>
      </c>
      <c r="I2612" t="s">
        <v>8246</v>
      </c>
      <c r="J2612">
        <v>1471849140</v>
      </c>
      <c r="K2612" s="10">
        <f t="shared" si="283"/>
        <v>42604.290972222225</v>
      </c>
      <c r="L2612">
        <v>1468444125</v>
      </c>
      <c r="M2612" s="10">
        <f t="shared" si="284"/>
        <v>42564.881076388891</v>
      </c>
      <c r="N2612" t="b">
        <v>1</v>
      </c>
      <c r="O2612">
        <v>577</v>
      </c>
      <c r="P2612" t="b">
        <v>1</v>
      </c>
      <c r="Q2612" t="s">
        <v>8301</v>
      </c>
      <c r="R2612" s="5">
        <f t="shared" si="280"/>
        <v>1.413</v>
      </c>
      <c r="S2612" s="14">
        <f t="shared" si="281"/>
        <v>55.758509532062391</v>
      </c>
      <c r="T2612" t="str">
        <f t="shared" si="285"/>
        <v>technology</v>
      </c>
      <c r="U2612" t="str">
        <f t="shared" si="286"/>
        <v>space exploration</v>
      </c>
    </row>
    <row r="2613" spans="1:21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f t="shared" si="282"/>
        <v>12210.000000000002</v>
      </c>
      <c r="F2613">
        <v>306970</v>
      </c>
      <c r="G2613" t="s">
        <v>8219</v>
      </c>
      <c r="H2613" t="s">
        <v>8236</v>
      </c>
      <c r="I2613" t="s">
        <v>8249</v>
      </c>
      <c r="J2613">
        <v>1483397940</v>
      </c>
      <c r="K2613" s="10">
        <f t="shared" si="283"/>
        <v>42737.957638888889</v>
      </c>
      <c r="L2613">
        <v>1480493014</v>
      </c>
      <c r="M2613" s="10">
        <f t="shared" si="284"/>
        <v>42704.335810185185</v>
      </c>
      <c r="N2613" t="b">
        <v>1</v>
      </c>
      <c r="O2613">
        <v>3663</v>
      </c>
      <c r="P2613" t="b">
        <v>1</v>
      </c>
      <c r="Q2613" t="s">
        <v>8301</v>
      </c>
      <c r="R2613" s="5">
        <f t="shared" si="280"/>
        <v>27.905999999999999</v>
      </c>
      <c r="S2613" s="14">
        <f t="shared" si="281"/>
        <v>83.802893802893806</v>
      </c>
      <c r="T2613" t="str">
        <f t="shared" si="285"/>
        <v>technology</v>
      </c>
      <c r="U2613" t="str">
        <f t="shared" si="286"/>
        <v>space exploration</v>
      </c>
    </row>
    <row r="2614" spans="1:21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f t="shared" si="282"/>
        <v>10000</v>
      </c>
      <c r="F2614">
        <v>17176.13</v>
      </c>
      <c r="G2614" t="s">
        <v>8219</v>
      </c>
      <c r="H2614" t="s">
        <v>8224</v>
      </c>
      <c r="I2614" t="s">
        <v>8246</v>
      </c>
      <c r="J2614">
        <v>1420773970</v>
      </c>
      <c r="K2614" s="10">
        <f t="shared" si="283"/>
        <v>42013.143171296295</v>
      </c>
      <c r="L2614">
        <v>1418095570</v>
      </c>
      <c r="M2614" s="10">
        <f t="shared" si="284"/>
        <v>41982.143171296295</v>
      </c>
      <c r="N2614" t="b">
        <v>1</v>
      </c>
      <c r="O2614">
        <v>294</v>
      </c>
      <c r="P2614" t="b">
        <v>1</v>
      </c>
      <c r="Q2614" t="s">
        <v>8301</v>
      </c>
      <c r="R2614" s="5">
        <f t="shared" si="280"/>
        <v>1.718</v>
      </c>
      <c r="S2614" s="14">
        <f t="shared" si="281"/>
        <v>58.422210884353746</v>
      </c>
      <c r="T2614" t="str">
        <f t="shared" si="285"/>
        <v>technology</v>
      </c>
      <c r="U2614" t="str">
        <f t="shared" si="286"/>
        <v>space exploration</v>
      </c>
    </row>
    <row r="2615" spans="1:21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f t="shared" si="282"/>
        <v>7500</v>
      </c>
      <c r="F2615">
        <v>7576</v>
      </c>
      <c r="G2615" t="s">
        <v>8219</v>
      </c>
      <c r="H2615" t="s">
        <v>8224</v>
      </c>
      <c r="I2615" t="s">
        <v>8246</v>
      </c>
      <c r="J2615">
        <v>1348256294</v>
      </c>
      <c r="K2615" s="10">
        <f t="shared" si="283"/>
        <v>41173.81821759259</v>
      </c>
      <c r="L2615">
        <v>1345664294</v>
      </c>
      <c r="M2615" s="10">
        <f t="shared" si="284"/>
        <v>41143.81821759259</v>
      </c>
      <c r="N2615" t="b">
        <v>1</v>
      </c>
      <c r="O2615">
        <v>28</v>
      </c>
      <c r="P2615" t="b">
        <v>1</v>
      </c>
      <c r="Q2615" t="s">
        <v>8301</v>
      </c>
      <c r="R2615" s="5">
        <f t="shared" si="280"/>
        <v>1.01</v>
      </c>
      <c r="S2615" s="14">
        <f t="shared" si="281"/>
        <v>270.57142857142856</v>
      </c>
      <c r="T2615" t="str">
        <f t="shared" si="285"/>
        <v>technology</v>
      </c>
      <c r="U2615" t="str">
        <f t="shared" si="286"/>
        <v>space exploration</v>
      </c>
    </row>
    <row r="2616" spans="1:21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f t="shared" si="282"/>
        <v>10500</v>
      </c>
      <c r="F2616">
        <v>10710</v>
      </c>
      <c r="G2616" t="s">
        <v>8219</v>
      </c>
      <c r="H2616" t="s">
        <v>8224</v>
      </c>
      <c r="I2616" t="s">
        <v>8246</v>
      </c>
      <c r="J2616">
        <v>1398834000</v>
      </c>
      <c r="K2616" s="10">
        <f t="shared" si="283"/>
        <v>41759.208333333336</v>
      </c>
      <c r="L2616">
        <v>1396371612</v>
      </c>
      <c r="M2616" s="10">
        <f t="shared" si="284"/>
        <v>41730.708472222221</v>
      </c>
      <c r="N2616" t="b">
        <v>1</v>
      </c>
      <c r="O2616">
        <v>100</v>
      </c>
      <c r="P2616" t="b">
        <v>1</v>
      </c>
      <c r="Q2616" t="s">
        <v>8301</v>
      </c>
      <c r="R2616" s="5">
        <f t="shared" si="280"/>
        <v>1.02</v>
      </c>
      <c r="S2616" s="14">
        <f t="shared" si="281"/>
        <v>107.1</v>
      </c>
      <c r="T2616" t="str">
        <f t="shared" si="285"/>
        <v>technology</v>
      </c>
      <c r="U2616" t="str">
        <f t="shared" si="286"/>
        <v>space exploration</v>
      </c>
    </row>
    <row r="2617" spans="1:21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f t="shared" si="282"/>
        <v>2421.21</v>
      </c>
      <c r="F2617">
        <v>3397</v>
      </c>
      <c r="G2617" t="s">
        <v>8219</v>
      </c>
      <c r="H2617" t="s">
        <v>8225</v>
      </c>
      <c r="I2617" t="s">
        <v>8247</v>
      </c>
      <c r="J2617">
        <v>1462017600</v>
      </c>
      <c r="K2617" s="10">
        <f t="shared" si="283"/>
        <v>42490.5</v>
      </c>
      <c r="L2617">
        <v>1458820564</v>
      </c>
      <c r="M2617" s="10">
        <f t="shared" si="284"/>
        <v>42453.49726851852</v>
      </c>
      <c r="N2617" t="b">
        <v>0</v>
      </c>
      <c r="O2617">
        <v>72</v>
      </c>
      <c r="P2617" t="b">
        <v>1</v>
      </c>
      <c r="Q2617" t="s">
        <v>8301</v>
      </c>
      <c r="R2617" s="5">
        <f t="shared" si="280"/>
        <v>1.698</v>
      </c>
      <c r="S2617" s="14">
        <f t="shared" si="281"/>
        <v>47.180555555555557</v>
      </c>
      <c r="T2617" t="str">
        <f t="shared" si="285"/>
        <v>technology</v>
      </c>
      <c r="U2617" t="str">
        <f t="shared" si="286"/>
        <v>space exploration</v>
      </c>
    </row>
    <row r="2618" spans="1:21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f t="shared" si="282"/>
        <v>25000</v>
      </c>
      <c r="F2618">
        <v>28633.5</v>
      </c>
      <c r="G2618" t="s">
        <v>8219</v>
      </c>
      <c r="H2618" t="s">
        <v>8224</v>
      </c>
      <c r="I2618" t="s">
        <v>8246</v>
      </c>
      <c r="J2618">
        <v>1440546729</v>
      </c>
      <c r="K2618" s="10">
        <f t="shared" si="283"/>
        <v>42241.99454861111</v>
      </c>
      <c r="L2618">
        <v>1437954729</v>
      </c>
      <c r="M2618" s="10">
        <f t="shared" si="284"/>
        <v>42211.99454861111</v>
      </c>
      <c r="N2618" t="b">
        <v>1</v>
      </c>
      <c r="O2618">
        <v>238</v>
      </c>
      <c r="P2618" t="b">
        <v>1</v>
      </c>
      <c r="Q2618" t="s">
        <v>8301</v>
      </c>
      <c r="R2618" s="5">
        <f t="shared" si="280"/>
        <v>1.145</v>
      </c>
      <c r="S2618" s="14">
        <f t="shared" si="281"/>
        <v>120.30882352941177</v>
      </c>
      <c r="T2618" t="str">
        <f t="shared" si="285"/>
        <v>technology</v>
      </c>
      <c r="U2618" t="str">
        <f t="shared" si="286"/>
        <v>space exploration</v>
      </c>
    </row>
    <row r="2619" spans="1:21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f t="shared" si="282"/>
        <v>500</v>
      </c>
      <c r="F2619">
        <v>4388</v>
      </c>
      <c r="G2619" t="s">
        <v>8219</v>
      </c>
      <c r="H2619" t="s">
        <v>8224</v>
      </c>
      <c r="I2619" t="s">
        <v>8246</v>
      </c>
      <c r="J2619">
        <v>1413838751</v>
      </c>
      <c r="K2619" s="10">
        <f t="shared" si="283"/>
        <v>41932.874432870369</v>
      </c>
      <c r="L2619">
        <v>1411246751</v>
      </c>
      <c r="M2619" s="10">
        <f t="shared" si="284"/>
        <v>41902.874432870369</v>
      </c>
      <c r="N2619" t="b">
        <v>1</v>
      </c>
      <c r="O2619">
        <v>159</v>
      </c>
      <c r="P2619" t="b">
        <v>1</v>
      </c>
      <c r="Q2619" t="s">
        <v>8301</v>
      </c>
      <c r="R2619" s="5">
        <f t="shared" si="280"/>
        <v>8.7759999999999998</v>
      </c>
      <c r="S2619" s="14">
        <f t="shared" si="281"/>
        <v>27.59748427672956</v>
      </c>
      <c r="T2619" t="str">
        <f t="shared" si="285"/>
        <v>technology</v>
      </c>
      <c r="U2619" t="str">
        <f t="shared" si="286"/>
        <v>space exploration</v>
      </c>
    </row>
    <row r="2620" spans="1:21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f t="shared" si="282"/>
        <v>15000</v>
      </c>
      <c r="F2620">
        <v>15808</v>
      </c>
      <c r="G2620" t="s">
        <v>8219</v>
      </c>
      <c r="H2620" t="s">
        <v>8224</v>
      </c>
      <c r="I2620" t="s">
        <v>8246</v>
      </c>
      <c r="J2620">
        <v>1449000061</v>
      </c>
      <c r="K2620" s="10">
        <f t="shared" si="283"/>
        <v>42339.834039351852</v>
      </c>
      <c r="L2620">
        <v>1443812461</v>
      </c>
      <c r="M2620" s="10">
        <f t="shared" si="284"/>
        <v>42279.792372685188</v>
      </c>
      <c r="N2620" t="b">
        <v>1</v>
      </c>
      <c r="O2620">
        <v>77</v>
      </c>
      <c r="P2620" t="b">
        <v>1</v>
      </c>
      <c r="Q2620" t="s">
        <v>8301</v>
      </c>
      <c r="R2620" s="5">
        <f t="shared" si="280"/>
        <v>1.054</v>
      </c>
      <c r="S2620" s="14">
        <f t="shared" si="281"/>
        <v>205.2987012987013</v>
      </c>
      <c r="T2620" t="str">
        <f t="shared" si="285"/>
        <v>technology</v>
      </c>
      <c r="U2620" t="str">
        <f t="shared" si="286"/>
        <v>space exploration</v>
      </c>
    </row>
    <row r="2621" spans="1:21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f t="shared" si="282"/>
        <v>1000</v>
      </c>
      <c r="F2621">
        <v>1884</v>
      </c>
      <c r="G2621" t="s">
        <v>8219</v>
      </c>
      <c r="H2621" t="s">
        <v>8224</v>
      </c>
      <c r="I2621" t="s">
        <v>8246</v>
      </c>
      <c r="J2621">
        <v>1445598000</v>
      </c>
      <c r="K2621" s="10">
        <f t="shared" si="283"/>
        <v>42300.458333333328</v>
      </c>
      <c r="L2621">
        <v>1443302004</v>
      </c>
      <c r="M2621" s="10">
        <f t="shared" si="284"/>
        <v>42273.884305555555</v>
      </c>
      <c r="N2621" t="b">
        <v>1</v>
      </c>
      <c r="O2621">
        <v>53</v>
      </c>
      <c r="P2621" t="b">
        <v>1</v>
      </c>
      <c r="Q2621" t="s">
        <v>8301</v>
      </c>
      <c r="R2621" s="5">
        <f t="shared" si="280"/>
        <v>1.8839999999999999</v>
      </c>
      <c r="S2621" s="14">
        <f t="shared" si="281"/>
        <v>35.547169811320757</v>
      </c>
      <c r="T2621" t="str">
        <f t="shared" si="285"/>
        <v>technology</v>
      </c>
      <c r="U2621" t="str">
        <f t="shared" si="286"/>
        <v>space exploration</v>
      </c>
    </row>
    <row r="2622" spans="1:21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f t="shared" si="282"/>
        <v>44200</v>
      </c>
      <c r="F2622">
        <v>93374</v>
      </c>
      <c r="G2622" t="s">
        <v>8219</v>
      </c>
      <c r="H2622" t="s">
        <v>8226</v>
      </c>
      <c r="I2622" t="s">
        <v>8248</v>
      </c>
      <c r="J2622">
        <v>1444525200</v>
      </c>
      <c r="K2622" s="10">
        <f t="shared" si="283"/>
        <v>42288.041666666672</v>
      </c>
      <c r="L2622">
        <v>1441339242</v>
      </c>
      <c r="M2622" s="10">
        <f t="shared" si="284"/>
        <v>42251.16715277778</v>
      </c>
      <c r="N2622" t="b">
        <v>1</v>
      </c>
      <c r="O2622">
        <v>1251</v>
      </c>
      <c r="P2622" t="b">
        <v>1</v>
      </c>
      <c r="Q2622" t="s">
        <v>8301</v>
      </c>
      <c r="R2622" s="5">
        <f t="shared" si="280"/>
        <v>1.4370000000000001</v>
      </c>
      <c r="S2622" s="14">
        <f t="shared" si="281"/>
        <v>74.639488409272587</v>
      </c>
      <c r="T2622" t="str">
        <f t="shared" si="285"/>
        <v>technology</v>
      </c>
      <c r="U2622" t="str">
        <f t="shared" si="286"/>
        <v>space exploration</v>
      </c>
    </row>
    <row r="2623" spans="1:21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f t="shared" si="282"/>
        <v>15000</v>
      </c>
      <c r="F2623">
        <v>21882</v>
      </c>
      <c r="G2623" t="s">
        <v>8219</v>
      </c>
      <c r="H2623" t="s">
        <v>8224</v>
      </c>
      <c r="I2623" t="s">
        <v>8246</v>
      </c>
      <c r="J2623">
        <v>1432230988</v>
      </c>
      <c r="K2623" s="10">
        <f t="shared" si="283"/>
        <v>42145.74754629629</v>
      </c>
      <c r="L2623">
        <v>1429638988</v>
      </c>
      <c r="M2623" s="10">
        <f t="shared" si="284"/>
        <v>42115.74754629629</v>
      </c>
      <c r="N2623" t="b">
        <v>1</v>
      </c>
      <c r="O2623">
        <v>465</v>
      </c>
      <c r="P2623" t="b">
        <v>1</v>
      </c>
      <c r="Q2623" t="s">
        <v>8301</v>
      </c>
      <c r="R2623" s="5">
        <f t="shared" si="280"/>
        <v>1.4590000000000001</v>
      </c>
      <c r="S2623" s="14">
        <f t="shared" si="281"/>
        <v>47.058064516129029</v>
      </c>
      <c r="T2623" t="str">
        <f t="shared" si="285"/>
        <v>technology</v>
      </c>
      <c r="U2623" t="str">
        <f t="shared" si="286"/>
        <v>space exploration</v>
      </c>
    </row>
    <row r="2624" spans="1:21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f t="shared" si="282"/>
        <v>1665.0000000000002</v>
      </c>
      <c r="F2624">
        <v>1967.76</v>
      </c>
      <c r="G2624" t="s">
        <v>8219</v>
      </c>
      <c r="H2624" t="s">
        <v>8237</v>
      </c>
      <c r="I2624" t="s">
        <v>8249</v>
      </c>
      <c r="J2624">
        <v>1483120216</v>
      </c>
      <c r="K2624" s="10">
        <f t="shared" si="283"/>
        <v>42734.74324074074</v>
      </c>
      <c r="L2624">
        <v>1479232216</v>
      </c>
      <c r="M2624" s="10">
        <f t="shared" si="284"/>
        <v>42689.74324074074</v>
      </c>
      <c r="N2624" t="b">
        <v>0</v>
      </c>
      <c r="O2624">
        <v>74</v>
      </c>
      <c r="P2624" t="b">
        <v>1</v>
      </c>
      <c r="Q2624" t="s">
        <v>8301</v>
      </c>
      <c r="R2624" s="5">
        <f t="shared" si="280"/>
        <v>1.3120000000000001</v>
      </c>
      <c r="S2624" s="14">
        <f t="shared" si="281"/>
        <v>26.591351351351353</v>
      </c>
      <c r="T2624" t="str">
        <f t="shared" si="285"/>
        <v>technology</v>
      </c>
      <c r="U2624" t="str">
        <f t="shared" si="286"/>
        <v>space exploration</v>
      </c>
    </row>
    <row r="2625" spans="1:21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f t="shared" si="282"/>
        <v>2000</v>
      </c>
      <c r="F2625">
        <v>2280</v>
      </c>
      <c r="G2625" t="s">
        <v>8219</v>
      </c>
      <c r="H2625" t="s">
        <v>8224</v>
      </c>
      <c r="I2625" t="s">
        <v>8246</v>
      </c>
      <c r="J2625">
        <v>1480658966</v>
      </c>
      <c r="K2625" s="10">
        <f t="shared" si="283"/>
        <v>42706.256550925929</v>
      </c>
      <c r="L2625">
        <v>1479449366</v>
      </c>
      <c r="M2625" s="10">
        <f t="shared" si="284"/>
        <v>42692.256550925929</v>
      </c>
      <c r="N2625" t="b">
        <v>0</v>
      </c>
      <c r="O2625">
        <v>62</v>
      </c>
      <c r="P2625" t="b">
        <v>1</v>
      </c>
      <c r="Q2625" t="s">
        <v>8301</v>
      </c>
      <c r="R2625" s="5">
        <f t="shared" si="280"/>
        <v>1.1399999999999999</v>
      </c>
      <c r="S2625" s="14">
        <f t="shared" si="281"/>
        <v>36.774193548387096</v>
      </c>
      <c r="T2625" t="str">
        <f t="shared" si="285"/>
        <v>technology</v>
      </c>
      <c r="U2625" t="str">
        <f t="shared" si="286"/>
        <v>space exploration</v>
      </c>
    </row>
    <row r="2626" spans="1:21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f t="shared" si="282"/>
        <v>8000</v>
      </c>
      <c r="F2626">
        <v>110353.65</v>
      </c>
      <c r="G2626" t="s">
        <v>8219</v>
      </c>
      <c r="H2626" t="s">
        <v>8224</v>
      </c>
      <c r="I2626" t="s">
        <v>8246</v>
      </c>
      <c r="J2626">
        <v>1347530822</v>
      </c>
      <c r="K2626" s="10">
        <f t="shared" si="283"/>
        <v>41165.42155092593</v>
      </c>
      <c r="L2626">
        <v>1345716422</v>
      </c>
      <c r="M2626" s="10">
        <f t="shared" si="284"/>
        <v>41144.42155092593</v>
      </c>
      <c r="N2626" t="b">
        <v>0</v>
      </c>
      <c r="O2626">
        <v>3468</v>
      </c>
      <c r="P2626" t="b">
        <v>1</v>
      </c>
      <c r="Q2626" t="s">
        <v>8301</v>
      </c>
      <c r="R2626" s="5">
        <f t="shared" ref="R2626:R2689" si="287">ROUND((F2626/D2626),3)</f>
        <v>13.794</v>
      </c>
      <c r="S2626" s="14">
        <f t="shared" ref="S2626:S2689" si="288">F2626/O2626</f>
        <v>31.820544982698959</v>
      </c>
      <c r="T2626" t="str">
        <f t="shared" si="285"/>
        <v>technology</v>
      </c>
      <c r="U2626" t="str">
        <f t="shared" si="286"/>
        <v>space exploration</v>
      </c>
    </row>
    <row r="2627" spans="1:21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f t="shared" ref="E2627:E2690" si="289">IF(I2627="USD",D2627,(IF(I2627="AUD",(D2627*0.68),IF(I2627="GBP",(D2627*1.21),(IF(I2627="EUR",(D2627*1.11),(IF(I2627="CAD",(D2627*0.75),(IF(I2627="NZD",(D2627*0.64),IF(I2627="HKD",(D2627*0.13),IF(I2627="DKK",(D2627*0.15),IF(I2627="NOK",(D2627*0.11),IF(I2627="SEK",(D2627*0.1),(IF(I2627="MXN",(D2627*0.051),IF(I2627="chf",(D2627*1.02),IF(I2627="SGD",(D2627*0.72)))))))))))))))))))</f>
        <v>166.50000000000003</v>
      </c>
      <c r="F2627">
        <v>1434</v>
      </c>
      <c r="G2627" t="s">
        <v>8219</v>
      </c>
      <c r="H2627" t="s">
        <v>8236</v>
      </c>
      <c r="I2627" t="s">
        <v>8249</v>
      </c>
      <c r="J2627">
        <v>1478723208</v>
      </c>
      <c r="K2627" s="10">
        <f t="shared" ref="K2627:K2690" si="290">(((J2627/60)/60)/24)+DATE(1970,1,1)</f>
        <v>42683.851944444439</v>
      </c>
      <c r="L2627">
        <v>1476559608</v>
      </c>
      <c r="M2627" s="10">
        <f t="shared" ref="M2627:M2690" si="291">(((L2627/60)/60)/24)+DATE(1970,1,1)</f>
        <v>42658.810277777782</v>
      </c>
      <c r="N2627" t="b">
        <v>0</v>
      </c>
      <c r="O2627">
        <v>52</v>
      </c>
      <c r="P2627" t="b">
        <v>1</v>
      </c>
      <c r="Q2627" t="s">
        <v>8301</v>
      </c>
      <c r="R2627" s="5">
        <f t="shared" si="287"/>
        <v>9.56</v>
      </c>
      <c r="S2627" s="14">
        <f t="shared" si="288"/>
        <v>27.576923076923077</v>
      </c>
      <c r="T2627" t="str">
        <f t="shared" ref="T2627:T2690" si="292">LEFT(Q2627,SEARCH("/",Q2627,1)-1)</f>
        <v>technology</v>
      </c>
      <c r="U2627" t="str">
        <f t="shared" ref="U2627:U2690" si="293">RIGHT(Q2627,(LEN(Q2627)-(SEARCH("/",Q2627,1))))</f>
        <v>space exploration</v>
      </c>
    </row>
    <row r="2628" spans="1:21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f t="shared" si="289"/>
        <v>2500</v>
      </c>
      <c r="F2628">
        <v>2800</v>
      </c>
      <c r="G2628" t="s">
        <v>8219</v>
      </c>
      <c r="H2628" t="s">
        <v>8224</v>
      </c>
      <c r="I2628" t="s">
        <v>8246</v>
      </c>
      <c r="J2628">
        <v>1433343869</v>
      </c>
      <c r="K2628" s="10">
        <f t="shared" si="290"/>
        <v>42158.628113425926</v>
      </c>
      <c r="L2628">
        <v>1430751869</v>
      </c>
      <c r="M2628" s="10">
        <f t="shared" si="291"/>
        <v>42128.628113425926</v>
      </c>
      <c r="N2628" t="b">
        <v>0</v>
      </c>
      <c r="O2628">
        <v>50</v>
      </c>
      <c r="P2628" t="b">
        <v>1</v>
      </c>
      <c r="Q2628" t="s">
        <v>8301</v>
      </c>
      <c r="R2628" s="5">
        <f t="shared" si="287"/>
        <v>1.1200000000000001</v>
      </c>
      <c r="S2628" s="14">
        <f t="shared" si="288"/>
        <v>56</v>
      </c>
      <c r="T2628" t="str">
        <f t="shared" si="292"/>
        <v>technology</v>
      </c>
      <c r="U2628" t="str">
        <f t="shared" si="293"/>
        <v>space exploration</v>
      </c>
    </row>
    <row r="2629" spans="1:21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f t="shared" si="289"/>
        <v>150</v>
      </c>
      <c r="F2629">
        <v>970</v>
      </c>
      <c r="G2629" t="s">
        <v>8219</v>
      </c>
      <c r="H2629" t="s">
        <v>8224</v>
      </c>
      <c r="I2629" t="s">
        <v>8246</v>
      </c>
      <c r="J2629">
        <v>1448571261</v>
      </c>
      <c r="K2629" s="10">
        <f t="shared" si="290"/>
        <v>42334.871076388896</v>
      </c>
      <c r="L2629">
        <v>1445975661</v>
      </c>
      <c r="M2629" s="10">
        <f t="shared" si="291"/>
        <v>42304.829409722224</v>
      </c>
      <c r="N2629" t="b">
        <v>0</v>
      </c>
      <c r="O2629">
        <v>45</v>
      </c>
      <c r="P2629" t="b">
        <v>1</v>
      </c>
      <c r="Q2629" t="s">
        <v>8301</v>
      </c>
      <c r="R2629" s="5">
        <f t="shared" si="287"/>
        <v>6.4669999999999996</v>
      </c>
      <c r="S2629" s="14">
        <f t="shared" si="288"/>
        <v>21.555555555555557</v>
      </c>
      <c r="T2629" t="str">
        <f t="shared" si="292"/>
        <v>technology</v>
      </c>
      <c r="U2629" t="str">
        <f t="shared" si="293"/>
        <v>space exploration</v>
      </c>
    </row>
    <row r="2630" spans="1:21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f t="shared" si="289"/>
        <v>839</v>
      </c>
      <c r="F2630">
        <v>926</v>
      </c>
      <c r="G2630" t="s">
        <v>8219</v>
      </c>
      <c r="H2630" t="s">
        <v>8224</v>
      </c>
      <c r="I2630" t="s">
        <v>8246</v>
      </c>
      <c r="J2630">
        <v>1417389067</v>
      </c>
      <c r="K2630" s="10">
        <f t="shared" si="290"/>
        <v>41973.966053240743</v>
      </c>
      <c r="L2630">
        <v>1415661067</v>
      </c>
      <c r="M2630" s="10">
        <f t="shared" si="291"/>
        <v>41953.966053240743</v>
      </c>
      <c r="N2630" t="b">
        <v>0</v>
      </c>
      <c r="O2630">
        <v>21</v>
      </c>
      <c r="P2630" t="b">
        <v>1</v>
      </c>
      <c r="Q2630" t="s">
        <v>8301</v>
      </c>
      <c r="R2630" s="5">
        <f t="shared" si="287"/>
        <v>1.1040000000000001</v>
      </c>
      <c r="S2630" s="14">
        <f t="shared" si="288"/>
        <v>44.095238095238095</v>
      </c>
      <c r="T2630" t="str">
        <f t="shared" si="292"/>
        <v>technology</v>
      </c>
      <c r="U2630" t="str">
        <f t="shared" si="293"/>
        <v>space exploration</v>
      </c>
    </row>
    <row r="2631" spans="1:21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f t="shared" si="289"/>
        <v>6050</v>
      </c>
      <c r="F2631">
        <v>6387</v>
      </c>
      <c r="G2631" t="s">
        <v>8219</v>
      </c>
      <c r="H2631" t="s">
        <v>8225</v>
      </c>
      <c r="I2631" t="s">
        <v>8247</v>
      </c>
      <c r="J2631">
        <v>1431608122</v>
      </c>
      <c r="K2631" s="10">
        <f t="shared" si="290"/>
        <v>42138.538449074069</v>
      </c>
      <c r="L2631">
        <v>1429016122</v>
      </c>
      <c r="M2631" s="10">
        <f t="shared" si="291"/>
        <v>42108.538449074069</v>
      </c>
      <c r="N2631" t="b">
        <v>0</v>
      </c>
      <c r="O2631">
        <v>100</v>
      </c>
      <c r="P2631" t="b">
        <v>1</v>
      </c>
      <c r="Q2631" t="s">
        <v>8301</v>
      </c>
      <c r="R2631" s="5">
        <f t="shared" si="287"/>
        <v>1.2769999999999999</v>
      </c>
      <c r="S2631" s="14">
        <f t="shared" si="288"/>
        <v>63.87</v>
      </c>
      <c r="T2631" t="str">
        <f t="shared" si="292"/>
        <v>technology</v>
      </c>
      <c r="U2631" t="str">
        <f t="shared" si="293"/>
        <v>space exploration</v>
      </c>
    </row>
    <row r="2632" spans="1:21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f t="shared" si="289"/>
        <v>1360</v>
      </c>
      <c r="F2632">
        <v>3158</v>
      </c>
      <c r="G2632" t="s">
        <v>8219</v>
      </c>
      <c r="H2632" t="s">
        <v>8226</v>
      </c>
      <c r="I2632" t="s">
        <v>8248</v>
      </c>
      <c r="J2632">
        <v>1467280800</v>
      </c>
      <c r="K2632" s="10">
        <f t="shared" si="290"/>
        <v>42551.416666666672</v>
      </c>
      <c r="L2632">
        <v>1464921112</v>
      </c>
      <c r="M2632" s="10">
        <f t="shared" si="291"/>
        <v>42524.105462962965</v>
      </c>
      <c r="N2632" t="b">
        <v>0</v>
      </c>
      <c r="O2632">
        <v>81</v>
      </c>
      <c r="P2632" t="b">
        <v>1</v>
      </c>
      <c r="Q2632" t="s">
        <v>8301</v>
      </c>
      <c r="R2632" s="5">
        <f t="shared" si="287"/>
        <v>1.579</v>
      </c>
      <c r="S2632" s="14">
        <f t="shared" si="288"/>
        <v>38.987654320987652</v>
      </c>
      <c r="T2632" t="str">
        <f t="shared" si="292"/>
        <v>technology</v>
      </c>
      <c r="U2632" t="str">
        <f t="shared" si="293"/>
        <v>space exploration</v>
      </c>
    </row>
    <row r="2633" spans="1:21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f t="shared" si="289"/>
        <v>20000</v>
      </c>
      <c r="F2633">
        <v>22933.05</v>
      </c>
      <c r="G2633" t="s">
        <v>8219</v>
      </c>
      <c r="H2633" t="s">
        <v>8224</v>
      </c>
      <c r="I2633" t="s">
        <v>8246</v>
      </c>
      <c r="J2633">
        <v>1440907427</v>
      </c>
      <c r="K2633" s="10">
        <f t="shared" si="290"/>
        <v>42246.169293981482</v>
      </c>
      <c r="L2633">
        <v>1438488227</v>
      </c>
      <c r="M2633" s="10">
        <f t="shared" si="291"/>
        <v>42218.169293981482</v>
      </c>
      <c r="N2633" t="b">
        <v>0</v>
      </c>
      <c r="O2633">
        <v>286</v>
      </c>
      <c r="P2633" t="b">
        <v>1</v>
      </c>
      <c r="Q2633" t="s">
        <v>8301</v>
      </c>
      <c r="R2633" s="5">
        <f t="shared" si="287"/>
        <v>1.147</v>
      </c>
      <c r="S2633" s="14">
        <f t="shared" si="288"/>
        <v>80.185489510489504</v>
      </c>
      <c r="T2633" t="str">
        <f t="shared" si="292"/>
        <v>technology</v>
      </c>
      <c r="U2633" t="str">
        <f t="shared" si="293"/>
        <v>space exploration</v>
      </c>
    </row>
    <row r="2634" spans="1:21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f t="shared" si="289"/>
        <v>1070</v>
      </c>
      <c r="F2634">
        <v>1466</v>
      </c>
      <c r="G2634" t="s">
        <v>8219</v>
      </c>
      <c r="H2634" t="s">
        <v>8224</v>
      </c>
      <c r="I2634" t="s">
        <v>8246</v>
      </c>
      <c r="J2634">
        <v>1464485339</v>
      </c>
      <c r="K2634" s="10">
        <f t="shared" si="290"/>
        <v>42519.061793981484</v>
      </c>
      <c r="L2634">
        <v>1462325339</v>
      </c>
      <c r="M2634" s="10">
        <f t="shared" si="291"/>
        <v>42494.061793981484</v>
      </c>
      <c r="N2634" t="b">
        <v>0</v>
      </c>
      <c r="O2634">
        <v>42</v>
      </c>
      <c r="P2634" t="b">
        <v>1</v>
      </c>
      <c r="Q2634" t="s">
        <v>8301</v>
      </c>
      <c r="R2634" s="5">
        <f t="shared" si="287"/>
        <v>1.37</v>
      </c>
      <c r="S2634" s="14">
        <f t="shared" si="288"/>
        <v>34.904761904761905</v>
      </c>
      <c r="T2634" t="str">
        <f t="shared" si="292"/>
        <v>technology</v>
      </c>
      <c r="U2634" t="str">
        <f t="shared" si="293"/>
        <v>space exploration</v>
      </c>
    </row>
    <row r="2635" spans="1:21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f t="shared" si="289"/>
        <v>5000</v>
      </c>
      <c r="F2635">
        <v>17731</v>
      </c>
      <c r="G2635" t="s">
        <v>8219</v>
      </c>
      <c r="H2635" t="s">
        <v>8224</v>
      </c>
      <c r="I2635" t="s">
        <v>8246</v>
      </c>
      <c r="J2635">
        <v>1393542000</v>
      </c>
      <c r="K2635" s="10">
        <f t="shared" si="290"/>
        <v>41697.958333333336</v>
      </c>
      <c r="L2635">
        <v>1390938332</v>
      </c>
      <c r="M2635" s="10">
        <f t="shared" si="291"/>
        <v>41667.823287037041</v>
      </c>
      <c r="N2635" t="b">
        <v>0</v>
      </c>
      <c r="O2635">
        <v>199</v>
      </c>
      <c r="P2635" t="b">
        <v>1</v>
      </c>
      <c r="Q2635" t="s">
        <v>8301</v>
      </c>
      <c r="R2635" s="5">
        <f t="shared" si="287"/>
        <v>3.5459999999999998</v>
      </c>
      <c r="S2635" s="14">
        <f t="shared" si="288"/>
        <v>89.100502512562812</v>
      </c>
      <c r="T2635" t="str">
        <f t="shared" si="292"/>
        <v>technology</v>
      </c>
      <c r="U2635" t="str">
        <f t="shared" si="293"/>
        <v>space exploration</v>
      </c>
    </row>
    <row r="2636" spans="1:21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f t="shared" si="289"/>
        <v>930</v>
      </c>
      <c r="F2636">
        <v>986</v>
      </c>
      <c r="G2636" t="s">
        <v>8219</v>
      </c>
      <c r="H2636" t="s">
        <v>8224</v>
      </c>
      <c r="I2636" t="s">
        <v>8246</v>
      </c>
      <c r="J2636">
        <v>1475163921</v>
      </c>
      <c r="K2636" s="10">
        <f t="shared" si="290"/>
        <v>42642.656493055561</v>
      </c>
      <c r="L2636">
        <v>1472571921</v>
      </c>
      <c r="M2636" s="10">
        <f t="shared" si="291"/>
        <v>42612.656493055561</v>
      </c>
      <c r="N2636" t="b">
        <v>0</v>
      </c>
      <c r="O2636">
        <v>25</v>
      </c>
      <c r="P2636" t="b">
        <v>1</v>
      </c>
      <c r="Q2636" t="s">
        <v>8301</v>
      </c>
      <c r="R2636" s="5">
        <f t="shared" si="287"/>
        <v>1.06</v>
      </c>
      <c r="S2636" s="14">
        <f t="shared" si="288"/>
        <v>39.44</v>
      </c>
      <c r="T2636" t="str">
        <f t="shared" si="292"/>
        <v>technology</v>
      </c>
      <c r="U2636" t="str">
        <f t="shared" si="293"/>
        <v>space exploration</v>
      </c>
    </row>
    <row r="2637" spans="1:21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f t="shared" si="289"/>
        <v>8625</v>
      </c>
      <c r="F2637">
        <v>11500</v>
      </c>
      <c r="G2637" t="s">
        <v>8219</v>
      </c>
      <c r="H2637" t="s">
        <v>8229</v>
      </c>
      <c r="I2637" t="s">
        <v>8251</v>
      </c>
      <c r="J2637">
        <v>1425937761</v>
      </c>
      <c r="K2637" s="10">
        <f t="shared" si="290"/>
        <v>42072.909270833334</v>
      </c>
      <c r="L2637">
        <v>1422917361</v>
      </c>
      <c r="M2637" s="10">
        <f t="shared" si="291"/>
        <v>42037.950937500005</v>
      </c>
      <c r="N2637" t="b">
        <v>0</v>
      </c>
      <c r="O2637">
        <v>84</v>
      </c>
      <c r="P2637" t="b">
        <v>1</v>
      </c>
      <c r="Q2637" t="s">
        <v>8301</v>
      </c>
      <c r="R2637" s="5">
        <f t="shared" si="287"/>
        <v>1</v>
      </c>
      <c r="S2637" s="14">
        <f t="shared" si="288"/>
        <v>136.9047619047619</v>
      </c>
      <c r="T2637" t="str">
        <f t="shared" si="292"/>
        <v>technology</v>
      </c>
      <c r="U2637" t="str">
        <f t="shared" si="293"/>
        <v>space exploration</v>
      </c>
    </row>
    <row r="2638" spans="1:21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f t="shared" si="289"/>
        <v>1000</v>
      </c>
      <c r="F2638">
        <v>1873</v>
      </c>
      <c r="G2638" t="s">
        <v>8219</v>
      </c>
      <c r="H2638" t="s">
        <v>8224</v>
      </c>
      <c r="I2638" t="s">
        <v>8246</v>
      </c>
      <c r="J2638">
        <v>1476579600</v>
      </c>
      <c r="K2638" s="10">
        <f t="shared" si="290"/>
        <v>42659.041666666672</v>
      </c>
      <c r="L2638">
        <v>1474641914</v>
      </c>
      <c r="M2638" s="10">
        <f t="shared" si="291"/>
        <v>42636.614745370374</v>
      </c>
      <c r="N2638" t="b">
        <v>0</v>
      </c>
      <c r="O2638">
        <v>50</v>
      </c>
      <c r="P2638" t="b">
        <v>1</v>
      </c>
      <c r="Q2638" t="s">
        <v>8301</v>
      </c>
      <c r="R2638" s="5">
        <f t="shared" si="287"/>
        <v>1.873</v>
      </c>
      <c r="S2638" s="14">
        <f t="shared" si="288"/>
        <v>37.46</v>
      </c>
      <c r="T2638" t="str">
        <f t="shared" si="292"/>
        <v>technology</v>
      </c>
      <c r="U2638" t="str">
        <f t="shared" si="293"/>
        <v>space exploration</v>
      </c>
    </row>
    <row r="2639" spans="1:21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f t="shared" si="289"/>
        <v>500</v>
      </c>
      <c r="F2639">
        <v>831</v>
      </c>
      <c r="G2639" t="s">
        <v>8219</v>
      </c>
      <c r="H2639" t="s">
        <v>8224</v>
      </c>
      <c r="I2639" t="s">
        <v>8246</v>
      </c>
      <c r="J2639">
        <v>1476277875</v>
      </c>
      <c r="K2639" s="10">
        <f t="shared" si="290"/>
        <v>42655.549479166672</v>
      </c>
      <c r="L2639">
        <v>1474895475</v>
      </c>
      <c r="M2639" s="10">
        <f t="shared" si="291"/>
        <v>42639.549479166672</v>
      </c>
      <c r="N2639" t="b">
        <v>0</v>
      </c>
      <c r="O2639">
        <v>26</v>
      </c>
      <c r="P2639" t="b">
        <v>1</v>
      </c>
      <c r="Q2639" t="s">
        <v>8301</v>
      </c>
      <c r="R2639" s="5">
        <f t="shared" si="287"/>
        <v>1.6619999999999999</v>
      </c>
      <c r="S2639" s="14">
        <f t="shared" si="288"/>
        <v>31.96153846153846</v>
      </c>
      <c r="T2639" t="str">
        <f t="shared" si="292"/>
        <v>technology</v>
      </c>
      <c r="U2639" t="str">
        <f t="shared" si="293"/>
        <v>space exploration</v>
      </c>
    </row>
    <row r="2640" spans="1:21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f t="shared" si="289"/>
        <v>347</v>
      </c>
      <c r="F2640">
        <v>353</v>
      </c>
      <c r="G2640" t="s">
        <v>8219</v>
      </c>
      <c r="H2640" t="s">
        <v>8224</v>
      </c>
      <c r="I2640" t="s">
        <v>8246</v>
      </c>
      <c r="J2640">
        <v>1421358895</v>
      </c>
      <c r="K2640" s="10">
        <f t="shared" si="290"/>
        <v>42019.913136574076</v>
      </c>
      <c r="L2640">
        <v>1418766895</v>
      </c>
      <c r="M2640" s="10">
        <f t="shared" si="291"/>
        <v>41989.913136574076</v>
      </c>
      <c r="N2640" t="b">
        <v>0</v>
      </c>
      <c r="O2640">
        <v>14</v>
      </c>
      <c r="P2640" t="b">
        <v>1</v>
      </c>
      <c r="Q2640" t="s">
        <v>8301</v>
      </c>
      <c r="R2640" s="5">
        <f t="shared" si="287"/>
        <v>1.0169999999999999</v>
      </c>
      <c r="S2640" s="14">
        <f t="shared" si="288"/>
        <v>25.214285714285715</v>
      </c>
      <c r="T2640" t="str">
        <f t="shared" si="292"/>
        <v>technology</v>
      </c>
      <c r="U2640" t="str">
        <f t="shared" si="293"/>
        <v>space exploration</v>
      </c>
    </row>
    <row r="2641" spans="1:21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f t="shared" si="289"/>
        <v>363</v>
      </c>
      <c r="F2641">
        <v>492</v>
      </c>
      <c r="G2641" t="s">
        <v>8219</v>
      </c>
      <c r="H2641" t="s">
        <v>8225</v>
      </c>
      <c r="I2641" t="s">
        <v>8247</v>
      </c>
      <c r="J2641">
        <v>1424378748</v>
      </c>
      <c r="K2641" s="10">
        <f t="shared" si="290"/>
        <v>42054.86513888889</v>
      </c>
      <c r="L2641">
        <v>1421786748</v>
      </c>
      <c r="M2641" s="10">
        <f t="shared" si="291"/>
        <v>42024.86513888889</v>
      </c>
      <c r="N2641" t="b">
        <v>0</v>
      </c>
      <c r="O2641">
        <v>49</v>
      </c>
      <c r="P2641" t="b">
        <v>1</v>
      </c>
      <c r="Q2641" t="s">
        <v>8301</v>
      </c>
      <c r="R2641" s="5">
        <f t="shared" si="287"/>
        <v>1.64</v>
      </c>
      <c r="S2641" s="14">
        <f t="shared" si="288"/>
        <v>10.040816326530612</v>
      </c>
      <c r="T2641" t="str">
        <f t="shared" si="292"/>
        <v>technology</v>
      </c>
      <c r="U2641" t="str">
        <f t="shared" si="293"/>
        <v>space exploration</v>
      </c>
    </row>
    <row r="2642" spans="1:21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f t="shared" si="289"/>
        <v>3000</v>
      </c>
      <c r="F2642">
        <v>3170</v>
      </c>
      <c r="G2642" t="s">
        <v>8219</v>
      </c>
      <c r="H2642" t="s">
        <v>8224</v>
      </c>
      <c r="I2642" t="s">
        <v>8246</v>
      </c>
      <c r="J2642">
        <v>1433735474</v>
      </c>
      <c r="K2642" s="10">
        <f t="shared" si="290"/>
        <v>42163.160578703704</v>
      </c>
      <c r="L2642">
        <v>1428551474</v>
      </c>
      <c r="M2642" s="10">
        <f t="shared" si="291"/>
        <v>42103.160578703704</v>
      </c>
      <c r="N2642" t="b">
        <v>0</v>
      </c>
      <c r="O2642">
        <v>69</v>
      </c>
      <c r="P2642" t="b">
        <v>1</v>
      </c>
      <c r="Q2642" t="s">
        <v>8301</v>
      </c>
      <c r="R2642" s="5">
        <f t="shared" si="287"/>
        <v>1.0569999999999999</v>
      </c>
      <c r="S2642" s="14">
        <f t="shared" si="288"/>
        <v>45.94202898550725</v>
      </c>
      <c r="T2642" t="str">
        <f t="shared" si="292"/>
        <v>technology</v>
      </c>
      <c r="U2642" t="str">
        <f t="shared" si="293"/>
        <v>space exploration</v>
      </c>
    </row>
    <row r="2643" spans="1:21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f t="shared" si="289"/>
        <v>1500</v>
      </c>
      <c r="F2643">
        <v>15</v>
      </c>
      <c r="G2643" t="s">
        <v>8221</v>
      </c>
      <c r="H2643" t="s">
        <v>8224</v>
      </c>
      <c r="I2643" t="s">
        <v>8246</v>
      </c>
      <c r="J2643">
        <v>1410811740</v>
      </c>
      <c r="K2643" s="10">
        <f t="shared" si="290"/>
        <v>41897.839583333334</v>
      </c>
      <c r="L2643">
        <v>1409341863</v>
      </c>
      <c r="M2643" s="10">
        <f t="shared" si="291"/>
        <v>41880.827118055553</v>
      </c>
      <c r="N2643" t="b">
        <v>0</v>
      </c>
      <c r="O2643">
        <v>1</v>
      </c>
      <c r="P2643" t="b">
        <v>0</v>
      </c>
      <c r="Q2643" t="s">
        <v>8301</v>
      </c>
      <c r="R2643" s="5">
        <f t="shared" si="287"/>
        <v>0.01</v>
      </c>
      <c r="S2643" s="6">
        <f t="shared" si="288"/>
        <v>15</v>
      </c>
      <c r="T2643" t="str">
        <f t="shared" si="292"/>
        <v>technology</v>
      </c>
      <c r="U2643" t="str">
        <f t="shared" si="293"/>
        <v>space exploration</v>
      </c>
    </row>
    <row r="2644" spans="1:21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f t="shared" si="289"/>
        <v>555000</v>
      </c>
      <c r="F2644">
        <v>0</v>
      </c>
      <c r="G2644" t="s">
        <v>8221</v>
      </c>
      <c r="H2644" t="s">
        <v>8236</v>
      </c>
      <c r="I2644" t="s">
        <v>8249</v>
      </c>
      <c r="J2644">
        <v>1468565820</v>
      </c>
      <c r="K2644" s="10">
        <f t="shared" si="290"/>
        <v>42566.289583333331</v>
      </c>
      <c r="L2644">
        <v>1465970108</v>
      </c>
      <c r="M2644" s="10">
        <f t="shared" si="291"/>
        <v>42536.246620370366</v>
      </c>
      <c r="N2644" t="b">
        <v>0</v>
      </c>
      <c r="O2644">
        <v>0</v>
      </c>
      <c r="P2644" t="b">
        <v>0</v>
      </c>
      <c r="Q2644" t="s">
        <v>8301</v>
      </c>
      <c r="R2644" s="5">
        <f t="shared" si="287"/>
        <v>0</v>
      </c>
      <c r="S2644" s="6" t="e">
        <f t="shared" si="288"/>
        <v>#DIV/0!</v>
      </c>
      <c r="T2644" t="str">
        <f t="shared" si="292"/>
        <v>technology</v>
      </c>
      <c r="U2644" t="str">
        <f t="shared" si="293"/>
        <v>space exploration</v>
      </c>
    </row>
    <row r="2645" spans="1:21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f t="shared" si="289"/>
        <v>1000000</v>
      </c>
      <c r="F2645">
        <v>335597.31</v>
      </c>
      <c r="G2645" t="s">
        <v>8220</v>
      </c>
      <c r="H2645" t="s">
        <v>8224</v>
      </c>
      <c r="I2645" t="s">
        <v>8246</v>
      </c>
      <c r="J2645">
        <v>1482307140</v>
      </c>
      <c r="K2645" s="10">
        <f t="shared" si="290"/>
        <v>42725.332638888889</v>
      </c>
      <c r="L2645">
        <v>1479218315</v>
      </c>
      <c r="M2645" s="10">
        <f t="shared" si="291"/>
        <v>42689.582349537035</v>
      </c>
      <c r="N2645" t="b">
        <v>1</v>
      </c>
      <c r="O2645">
        <v>1501</v>
      </c>
      <c r="P2645" t="b">
        <v>0</v>
      </c>
      <c r="Q2645" t="s">
        <v>8301</v>
      </c>
      <c r="R2645" s="5">
        <f t="shared" si="287"/>
        <v>0.33600000000000002</v>
      </c>
      <c r="S2645" s="6">
        <f t="shared" si="288"/>
        <v>223.58248500999335</v>
      </c>
      <c r="T2645" t="str">
        <f t="shared" si="292"/>
        <v>technology</v>
      </c>
      <c r="U2645" t="str">
        <f t="shared" si="293"/>
        <v>space exploration</v>
      </c>
    </row>
    <row r="2646" spans="1:21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f t="shared" si="289"/>
        <v>100000</v>
      </c>
      <c r="F2646">
        <v>2053</v>
      </c>
      <c r="G2646" t="s">
        <v>8220</v>
      </c>
      <c r="H2646" t="s">
        <v>8224</v>
      </c>
      <c r="I2646" t="s">
        <v>8246</v>
      </c>
      <c r="J2646">
        <v>1489172435</v>
      </c>
      <c r="K2646" s="10">
        <f t="shared" si="290"/>
        <v>42804.792071759264</v>
      </c>
      <c r="L2646">
        <v>1486580435</v>
      </c>
      <c r="M2646" s="10">
        <f t="shared" si="291"/>
        <v>42774.792071759264</v>
      </c>
      <c r="N2646" t="b">
        <v>1</v>
      </c>
      <c r="O2646">
        <v>52</v>
      </c>
      <c r="P2646" t="b">
        <v>0</v>
      </c>
      <c r="Q2646" t="s">
        <v>8301</v>
      </c>
      <c r="R2646" s="5">
        <f t="shared" si="287"/>
        <v>2.1000000000000001E-2</v>
      </c>
      <c r="S2646" s="6">
        <f t="shared" si="288"/>
        <v>39.480769230769234</v>
      </c>
      <c r="T2646" t="str">
        <f t="shared" si="292"/>
        <v>technology</v>
      </c>
      <c r="U2646" t="str">
        <f t="shared" si="293"/>
        <v>space exploration</v>
      </c>
    </row>
    <row r="2647" spans="1:21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f t="shared" si="289"/>
        <v>13600.000000000002</v>
      </c>
      <c r="F2647">
        <v>2100</v>
      </c>
      <c r="G2647" t="s">
        <v>8220</v>
      </c>
      <c r="H2647" t="s">
        <v>8226</v>
      </c>
      <c r="I2647" t="s">
        <v>8248</v>
      </c>
      <c r="J2647">
        <v>1415481203</v>
      </c>
      <c r="K2647" s="10">
        <f t="shared" si="290"/>
        <v>41951.884293981479</v>
      </c>
      <c r="L2647">
        <v>1412885603</v>
      </c>
      <c r="M2647" s="10">
        <f t="shared" si="291"/>
        <v>41921.842627314814</v>
      </c>
      <c r="N2647" t="b">
        <v>1</v>
      </c>
      <c r="O2647">
        <v>23</v>
      </c>
      <c r="P2647" t="b">
        <v>0</v>
      </c>
      <c r="Q2647" t="s">
        <v>8301</v>
      </c>
      <c r="R2647" s="5">
        <f t="shared" si="287"/>
        <v>0.105</v>
      </c>
      <c r="S2647" s="6">
        <f t="shared" si="288"/>
        <v>91.304347826086953</v>
      </c>
      <c r="T2647" t="str">
        <f t="shared" si="292"/>
        <v>technology</v>
      </c>
      <c r="U2647" t="str">
        <f t="shared" si="293"/>
        <v>space exploration</v>
      </c>
    </row>
    <row r="2648" spans="1:21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f t="shared" si="289"/>
        <v>500000</v>
      </c>
      <c r="F2648">
        <v>42086.42</v>
      </c>
      <c r="G2648" t="s">
        <v>8220</v>
      </c>
      <c r="H2648" t="s">
        <v>8224</v>
      </c>
      <c r="I2648" t="s">
        <v>8246</v>
      </c>
      <c r="J2648">
        <v>1441783869</v>
      </c>
      <c r="K2648" s="10">
        <f t="shared" si="290"/>
        <v>42256.313298611116</v>
      </c>
      <c r="L2648">
        <v>1439191869</v>
      </c>
      <c r="M2648" s="10">
        <f t="shared" si="291"/>
        <v>42226.313298611116</v>
      </c>
      <c r="N2648" t="b">
        <v>1</v>
      </c>
      <c r="O2648">
        <v>535</v>
      </c>
      <c r="P2648" t="b">
        <v>0</v>
      </c>
      <c r="Q2648" t="s">
        <v>8301</v>
      </c>
      <c r="R2648" s="5">
        <f t="shared" si="287"/>
        <v>8.4000000000000005E-2</v>
      </c>
      <c r="S2648" s="6">
        <f t="shared" si="288"/>
        <v>78.666205607476627</v>
      </c>
      <c r="T2648" t="str">
        <f t="shared" si="292"/>
        <v>technology</v>
      </c>
      <c r="U2648" t="str">
        <f t="shared" si="293"/>
        <v>space exploration</v>
      </c>
    </row>
    <row r="2649" spans="1:21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f t="shared" si="289"/>
        <v>1875</v>
      </c>
      <c r="F2649">
        <v>36</v>
      </c>
      <c r="G2649" t="s">
        <v>8220</v>
      </c>
      <c r="H2649" t="s">
        <v>8229</v>
      </c>
      <c r="I2649" t="s">
        <v>8251</v>
      </c>
      <c r="J2649">
        <v>1439533019</v>
      </c>
      <c r="K2649" s="10">
        <f t="shared" si="290"/>
        <v>42230.261793981481</v>
      </c>
      <c r="L2649">
        <v>1436941019</v>
      </c>
      <c r="M2649" s="10">
        <f t="shared" si="291"/>
        <v>42200.261793981481</v>
      </c>
      <c r="N2649" t="b">
        <v>0</v>
      </c>
      <c r="O2649">
        <v>3</v>
      </c>
      <c r="P2649" t="b">
        <v>0</v>
      </c>
      <c r="Q2649" t="s">
        <v>8301</v>
      </c>
      <c r="R2649" s="5">
        <f t="shared" si="287"/>
        <v>1.4E-2</v>
      </c>
      <c r="S2649" s="6">
        <f t="shared" si="288"/>
        <v>12</v>
      </c>
      <c r="T2649" t="str">
        <f t="shared" si="292"/>
        <v>technology</v>
      </c>
      <c r="U2649" t="str">
        <f t="shared" si="293"/>
        <v>space exploration</v>
      </c>
    </row>
    <row r="2650" spans="1:21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f t="shared" si="289"/>
        <v>12000</v>
      </c>
      <c r="F2650">
        <v>106</v>
      </c>
      <c r="G2650" t="s">
        <v>8220</v>
      </c>
      <c r="H2650" t="s">
        <v>8224</v>
      </c>
      <c r="I2650" t="s">
        <v>8246</v>
      </c>
      <c r="J2650">
        <v>1457543360</v>
      </c>
      <c r="K2650" s="10">
        <f t="shared" si="290"/>
        <v>42438.714814814812</v>
      </c>
      <c r="L2650">
        <v>1454951360</v>
      </c>
      <c r="M2650" s="10">
        <f t="shared" si="291"/>
        <v>42408.714814814812</v>
      </c>
      <c r="N2650" t="b">
        <v>0</v>
      </c>
      <c r="O2650">
        <v>6</v>
      </c>
      <c r="P2650" t="b">
        <v>0</v>
      </c>
      <c r="Q2650" t="s">
        <v>8301</v>
      </c>
      <c r="R2650" s="5">
        <f t="shared" si="287"/>
        <v>8.9999999999999993E-3</v>
      </c>
      <c r="S2650" s="6">
        <f t="shared" si="288"/>
        <v>17.666666666666668</v>
      </c>
      <c r="T2650" t="str">
        <f t="shared" si="292"/>
        <v>technology</v>
      </c>
      <c r="U2650" t="str">
        <f t="shared" si="293"/>
        <v>space exploration</v>
      </c>
    </row>
    <row r="2651" spans="1:21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f t="shared" si="289"/>
        <v>125000</v>
      </c>
      <c r="F2651">
        <v>124</v>
      </c>
      <c r="G2651" t="s">
        <v>8220</v>
      </c>
      <c r="H2651" t="s">
        <v>8224</v>
      </c>
      <c r="I2651" t="s">
        <v>8246</v>
      </c>
      <c r="J2651">
        <v>1454370941</v>
      </c>
      <c r="K2651" s="10">
        <f t="shared" si="290"/>
        <v>42401.99700231482</v>
      </c>
      <c r="L2651">
        <v>1449186941</v>
      </c>
      <c r="M2651" s="10">
        <f t="shared" si="291"/>
        <v>42341.99700231482</v>
      </c>
      <c r="N2651" t="b">
        <v>0</v>
      </c>
      <c r="O2651">
        <v>3</v>
      </c>
      <c r="P2651" t="b">
        <v>0</v>
      </c>
      <c r="Q2651" t="s">
        <v>8301</v>
      </c>
      <c r="R2651" s="5">
        <f t="shared" si="287"/>
        <v>1E-3</v>
      </c>
      <c r="S2651" s="6">
        <f t="shared" si="288"/>
        <v>41.333333333333336</v>
      </c>
      <c r="T2651" t="str">
        <f t="shared" si="292"/>
        <v>technology</v>
      </c>
      <c r="U2651" t="str">
        <f t="shared" si="293"/>
        <v>space exploration</v>
      </c>
    </row>
    <row r="2652" spans="1:21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f t="shared" si="289"/>
        <v>60000</v>
      </c>
      <c r="F2652">
        <v>358</v>
      </c>
      <c r="G2652" t="s">
        <v>8220</v>
      </c>
      <c r="H2652" t="s">
        <v>8224</v>
      </c>
      <c r="I2652" t="s">
        <v>8246</v>
      </c>
      <c r="J2652">
        <v>1482332343</v>
      </c>
      <c r="K2652" s="10">
        <f t="shared" si="290"/>
        <v>42725.624340277776</v>
      </c>
      <c r="L2652">
        <v>1479740343</v>
      </c>
      <c r="M2652" s="10">
        <f t="shared" si="291"/>
        <v>42695.624340277776</v>
      </c>
      <c r="N2652" t="b">
        <v>0</v>
      </c>
      <c r="O2652">
        <v>5</v>
      </c>
      <c r="P2652" t="b">
        <v>0</v>
      </c>
      <c r="Q2652" t="s">
        <v>8301</v>
      </c>
      <c r="R2652" s="5">
        <f t="shared" si="287"/>
        <v>6.0000000000000001E-3</v>
      </c>
      <c r="S2652" s="6">
        <f t="shared" si="288"/>
        <v>71.599999999999994</v>
      </c>
      <c r="T2652" t="str">
        <f t="shared" si="292"/>
        <v>technology</v>
      </c>
      <c r="U2652" t="str">
        <f t="shared" si="293"/>
        <v>space exploration</v>
      </c>
    </row>
    <row r="2653" spans="1:21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f t="shared" si="289"/>
        <v>280000</v>
      </c>
      <c r="F2653">
        <v>5233</v>
      </c>
      <c r="G2653" t="s">
        <v>8220</v>
      </c>
      <c r="H2653" t="s">
        <v>8224</v>
      </c>
      <c r="I2653" t="s">
        <v>8246</v>
      </c>
      <c r="J2653">
        <v>1450380009</v>
      </c>
      <c r="K2653" s="10">
        <f t="shared" si="290"/>
        <v>42355.805659722217</v>
      </c>
      <c r="L2653">
        <v>1447960809</v>
      </c>
      <c r="M2653" s="10">
        <f t="shared" si="291"/>
        <v>42327.805659722217</v>
      </c>
      <c r="N2653" t="b">
        <v>0</v>
      </c>
      <c r="O2653">
        <v>17</v>
      </c>
      <c r="P2653" t="b">
        <v>0</v>
      </c>
      <c r="Q2653" t="s">
        <v>8301</v>
      </c>
      <c r="R2653" s="5">
        <f t="shared" si="287"/>
        <v>1.9E-2</v>
      </c>
      <c r="S2653" s="6">
        <f t="shared" si="288"/>
        <v>307.8235294117647</v>
      </c>
      <c r="T2653" t="str">
        <f t="shared" si="292"/>
        <v>technology</v>
      </c>
      <c r="U2653" t="str">
        <f t="shared" si="293"/>
        <v>space exploration</v>
      </c>
    </row>
    <row r="2654" spans="1:21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f t="shared" si="289"/>
        <v>68000</v>
      </c>
      <c r="F2654">
        <v>885</v>
      </c>
      <c r="G2654" t="s">
        <v>8220</v>
      </c>
      <c r="H2654" t="s">
        <v>8226</v>
      </c>
      <c r="I2654" t="s">
        <v>8248</v>
      </c>
      <c r="J2654">
        <v>1418183325</v>
      </c>
      <c r="K2654" s="10">
        <f t="shared" si="290"/>
        <v>41983.158854166672</v>
      </c>
      <c r="L2654">
        <v>1415591325</v>
      </c>
      <c r="M2654" s="10">
        <f t="shared" si="291"/>
        <v>41953.158854166672</v>
      </c>
      <c r="N2654" t="b">
        <v>0</v>
      </c>
      <c r="O2654">
        <v>11</v>
      </c>
      <c r="P2654" t="b">
        <v>0</v>
      </c>
      <c r="Q2654" t="s">
        <v>8301</v>
      </c>
      <c r="R2654" s="5">
        <f t="shared" si="287"/>
        <v>8.9999999999999993E-3</v>
      </c>
      <c r="S2654" s="6">
        <f t="shared" si="288"/>
        <v>80.454545454545453</v>
      </c>
      <c r="T2654" t="str">
        <f t="shared" si="292"/>
        <v>technology</v>
      </c>
      <c r="U2654" t="str">
        <f t="shared" si="293"/>
        <v>space exploration</v>
      </c>
    </row>
    <row r="2655" spans="1:21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f t="shared" si="289"/>
        <v>51000</v>
      </c>
      <c r="F2655">
        <v>5876</v>
      </c>
      <c r="G2655" t="s">
        <v>8220</v>
      </c>
      <c r="H2655" t="s">
        <v>8224</v>
      </c>
      <c r="I2655" t="s">
        <v>8246</v>
      </c>
      <c r="J2655">
        <v>1402632000</v>
      </c>
      <c r="K2655" s="10">
        <f t="shared" si="290"/>
        <v>41803.166666666664</v>
      </c>
      <c r="L2655">
        <v>1399909127</v>
      </c>
      <c r="M2655" s="10">
        <f t="shared" si="291"/>
        <v>41771.651932870373</v>
      </c>
      <c r="N2655" t="b">
        <v>0</v>
      </c>
      <c r="O2655">
        <v>70</v>
      </c>
      <c r="P2655" t="b">
        <v>0</v>
      </c>
      <c r="Q2655" t="s">
        <v>8301</v>
      </c>
      <c r="R2655" s="5">
        <f t="shared" si="287"/>
        <v>0.115</v>
      </c>
      <c r="S2655" s="6">
        <f t="shared" si="288"/>
        <v>83.942857142857136</v>
      </c>
      <c r="T2655" t="str">
        <f t="shared" si="292"/>
        <v>technology</v>
      </c>
      <c r="U2655" t="str">
        <f t="shared" si="293"/>
        <v>space exploration</v>
      </c>
    </row>
    <row r="2656" spans="1:21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f t="shared" si="289"/>
        <v>100000</v>
      </c>
      <c r="F2656">
        <v>51</v>
      </c>
      <c r="G2656" t="s">
        <v>8220</v>
      </c>
      <c r="H2656" t="s">
        <v>8224</v>
      </c>
      <c r="I2656" t="s">
        <v>8246</v>
      </c>
      <c r="J2656">
        <v>1429622726</v>
      </c>
      <c r="K2656" s="10">
        <f t="shared" si="290"/>
        <v>42115.559328703705</v>
      </c>
      <c r="L2656">
        <v>1424442326</v>
      </c>
      <c r="M2656" s="10">
        <f t="shared" si="291"/>
        <v>42055.600995370376</v>
      </c>
      <c r="N2656" t="b">
        <v>0</v>
      </c>
      <c r="O2656">
        <v>6</v>
      </c>
      <c r="P2656" t="b">
        <v>0</v>
      </c>
      <c r="Q2656" t="s">
        <v>8301</v>
      </c>
      <c r="R2656" s="5">
        <f t="shared" si="287"/>
        <v>1E-3</v>
      </c>
      <c r="S2656" s="6">
        <f t="shared" si="288"/>
        <v>8.5</v>
      </c>
      <c r="T2656" t="str">
        <f t="shared" si="292"/>
        <v>technology</v>
      </c>
      <c r="U2656" t="str">
        <f t="shared" si="293"/>
        <v>space exploration</v>
      </c>
    </row>
    <row r="2657" spans="1:21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f t="shared" si="289"/>
        <v>15000</v>
      </c>
      <c r="F2657">
        <v>3155</v>
      </c>
      <c r="G2657" t="s">
        <v>8220</v>
      </c>
      <c r="H2657" t="s">
        <v>8224</v>
      </c>
      <c r="I2657" t="s">
        <v>8246</v>
      </c>
      <c r="J2657">
        <v>1455048000</v>
      </c>
      <c r="K2657" s="10">
        <f t="shared" si="290"/>
        <v>42409.833333333328</v>
      </c>
      <c r="L2657">
        <v>1452631647</v>
      </c>
      <c r="M2657" s="10">
        <f t="shared" si="291"/>
        <v>42381.866284722222</v>
      </c>
      <c r="N2657" t="b">
        <v>0</v>
      </c>
      <c r="O2657">
        <v>43</v>
      </c>
      <c r="P2657" t="b">
        <v>0</v>
      </c>
      <c r="Q2657" t="s">
        <v>8301</v>
      </c>
      <c r="R2657" s="5">
        <f t="shared" si="287"/>
        <v>0.21</v>
      </c>
      <c r="S2657" s="6">
        <f t="shared" si="288"/>
        <v>73.372093023255815</v>
      </c>
      <c r="T2657" t="str">
        <f t="shared" si="292"/>
        <v>technology</v>
      </c>
      <c r="U2657" t="str">
        <f t="shared" si="293"/>
        <v>space exploration</v>
      </c>
    </row>
    <row r="2658" spans="1:21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f t="shared" si="289"/>
        <v>150000</v>
      </c>
      <c r="F2658">
        <v>17155</v>
      </c>
      <c r="G2658" t="s">
        <v>8220</v>
      </c>
      <c r="H2658" t="s">
        <v>8224</v>
      </c>
      <c r="I2658" t="s">
        <v>8246</v>
      </c>
      <c r="J2658">
        <v>1489345200</v>
      </c>
      <c r="K2658" s="10">
        <f t="shared" si="290"/>
        <v>42806.791666666672</v>
      </c>
      <c r="L2658">
        <v>1485966688</v>
      </c>
      <c r="M2658" s="10">
        <f t="shared" si="291"/>
        <v>42767.688518518517</v>
      </c>
      <c r="N2658" t="b">
        <v>0</v>
      </c>
      <c r="O2658">
        <v>152</v>
      </c>
      <c r="P2658" t="b">
        <v>0</v>
      </c>
      <c r="Q2658" t="s">
        <v>8301</v>
      </c>
      <c r="R2658" s="5">
        <f t="shared" si="287"/>
        <v>0.114</v>
      </c>
      <c r="S2658" s="6">
        <f t="shared" si="288"/>
        <v>112.86184210526316</v>
      </c>
      <c r="T2658" t="str">
        <f t="shared" si="292"/>
        <v>technology</v>
      </c>
      <c r="U2658" t="str">
        <f t="shared" si="293"/>
        <v>space exploration</v>
      </c>
    </row>
    <row r="2659" spans="1:21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f t="shared" si="289"/>
        <v>30000</v>
      </c>
      <c r="F2659">
        <v>5621.38</v>
      </c>
      <c r="G2659" t="s">
        <v>8220</v>
      </c>
      <c r="H2659" t="s">
        <v>8224</v>
      </c>
      <c r="I2659" t="s">
        <v>8246</v>
      </c>
      <c r="J2659">
        <v>1470187800</v>
      </c>
      <c r="K2659" s="10">
        <f t="shared" si="290"/>
        <v>42585.0625</v>
      </c>
      <c r="L2659">
        <v>1467325053</v>
      </c>
      <c r="M2659" s="10">
        <f t="shared" si="291"/>
        <v>42551.928854166668</v>
      </c>
      <c r="N2659" t="b">
        <v>0</v>
      </c>
      <c r="O2659">
        <v>59</v>
      </c>
      <c r="P2659" t="b">
        <v>0</v>
      </c>
      <c r="Q2659" t="s">
        <v>8301</v>
      </c>
      <c r="R2659" s="5">
        <f t="shared" si="287"/>
        <v>0.187</v>
      </c>
      <c r="S2659" s="6">
        <f t="shared" si="288"/>
        <v>95.277627118644077</v>
      </c>
      <c r="T2659" t="str">
        <f t="shared" si="292"/>
        <v>technology</v>
      </c>
      <c r="U2659" t="str">
        <f t="shared" si="293"/>
        <v>space exploration</v>
      </c>
    </row>
    <row r="2660" spans="1:21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f t="shared" si="289"/>
        <v>98000</v>
      </c>
      <c r="F2660">
        <v>91</v>
      </c>
      <c r="G2660" t="s">
        <v>8220</v>
      </c>
      <c r="H2660" t="s">
        <v>8224</v>
      </c>
      <c r="I2660" t="s">
        <v>8246</v>
      </c>
      <c r="J2660">
        <v>1469913194</v>
      </c>
      <c r="K2660" s="10">
        <f t="shared" si="290"/>
        <v>42581.884189814817</v>
      </c>
      <c r="L2660">
        <v>1467321194</v>
      </c>
      <c r="M2660" s="10">
        <f t="shared" si="291"/>
        <v>42551.884189814817</v>
      </c>
      <c r="N2660" t="b">
        <v>0</v>
      </c>
      <c r="O2660">
        <v>4</v>
      </c>
      <c r="P2660" t="b">
        <v>0</v>
      </c>
      <c r="Q2660" t="s">
        <v>8301</v>
      </c>
      <c r="R2660" s="5">
        <f t="shared" si="287"/>
        <v>1E-3</v>
      </c>
      <c r="S2660" s="6">
        <f t="shared" si="288"/>
        <v>22.75</v>
      </c>
      <c r="T2660" t="str">
        <f t="shared" si="292"/>
        <v>technology</v>
      </c>
      <c r="U2660" t="str">
        <f t="shared" si="293"/>
        <v>space exploration</v>
      </c>
    </row>
    <row r="2661" spans="1:21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f t="shared" si="289"/>
        <v>49000</v>
      </c>
      <c r="F2661">
        <v>1333</v>
      </c>
      <c r="G2661" t="s">
        <v>8220</v>
      </c>
      <c r="H2661" t="s">
        <v>8224</v>
      </c>
      <c r="I2661" t="s">
        <v>8246</v>
      </c>
      <c r="J2661">
        <v>1429321210</v>
      </c>
      <c r="K2661" s="10">
        <f t="shared" si="290"/>
        <v>42112.069560185191</v>
      </c>
      <c r="L2661">
        <v>1426729210</v>
      </c>
      <c r="M2661" s="10">
        <f t="shared" si="291"/>
        <v>42082.069560185191</v>
      </c>
      <c r="N2661" t="b">
        <v>0</v>
      </c>
      <c r="O2661">
        <v>10</v>
      </c>
      <c r="P2661" t="b">
        <v>0</v>
      </c>
      <c r="Q2661" t="s">
        <v>8301</v>
      </c>
      <c r="R2661" s="5">
        <f t="shared" si="287"/>
        <v>2.7E-2</v>
      </c>
      <c r="S2661" s="6">
        <f t="shared" si="288"/>
        <v>133.30000000000001</v>
      </c>
      <c r="T2661" t="str">
        <f t="shared" si="292"/>
        <v>technology</v>
      </c>
      <c r="U2661" t="str">
        <f t="shared" si="293"/>
        <v>space exploration</v>
      </c>
    </row>
    <row r="2662" spans="1:21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f t="shared" si="289"/>
        <v>20000</v>
      </c>
      <c r="F2662">
        <v>19</v>
      </c>
      <c r="G2662" t="s">
        <v>8220</v>
      </c>
      <c r="H2662" t="s">
        <v>8224</v>
      </c>
      <c r="I2662" t="s">
        <v>8246</v>
      </c>
      <c r="J2662">
        <v>1448388418</v>
      </c>
      <c r="K2662" s="10">
        <f t="shared" si="290"/>
        <v>42332.754837962959</v>
      </c>
      <c r="L2662">
        <v>1443200818</v>
      </c>
      <c r="M2662" s="10">
        <f t="shared" si="291"/>
        <v>42272.713171296295</v>
      </c>
      <c r="N2662" t="b">
        <v>0</v>
      </c>
      <c r="O2662">
        <v>5</v>
      </c>
      <c r="P2662" t="b">
        <v>0</v>
      </c>
      <c r="Q2662" t="s">
        <v>8301</v>
      </c>
      <c r="R2662" s="5">
        <f t="shared" si="287"/>
        <v>1E-3</v>
      </c>
      <c r="S2662" s="6">
        <f t="shared" si="288"/>
        <v>3.8</v>
      </c>
      <c r="T2662" t="str">
        <f t="shared" si="292"/>
        <v>technology</v>
      </c>
      <c r="U2662" t="str">
        <f t="shared" si="293"/>
        <v>space exploration</v>
      </c>
    </row>
    <row r="2663" spans="1:21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f t="shared" si="289"/>
        <v>5000</v>
      </c>
      <c r="F2663">
        <v>5145</v>
      </c>
      <c r="G2663" t="s">
        <v>8219</v>
      </c>
      <c r="H2663" t="s">
        <v>8224</v>
      </c>
      <c r="I2663" t="s">
        <v>8246</v>
      </c>
      <c r="J2663">
        <v>1382742010</v>
      </c>
      <c r="K2663" s="10">
        <f t="shared" si="290"/>
        <v>41572.958449074074</v>
      </c>
      <c r="L2663">
        <v>1380150010</v>
      </c>
      <c r="M2663" s="10">
        <f t="shared" si="291"/>
        <v>41542.958449074074</v>
      </c>
      <c r="N2663" t="b">
        <v>0</v>
      </c>
      <c r="O2663">
        <v>60</v>
      </c>
      <c r="P2663" t="b">
        <v>1</v>
      </c>
      <c r="Q2663" t="s">
        <v>8302</v>
      </c>
      <c r="R2663" s="5">
        <f t="shared" si="287"/>
        <v>1.0289999999999999</v>
      </c>
      <c r="S2663" s="14">
        <f t="shared" si="288"/>
        <v>85.75</v>
      </c>
      <c r="T2663" t="str">
        <f t="shared" si="292"/>
        <v>technology</v>
      </c>
      <c r="U2663" t="str">
        <f t="shared" si="293"/>
        <v>makerspaces</v>
      </c>
    </row>
    <row r="2664" spans="1:21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f t="shared" si="289"/>
        <v>20000</v>
      </c>
      <c r="F2664">
        <v>21360</v>
      </c>
      <c r="G2664" t="s">
        <v>8219</v>
      </c>
      <c r="H2664" t="s">
        <v>8224</v>
      </c>
      <c r="I2664" t="s">
        <v>8246</v>
      </c>
      <c r="J2664">
        <v>1440179713</v>
      </c>
      <c r="K2664" s="10">
        <f t="shared" si="290"/>
        <v>42237.746678240743</v>
      </c>
      <c r="L2664">
        <v>1437587713</v>
      </c>
      <c r="M2664" s="10">
        <f t="shared" si="291"/>
        <v>42207.746678240743</v>
      </c>
      <c r="N2664" t="b">
        <v>0</v>
      </c>
      <c r="O2664">
        <v>80</v>
      </c>
      <c r="P2664" t="b">
        <v>1</v>
      </c>
      <c r="Q2664" t="s">
        <v>8302</v>
      </c>
      <c r="R2664" s="5">
        <f t="shared" si="287"/>
        <v>1.0680000000000001</v>
      </c>
      <c r="S2664" s="14">
        <f t="shared" si="288"/>
        <v>267</v>
      </c>
      <c r="T2664" t="str">
        <f t="shared" si="292"/>
        <v>technology</v>
      </c>
      <c r="U2664" t="str">
        <f t="shared" si="293"/>
        <v>makerspaces</v>
      </c>
    </row>
    <row r="2665" spans="1:21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f t="shared" si="289"/>
        <v>15000</v>
      </c>
      <c r="F2665">
        <v>20919.25</v>
      </c>
      <c r="G2665" t="s">
        <v>8219</v>
      </c>
      <c r="H2665" t="s">
        <v>8229</v>
      </c>
      <c r="I2665" t="s">
        <v>8251</v>
      </c>
      <c r="J2665">
        <v>1441378800</v>
      </c>
      <c r="K2665" s="10">
        <f t="shared" si="290"/>
        <v>42251.625</v>
      </c>
      <c r="L2665">
        <v>1438873007</v>
      </c>
      <c r="M2665" s="10">
        <f t="shared" si="291"/>
        <v>42222.622766203705</v>
      </c>
      <c r="N2665" t="b">
        <v>0</v>
      </c>
      <c r="O2665">
        <v>56</v>
      </c>
      <c r="P2665" t="b">
        <v>1</v>
      </c>
      <c r="Q2665" t="s">
        <v>8302</v>
      </c>
      <c r="R2665" s="5">
        <f t="shared" si="287"/>
        <v>1.046</v>
      </c>
      <c r="S2665" s="14">
        <f t="shared" si="288"/>
        <v>373.55803571428572</v>
      </c>
      <c r="T2665" t="str">
        <f t="shared" si="292"/>
        <v>technology</v>
      </c>
      <c r="U2665" t="str">
        <f t="shared" si="293"/>
        <v>makerspaces</v>
      </c>
    </row>
    <row r="2666" spans="1:21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f t="shared" si="289"/>
        <v>17500</v>
      </c>
      <c r="F2666">
        <v>18100</v>
      </c>
      <c r="G2666" t="s">
        <v>8219</v>
      </c>
      <c r="H2666" t="s">
        <v>8224</v>
      </c>
      <c r="I2666" t="s">
        <v>8246</v>
      </c>
      <c r="J2666">
        <v>1449644340</v>
      </c>
      <c r="K2666" s="10">
        <f t="shared" si="290"/>
        <v>42347.290972222225</v>
      </c>
      <c r="L2666">
        <v>1446683797</v>
      </c>
      <c r="M2666" s="10">
        <f t="shared" si="291"/>
        <v>42313.02542824074</v>
      </c>
      <c r="N2666" t="b">
        <v>0</v>
      </c>
      <c r="O2666">
        <v>104</v>
      </c>
      <c r="P2666" t="b">
        <v>1</v>
      </c>
      <c r="Q2666" t="s">
        <v>8302</v>
      </c>
      <c r="R2666" s="5">
        <f t="shared" si="287"/>
        <v>1.034</v>
      </c>
      <c r="S2666" s="14">
        <f t="shared" si="288"/>
        <v>174.03846153846155</v>
      </c>
      <c r="T2666" t="str">
        <f t="shared" si="292"/>
        <v>technology</v>
      </c>
      <c r="U2666" t="str">
        <f t="shared" si="293"/>
        <v>makerspaces</v>
      </c>
    </row>
    <row r="2667" spans="1:21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f t="shared" si="289"/>
        <v>3500</v>
      </c>
      <c r="F2667">
        <v>4310</v>
      </c>
      <c r="G2667" t="s">
        <v>8219</v>
      </c>
      <c r="H2667" t="s">
        <v>8224</v>
      </c>
      <c r="I2667" t="s">
        <v>8246</v>
      </c>
      <c r="J2667">
        <v>1430774974</v>
      </c>
      <c r="K2667" s="10">
        <f t="shared" si="290"/>
        <v>42128.895532407405</v>
      </c>
      <c r="L2667">
        <v>1426886974</v>
      </c>
      <c r="M2667" s="10">
        <f t="shared" si="291"/>
        <v>42083.895532407405</v>
      </c>
      <c r="N2667" t="b">
        <v>0</v>
      </c>
      <c r="O2667">
        <v>46</v>
      </c>
      <c r="P2667" t="b">
        <v>1</v>
      </c>
      <c r="Q2667" t="s">
        <v>8302</v>
      </c>
      <c r="R2667" s="5">
        <f t="shared" si="287"/>
        <v>1.2310000000000001</v>
      </c>
      <c r="S2667" s="14">
        <f t="shared" si="288"/>
        <v>93.695652173913047</v>
      </c>
      <c r="T2667" t="str">
        <f t="shared" si="292"/>
        <v>technology</v>
      </c>
      <c r="U2667" t="str">
        <f t="shared" si="293"/>
        <v>makerspaces</v>
      </c>
    </row>
    <row r="2668" spans="1:21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f t="shared" si="289"/>
        <v>10000</v>
      </c>
      <c r="F2668">
        <v>15929.51</v>
      </c>
      <c r="G2668" t="s">
        <v>8219</v>
      </c>
      <c r="H2668" t="s">
        <v>8224</v>
      </c>
      <c r="I2668" t="s">
        <v>8246</v>
      </c>
      <c r="J2668">
        <v>1443214800</v>
      </c>
      <c r="K2668" s="10">
        <f t="shared" si="290"/>
        <v>42272.875</v>
      </c>
      <c r="L2668">
        <v>1440008439</v>
      </c>
      <c r="M2668" s="10">
        <f t="shared" si="291"/>
        <v>42235.764340277776</v>
      </c>
      <c r="N2668" t="b">
        <v>0</v>
      </c>
      <c r="O2668">
        <v>206</v>
      </c>
      <c r="P2668" t="b">
        <v>1</v>
      </c>
      <c r="Q2668" t="s">
        <v>8302</v>
      </c>
      <c r="R2668" s="5">
        <f t="shared" si="287"/>
        <v>1.593</v>
      </c>
      <c r="S2668" s="14">
        <f t="shared" si="288"/>
        <v>77.327718446601949</v>
      </c>
      <c r="T2668" t="str">
        <f t="shared" si="292"/>
        <v>technology</v>
      </c>
      <c r="U2668" t="str">
        <f t="shared" si="293"/>
        <v>makerspaces</v>
      </c>
    </row>
    <row r="2669" spans="1:21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f t="shared" si="289"/>
        <v>1500</v>
      </c>
      <c r="F2669">
        <v>1660</v>
      </c>
      <c r="G2669" t="s">
        <v>8219</v>
      </c>
      <c r="H2669" t="s">
        <v>8224</v>
      </c>
      <c r="I2669" t="s">
        <v>8246</v>
      </c>
      <c r="J2669">
        <v>1455142416</v>
      </c>
      <c r="K2669" s="10">
        <f t="shared" si="290"/>
        <v>42410.926111111112</v>
      </c>
      <c r="L2669">
        <v>1452550416</v>
      </c>
      <c r="M2669" s="10">
        <f t="shared" si="291"/>
        <v>42380.926111111112</v>
      </c>
      <c r="N2669" t="b">
        <v>0</v>
      </c>
      <c r="O2669">
        <v>18</v>
      </c>
      <c r="P2669" t="b">
        <v>1</v>
      </c>
      <c r="Q2669" t="s">
        <v>8302</v>
      </c>
      <c r="R2669" s="5">
        <f t="shared" si="287"/>
        <v>1.107</v>
      </c>
      <c r="S2669" s="14">
        <f t="shared" si="288"/>
        <v>92.222222222222229</v>
      </c>
      <c r="T2669" t="str">
        <f t="shared" si="292"/>
        <v>technology</v>
      </c>
      <c r="U2669" t="str">
        <f t="shared" si="293"/>
        <v>makerspaces</v>
      </c>
    </row>
    <row r="2670" spans="1:21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f t="shared" si="289"/>
        <v>750</v>
      </c>
      <c r="F2670">
        <v>1707</v>
      </c>
      <c r="G2670" t="s">
        <v>8219</v>
      </c>
      <c r="H2670" t="s">
        <v>8229</v>
      </c>
      <c r="I2670" t="s">
        <v>8251</v>
      </c>
      <c r="J2670">
        <v>1447079520</v>
      </c>
      <c r="K2670" s="10">
        <f t="shared" si="290"/>
        <v>42317.60555555555</v>
      </c>
      <c r="L2670">
        <v>1443449265</v>
      </c>
      <c r="M2670" s="10">
        <f t="shared" si="291"/>
        <v>42275.588715277772</v>
      </c>
      <c r="N2670" t="b">
        <v>0</v>
      </c>
      <c r="O2670">
        <v>28</v>
      </c>
      <c r="P2670" t="b">
        <v>1</v>
      </c>
      <c r="Q2670" t="s">
        <v>8302</v>
      </c>
      <c r="R2670" s="5">
        <f t="shared" si="287"/>
        <v>1.7070000000000001</v>
      </c>
      <c r="S2670" s="14">
        <f t="shared" si="288"/>
        <v>60.964285714285715</v>
      </c>
      <c r="T2670" t="str">
        <f t="shared" si="292"/>
        <v>technology</v>
      </c>
      <c r="U2670" t="str">
        <f t="shared" si="293"/>
        <v>makerspaces</v>
      </c>
    </row>
    <row r="2671" spans="1:21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f t="shared" si="289"/>
        <v>800</v>
      </c>
      <c r="F2671">
        <v>1001</v>
      </c>
      <c r="G2671" t="s">
        <v>8219</v>
      </c>
      <c r="H2671" t="s">
        <v>8224</v>
      </c>
      <c r="I2671" t="s">
        <v>8246</v>
      </c>
      <c r="J2671">
        <v>1452387096</v>
      </c>
      <c r="K2671" s="10">
        <f t="shared" si="290"/>
        <v>42379.035833333335</v>
      </c>
      <c r="L2671">
        <v>1447203096</v>
      </c>
      <c r="M2671" s="10">
        <f t="shared" si="291"/>
        <v>42319.035833333335</v>
      </c>
      <c r="N2671" t="b">
        <v>0</v>
      </c>
      <c r="O2671">
        <v>11</v>
      </c>
      <c r="P2671" t="b">
        <v>1</v>
      </c>
      <c r="Q2671" t="s">
        <v>8302</v>
      </c>
      <c r="R2671" s="5">
        <f t="shared" si="287"/>
        <v>1.2509999999999999</v>
      </c>
      <c r="S2671" s="14">
        <f t="shared" si="288"/>
        <v>91</v>
      </c>
      <c r="T2671" t="str">
        <f t="shared" si="292"/>
        <v>technology</v>
      </c>
      <c r="U2671" t="str">
        <f t="shared" si="293"/>
        <v>makerspaces</v>
      </c>
    </row>
    <row r="2672" spans="1:21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f t="shared" si="289"/>
        <v>26443.84</v>
      </c>
      <c r="F2672">
        <v>2495</v>
      </c>
      <c r="G2672" t="s">
        <v>8221</v>
      </c>
      <c r="H2672" t="s">
        <v>8226</v>
      </c>
      <c r="I2672" t="s">
        <v>8248</v>
      </c>
      <c r="J2672">
        <v>1406593780</v>
      </c>
      <c r="K2672" s="10">
        <f t="shared" si="290"/>
        <v>41849.020601851851</v>
      </c>
      <c r="L2672">
        <v>1404174580</v>
      </c>
      <c r="M2672" s="10">
        <f t="shared" si="291"/>
        <v>41821.020601851851</v>
      </c>
      <c r="N2672" t="b">
        <v>1</v>
      </c>
      <c r="O2672">
        <v>60</v>
      </c>
      <c r="P2672" t="b">
        <v>0</v>
      </c>
      <c r="Q2672" t="s">
        <v>8302</v>
      </c>
      <c r="R2672" s="5">
        <f t="shared" si="287"/>
        <v>6.4000000000000001E-2</v>
      </c>
      <c r="S2672" s="6">
        <f t="shared" si="288"/>
        <v>41.583333333333336</v>
      </c>
      <c r="T2672" t="str">
        <f t="shared" si="292"/>
        <v>technology</v>
      </c>
      <c r="U2672" t="str">
        <f t="shared" si="293"/>
        <v>makerspaces</v>
      </c>
    </row>
    <row r="2673" spans="1:21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f t="shared" si="289"/>
        <v>25000</v>
      </c>
      <c r="F2673">
        <v>2836</v>
      </c>
      <c r="G2673" t="s">
        <v>8221</v>
      </c>
      <c r="H2673" t="s">
        <v>8224</v>
      </c>
      <c r="I2673" t="s">
        <v>8246</v>
      </c>
      <c r="J2673">
        <v>1419017880</v>
      </c>
      <c r="K2673" s="10">
        <f t="shared" si="290"/>
        <v>41992.818055555559</v>
      </c>
      <c r="L2673">
        <v>1416419916</v>
      </c>
      <c r="M2673" s="10">
        <f t="shared" si="291"/>
        <v>41962.749027777783</v>
      </c>
      <c r="N2673" t="b">
        <v>1</v>
      </c>
      <c r="O2673">
        <v>84</v>
      </c>
      <c r="P2673" t="b">
        <v>0</v>
      </c>
      <c r="Q2673" t="s">
        <v>8302</v>
      </c>
      <c r="R2673" s="5">
        <f t="shared" si="287"/>
        <v>0.113</v>
      </c>
      <c r="S2673" s="6">
        <f t="shared" si="288"/>
        <v>33.761904761904759</v>
      </c>
      <c r="T2673" t="str">
        <f t="shared" si="292"/>
        <v>technology</v>
      </c>
      <c r="U2673" t="str">
        <f t="shared" si="293"/>
        <v>makerspaces</v>
      </c>
    </row>
    <row r="2674" spans="1:21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f t="shared" si="289"/>
        <v>10000</v>
      </c>
      <c r="F2674">
        <v>3319</v>
      </c>
      <c r="G2674" t="s">
        <v>8221</v>
      </c>
      <c r="H2674" t="s">
        <v>8224</v>
      </c>
      <c r="I2674" t="s">
        <v>8246</v>
      </c>
      <c r="J2674">
        <v>1451282400</v>
      </c>
      <c r="K2674" s="10">
        <f t="shared" si="290"/>
        <v>42366.25</v>
      </c>
      <c r="L2674">
        <v>1449436390</v>
      </c>
      <c r="M2674" s="10">
        <f t="shared" si="291"/>
        <v>42344.884143518517</v>
      </c>
      <c r="N2674" t="b">
        <v>1</v>
      </c>
      <c r="O2674">
        <v>47</v>
      </c>
      <c r="P2674" t="b">
        <v>0</v>
      </c>
      <c r="Q2674" t="s">
        <v>8302</v>
      </c>
      <c r="R2674" s="5">
        <f t="shared" si="287"/>
        <v>0.33200000000000002</v>
      </c>
      <c r="S2674" s="6">
        <f t="shared" si="288"/>
        <v>70.61702127659575</v>
      </c>
      <c r="T2674" t="str">
        <f t="shared" si="292"/>
        <v>technology</v>
      </c>
      <c r="U2674" t="str">
        <f t="shared" si="293"/>
        <v>makerspaces</v>
      </c>
    </row>
    <row r="2675" spans="1:21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f t="shared" si="289"/>
        <v>40000</v>
      </c>
      <c r="F2675">
        <v>11032</v>
      </c>
      <c r="G2675" t="s">
        <v>8221</v>
      </c>
      <c r="H2675" t="s">
        <v>8224</v>
      </c>
      <c r="I2675" t="s">
        <v>8246</v>
      </c>
      <c r="J2675">
        <v>1414622700</v>
      </c>
      <c r="K2675" s="10">
        <f t="shared" si="290"/>
        <v>41941.947916666664</v>
      </c>
      <c r="L2675">
        <v>1412081999</v>
      </c>
      <c r="M2675" s="10">
        <f t="shared" si="291"/>
        <v>41912.541655092595</v>
      </c>
      <c r="N2675" t="b">
        <v>1</v>
      </c>
      <c r="O2675">
        <v>66</v>
      </c>
      <c r="P2675" t="b">
        <v>0</v>
      </c>
      <c r="Q2675" t="s">
        <v>8302</v>
      </c>
      <c r="R2675" s="5">
        <f t="shared" si="287"/>
        <v>0.27600000000000002</v>
      </c>
      <c r="S2675" s="6">
        <f t="shared" si="288"/>
        <v>167.15151515151516</v>
      </c>
      <c r="T2675" t="str">
        <f t="shared" si="292"/>
        <v>technology</v>
      </c>
      <c r="U2675" t="str">
        <f t="shared" si="293"/>
        <v>makerspaces</v>
      </c>
    </row>
    <row r="2676" spans="1:21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f t="shared" si="289"/>
        <v>35000</v>
      </c>
      <c r="F2676">
        <v>21994</v>
      </c>
      <c r="G2676" t="s">
        <v>8221</v>
      </c>
      <c r="H2676" t="s">
        <v>8224</v>
      </c>
      <c r="I2676" t="s">
        <v>8246</v>
      </c>
      <c r="J2676">
        <v>1467694740</v>
      </c>
      <c r="K2676" s="10">
        <f t="shared" si="290"/>
        <v>42556.207638888889</v>
      </c>
      <c r="L2676">
        <v>1465398670</v>
      </c>
      <c r="M2676" s="10">
        <f t="shared" si="291"/>
        <v>42529.632754629631</v>
      </c>
      <c r="N2676" t="b">
        <v>1</v>
      </c>
      <c r="O2676">
        <v>171</v>
      </c>
      <c r="P2676" t="b">
        <v>0</v>
      </c>
      <c r="Q2676" t="s">
        <v>8302</v>
      </c>
      <c r="R2676" s="5">
        <f t="shared" si="287"/>
        <v>0.628</v>
      </c>
      <c r="S2676" s="6">
        <f t="shared" si="288"/>
        <v>128.61988304093566</v>
      </c>
      <c r="T2676" t="str">
        <f t="shared" si="292"/>
        <v>technology</v>
      </c>
      <c r="U2676" t="str">
        <f t="shared" si="293"/>
        <v>makerspaces</v>
      </c>
    </row>
    <row r="2677" spans="1:21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f t="shared" si="289"/>
        <v>25000</v>
      </c>
      <c r="F2677">
        <v>1897</v>
      </c>
      <c r="G2677" t="s">
        <v>8221</v>
      </c>
      <c r="H2677" t="s">
        <v>8224</v>
      </c>
      <c r="I2677" t="s">
        <v>8246</v>
      </c>
      <c r="J2677">
        <v>1415655289</v>
      </c>
      <c r="K2677" s="10">
        <f t="shared" si="290"/>
        <v>41953.899178240739</v>
      </c>
      <c r="L2677">
        <v>1413059689</v>
      </c>
      <c r="M2677" s="10">
        <f t="shared" si="291"/>
        <v>41923.857511574075</v>
      </c>
      <c r="N2677" t="b">
        <v>1</v>
      </c>
      <c r="O2677">
        <v>29</v>
      </c>
      <c r="P2677" t="b">
        <v>0</v>
      </c>
      <c r="Q2677" t="s">
        <v>8302</v>
      </c>
      <c r="R2677" s="5">
        <f t="shared" si="287"/>
        <v>7.5999999999999998E-2</v>
      </c>
      <c r="S2677" s="6">
        <f t="shared" si="288"/>
        <v>65.41379310344827</v>
      </c>
      <c r="T2677" t="str">
        <f t="shared" si="292"/>
        <v>technology</v>
      </c>
      <c r="U2677" t="str">
        <f t="shared" si="293"/>
        <v>makerspaces</v>
      </c>
    </row>
    <row r="2678" spans="1:21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f t="shared" si="289"/>
        <v>1575</v>
      </c>
      <c r="F2678">
        <v>1058</v>
      </c>
      <c r="G2678" t="s">
        <v>8221</v>
      </c>
      <c r="H2678" t="s">
        <v>8229</v>
      </c>
      <c r="I2678" t="s">
        <v>8251</v>
      </c>
      <c r="J2678">
        <v>1463929174</v>
      </c>
      <c r="K2678" s="10">
        <f t="shared" si="290"/>
        <v>42512.624699074076</v>
      </c>
      <c r="L2678">
        <v>1461337174</v>
      </c>
      <c r="M2678" s="10">
        <f t="shared" si="291"/>
        <v>42482.624699074076</v>
      </c>
      <c r="N2678" t="b">
        <v>0</v>
      </c>
      <c r="O2678">
        <v>9</v>
      </c>
      <c r="P2678" t="b">
        <v>0</v>
      </c>
      <c r="Q2678" t="s">
        <v>8302</v>
      </c>
      <c r="R2678" s="5">
        <f t="shared" si="287"/>
        <v>0.504</v>
      </c>
      <c r="S2678" s="6">
        <f t="shared" si="288"/>
        <v>117.55555555555556</v>
      </c>
      <c r="T2678" t="str">
        <f t="shared" si="292"/>
        <v>technology</v>
      </c>
      <c r="U2678" t="str">
        <f t="shared" si="293"/>
        <v>makerspaces</v>
      </c>
    </row>
    <row r="2679" spans="1:21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f t="shared" si="289"/>
        <v>19500</v>
      </c>
      <c r="F2679">
        <v>3415</v>
      </c>
      <c r="G2679" t="s">
        <v>8221</v>
      </c>
      <c r="H2679" t="s">
        <v>8224</v>
      </c>
      <c r="I2679" t="s">
        <v>8246</v>
      </c>
      <c r="J2679">
        <v>1404348143</v>
      </c>
      <c r="K2679" s="10">
        <f t="shared" si="290"/>
        <v>41823.029432870368</v>
      </c>
      <c r="L2679">
        <v>1401756143</v>
      </c>
      <c r="M2679" s="10">
        <f t="shared" si="291"/>
        <v>41793.029432870368</v>
      </c>
      <c r="N2679" t="b">
        <v>0</v>
      </c>
      <c r="O2679">
        <v>27</v>
      </c>
      <c r="P2679" t="b">
        <v>0</v>
      </c>
      <c r="Q2679" t="s">
        <v>8302</v>
      </c>
      <c r="R2679" s="5">
        <f t="shared" si="287"/>
        <v>0.17499999999999999</v>
      </c>
      <c r="S2679" s="6">
        <f t="shared" si="288"/>
        <v>126.48148148148148</v>
      </c>
      <c r="T2679" t="str">
        <f t="shared" si="292"/>
        <v>technology</v>
      </c>
      <c r="U2679" t="str">
        <f t="shared" si="293"/>
        <v>makerspaces</v>
      </c>
    </row>
    <row r="2680" spans="1:21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f t="shared" si="289"/>
        <v>8880000</v>
      </c>
      <c r="F2680">
        <v>1100</v>
      </c>
      <c r="G2680" t="s">
        <v>8221</v>
      </c>
      <c r="H2680" t="s">
        <v>8227</v>
      </c>
      <c r="I2680" t="s">
        <v>8249</v>
      </c>
      <c r="J2680">
        <v>1443121765</v>
      </c>
      <c r="K2680" s="10">
        <f t="shared" si="290"/>
        <v>42271.798206018517</v>
      </c>
      <c r="L2680">
        <v>1440529765</v>
      </c>
      <c r="M2680" s="10">
        <f t="shared" si="291"/>
        <v>42241.798206018517</v>
      </c>
      <c r="N2680" t="b">
        <v>0</v>
      </c>
      <c r="O2680">
        <v>2</v>
      </c>
      <c r="P2680" t="b">
        <v>0</v>
      </c>
      <c r="Q2680" t="s">
        <v>8302</v>
      </c>
      <c r="R2680" s="5">
        <f t="shared" si="287"/>
        <v>0</v>
      </c>
      <c r="S2680" s="6">
        <f t="shared" si="288"/>
        <v>550</v>
      </c>
      <c r="T2680" t="str">
        <f t="shared" si="292"/>
        <v>technology</v>
      </c>
      <c r="U2680" t="str">
        <f t="shared" si="293"/>
        <v>makerspaces</v>
      </c>
    </row>
    <row r="2681" spans="1:21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f t="shared" si="289"/>
        <v>40000</v>
      </c>
      <c r="F2681">
        <v>132</v>
      </c>
      <c r="G2681" t="s">
        <v>8221</v>
      </c>
      <c r="H2681" t="s">
        <v>8224</v>
      </c>
      <c r="I2681" t="s">
        <v>8246</v>
      </c>
      <c r="J2681">
        <v>1425081694</v>
      </c>
      <c r="K2681" s="10">
        <f t="shared" si="290"/>
        <v>42063.001087962963</v>
      </c>
      <c r="L2681">
        <v>1422489694</v>
      </c>
      <c r="M2681" s="10">
        <f t="shared" si="291"/>
        <v>42033.001087962963</v>
      </c>
      <c r="N2681" t="b">
        <v>0</v>
      </c>
      <c r="O2681">
        <v>3</v>
      </c>
      <c r="P2681" t="b">
        <v>0</v>
      </c>
      <c r="Q2681" t="s">
        <v>8302</v>
      </c>
      <c r="R2681" s="5">
        <f t="shared" si="287"/>
        <v>3.0000000000000001E-3</v>
      </c>
      <c r="S2681" s="6">
        <f t="shared" si="288"/>
        <v>44</v>
      </c>
      <c r="T2681" t="str">
        <f t="shared" si="292"/>
        <v>technology</v>
      </c>
      <c r="U2681" t="str">
        <f t="shared" si="293"/>
        <v>makerspaces</v>
      </c>
    </row>
    <row r="2682" spans="1:21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f t="shared" si="289"/>
        <v>35520</v>
      </c>
      <c r="F2682">
        <v>276</v>
      </c>
      <c r="G2682" t="s">
        <v>8221</v>
      </c>
      <c r="H2682" t="s">
        <v>8227</v>
      </c>
      <c r="I2682" t="s">
        <v>8249</v>
      </c>
      <c r="J2682">
        <v>1459915491</v>
      </c>
      <c r="K2682" s="10">
        <f t="shared" si="290"/>
        <v>42466.170034722221</v>
      </c>
      <c r="L2682">
        <v>1457327091</v>
      </c>
      <c r="M2682" s="10">
        <f t="shared" si="291"/>
        <v>42436.211701388893</v>
      </c>
      <c r="N2682" t="b">
        <v>0</v>
      </c>
      <c r="O2682">
        <v>4</v>
      </c>
      <c r="P2682" t="b">
        <v>0</v>
      </c>
      <c r="Q2682" t="s">
        <v>8302</v>
      </c>
      <c r="R2682" s="5">
        <f t="shared" si="287"/>
        <v>8.9999999999999993E-3</v>
      </c>
      <c r="S2682" s="6">
        <f t="shared" si="288"/>
        <v>69</v>
      </c>
      <c r="T2682" t="str">
        <f t="shared" si="292"/>
        <v>technology</v>
      </c>
      <c r="U2682" t="str">
        <f t="shared" si="293"/>
        <v>makerspaces</v>
      </c>
    </row>
    <row r="2683" spans="1:21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f t="shared" si="289"/>
        <v>8000</v>
      </c>
      <c r="F2683">
        <v>55</v>
      </c>
      <c r="G2683" t="s">
        <v>8221</v>
      </c>
      <c r="H2683" t="s">
        <v>8224</v>
      </c>
      <c r="I2683" t="s">
        <v>8246</v>
      </c>
      <c r="J2683">
        <v>1405027750</v>
      </c>
      <c r="K2683" s="10">
        <f t="shared" si="290"/>
        <v>41830.895254629628</v>
      </c>
      <c r="L2683">
        <v>1402867750</v>
      </c>
      <c r="M2683" s="10">
        <f t="shared" si="291"/>
        <v>41805.895254629628</v>
      </c>
      <c r="N2683" t="b">
        <v>0</v>
      </c>
      <c r="O2683">
        <v>2</v>
      </c>
      <c r="P2683" t="b">
        <v>0</v>
      </c>
      <c r="Q2683" t="s">
        <v>8284</v>
      </c>
      <c r="R2683" s="5">
        <f t="shared" si="287"/>
        <v>7.0000000000000001E-3</v>
      </c>
      <c r="S2683" s="6">
        <f t="shared" si="288"/>
        <v>27.5</v>
      </c>
      <c r="T2683" t="str">
        <f t="shared" si="292"/>
        <v>food</v>
      </c>
      <c r="U2683" t="str">
        <f t="shared" si="293"/>
        <v>food trucks</v>
      </c>
    </row>
    <row r="2684" spans="1:21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f t="shared" si="289"/>
        <v>6000</v>
      </c>
      <c r="F2684">
        <v>1698</v>
      </c>
      <c r="G2684" t="s">
        <v>8221</v>
      </c>
      <c r="H2684" t="s">
        <v>8224</v>
      </c>
      <c r="I2684" t="s">
        <v>8246</v>
      </c>
      <c r="J2684">
        <v>1416635940</v>
      </c>
      <c r="K2684" s="10">
        <f t="shared" si="290"/>
        <v>41965.249305555553</v>
      </c>
      <c r="L2684">
        <v>1413838540</v>
      </c>
      <c r="M2684" s="10">
        <f t="shared" si="291"/>
        <v>41932.871990740743</v>
      </c>
      <c r="N2684" t="b">
        <v>0</v>
      </c>
      <c r="O2684">
        <v>20</v>
      </c>
      <c r="P2684" t="b">
        <v>0</v>
      </c>
      <c r="Q2684" t="s">
        <v>8284</v>
      </c>
      <c r="R2684" s="5">
        <f t="shared" si="287"/>
        <v>0.28299999999999997</v>
      </c>
      <c r="S2684" s="6">
        <f t="shared" si="288"/>
        <v>84.9</v>
      </c>
      <c r="T2684" t="str">
        <f t="shared" si="292"/>
        <v>food</v>
      </c>
      <c r="U2684" t="str">
        <f t="shared" si="293"/>
        <v>food trucks</v>
      </c>
    </row>
    <row r="2685" spans="1:21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f t="shared" si="289"/>
        <v>15000</v>
      </c>
      <c r="F2685">
        <v>36</v>
      </c>
      <c r="G2685" t="s">
        <v>8221</v>
      </c>
      <c r="H2685" t="s">
        <v>8224</v>
      </c>
      <c r="I2685" t="s">
        <v>8246</v>
      </c>
      <c r="J2685">
        <v>1425233240</v>
      </c>
      <c r="K2685" s="10">
        <f t="shared" si="290"/>
        <v>42064.75509259259</v>
      </c>
      <c r="L2685">
        <v>1422641240</v>
      </c>
      <c r="M2685" s="10">
        <f t="shared" si="291"/>
        <v>42034.75509259259</v>
      </c>
      <c r="N2685" t="b">
        <v>0</v>
      </c>
      <c r="O2685">
        <v>3</v>
      </c>
      <c r="P2685" t="b">
        <v>0</v>
      </c>
      <c r="Q2685" t="s">
        <v>8284</v>
      </c>
      <c r="R2685" s="5">
        <f t="shared" si="287"/>
        <v>2E-3</v>
      </c>
      <c r="S2685" s="6">
        <f t="shared" si="288"/>
        <v>12</v>
      </c>
      <c r="T2685" t="str">
        <f t="shared" si="292"/>
        <v>food</v>
      </c>
      <c r="U2685" t="str">
        <f t="shared" si="293"/>
        <v>food trucks</v>
      </c>
    </row>
    <row r="2686" spans="1:21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f t="shared" si="289"/>
        <v>70000</v>
      </c>
      <c r="F2686">
        <v>800</v>
      </c>
      <c r="G2686" t="s">
        <v>8221</v>
      </c>
      <c r="H2686" t="s">
        <v>8224</v>
      </c>
      <c r="I2686" t="s">
        <v>8246</v>
      </c>
      <c r="J2686">
        <v>1407621425</v>
      </c>
      <c r="K2686" s="10">
        <f t="shared" si="290"/>
        <v>41860.914641203701</v>
      </c>
      <c r="L2686">
        <v>1404165425</v>
      </c>
      <c r="M2686" s="10">
        <f t="shared" si="291"/>
        <v>41820.914641203701</v>
      </c>
      <c r="N2686" t="b">
        <v>0</v>
      </c>
      <c r="O2686">
        <v>4</v>
      </c>
      <c r="P2686" t="b">
        <v>0</v>
      </c>
      <c r="Q2686" t="s">
        <v>8284</v>
      </c>
      <c r="R2686" s="5">
        <f t="shared" si="287"/>
        <v>1.0999999999999999E-2</v>
      </c>
      <c r="S2686" s="6">
        <f t="shared" si="288"/>
        <v>200</v>
      </c>
      <c r="T2686" t="str">
        <f t="shared" si="292"/>
        <v>food</v>
      </c>
      <c r="U2686" t="str">
        <f t="shared" si="293"/>
        <v>food trucks</v>
      </c>
    </row>
    <row r="2687" spans="1:21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f t="shared" si="289"/>
        <v>50000</v>
      </c>
      <c r="F2687">
        <v>10</v>
      </c>
      <c r="G2687" t="s">
        <v>8221</v>
      </c>
      <c r="H2687" t="s">
        <v>8224</v>
      </c>
      <c r="I2687" t="s">
        <v>8246</v>
      </c>
      <c r="J2687">
        <v>1430149330</v>
      </c>
      <c r="K2687" s="10">
        <f t="shared" si="290"/>
        <v>42121.654282407413</v>
      </c>
      <c r="L2687">
        <v>1424968930</v>
      </c>
      <c r="M2687" s="10">
        <f t="shared" si="291"/>
        <v>42061.69594907407</v>
      </c>
      <c r="N2687" t="b">
        <v>0</v>
      </c>
      <c r="O2687">
        <v>1</v>
      </c>
      <c r="P2687" t="b">
        <v>0</v>
      </c>
      <c r="Q2687" t="s">
        <v>8284</v>
      </c>
      <c r="R2687" s="5">
        <f t="shared" si="287"/>
        <v>0</v>
      </c>
      <c r="S2687" s="6">
        <f t="shared" si="288"/>
        <v>10</v>
      </c>
      <c r="T2687" t="str">
        <f t="shared" si="292"/>
        <v>food</v>
      </c>
      <c r="U2687" t="str">
        <f t="shared" si="293"/>
        <v>food trucks</v>
      </c>
    </row>
    <row r="2688" spans="1:21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f t="shared" si="289"/>
        <v>30000</v>
      </c>
      <c r="F2688">
        <v>0</v>
      </c>
      <c r="G2688" t="s">
        <v>8221</v>
      </c>
      <c r="H2688" t="s">
        <v>8224</v>
      </c>
      <c r="I2688" t="s">
        <v>8246</v>
      </c>
      <c r="J2688">
        <v>1412119423</v>
      </c>
      <c r="K2688" s="10">
        <f t="shared" si="290"/>
        <v>41912.974803240737</v>
      </c>
      <c r="L2688">
        <v>1410391423</v>
      </c>
      <c r="M2688" s="10">
        <f t="shared" si="291"/>
        <v>41892.974803240737</v>
      </c>
      <c r="N2688" t="b">
        <v>0</v>
      </c>
      <c r="O2688">
        <v>0</v>
      </c>
      <c r="P2688" t="b">
        <v>0</v>
      </c>
      <c r="Q2688" t="s">
        <v>8284</v>
      </c>
      <c r="R2688" s="5">
        <f t="shared" si="287"/>
        <v>0</v>
      </c>
      <c r="S2688" s="6" t="e">
        <f t="shared" si="288"/>
        <v>#DIV/0!</v>
      </c>
      <c r="T2688" t="str">
        <f t="shared" si="292"/>
        <v>food</v>
      </c>
      <c r="U2688" t="str">
        <f t="shared" si="293"/>
        <v>food trucks</v>
      </c>
    </row>
    <row r="2689" spans="1:21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f t="shared" si="289"/>
        <v>15000</v>
      </c>
      <c r="F2689">
        <v>0</v>
      </c>
      <c r="G2689" t="s">
        <v>8221</v>
      </c>
      <c r="H2689" t="s">
        <v>8224</v>
      </c>
      <c r="I2689" t="s">
        <v>8246</v>
      </c>
      <c r="J2689">
        <v>1435591318</v>
      </c>
      <c r="K2689" s="10">
        <f t="shared" si="290"/>
        <v>42184.64025462963</v>
      </c>
      <c r="L2689">
        <v>1432999318</v>
      </c>
      <c r="M2689" s="10">
        <f t="shared" si="291"/>
        <v>42154.64025462963</v>
      </c>
      <c r="N2689" t="b">
        <v>0</v>
      </c>
      <c r="O2689">
        <v>0</v>
      </c>
      <c r="P2689" t="b">
        <v>0</v>
      </c>
      <c r="Q2689" t="s">
        <v>8284</v>
      </c>
      <c r="R2689" s="5">
        <f t="shared" si="287"/>
        <v>0</v>
      </c>
      <c r="S2689" s="6" t="e">
        <f t="shared" si="288"/>
        <v>#DIV/0!</v>
      </c>
      <c r="T2689" t="str">
        <f t="shared" si="292"/>
        <v>food</v>
      </c>
      <c r="U2689" t="str">
        <f t="shared" si="293"/>
        <v>food trucks</v>
      </c>
    </row>
    <row r="2690" spans="1:21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f t="shared" si="289"/>
        <v>50000</v>
      </c>
      <c r="F2690">
        <v>74</v>
      </c>
      <c r="G2690" t="s">
        <v>8221</v>
      </c>
      <c r="H2690" t="s">
        <v>8224</v>
      </c>
      <c r="I2690" t="s">
        <v>8246</v>
      </c>
      <c r="J2690">
        <v>1424746800</v>
      </c>
      <c r="K2690" s="10">
        <f t="shared" si="290"/>
        <v>42059.125</v>
      </c>
      <c r="L2690">
        <v>1422067870</v>
      </c>
      <c r="M2690" s="10">
        <f t="shared" si="291"/>
        <v>42028.118865740747</v>
      </c>
      <c r="N2690" t="b">
        <v>0</v>
      </c>
      <c r="O2690">
        <v>14</v>
      </c>
      <c r="P2690" t="b">
        <v>0</v>
      </c>
      <c r="Q2690" t="s">
        <v>8284</v>
      </c>
      <c r="R2690" s="5">
        <f t="shared" ref="R2690:R2753" si="294">ROUND((F2690/D2690),3)</f>
        <v>1E-3</v>
      </c>
      <c r="S2690" s="6">
        <f t="shared" ref="S2690:S2753" si="295">F2690/O2690</f>
        <v>5.2857142857142856</v>
      </c>
      <c r="T2690" t="str">
        <f t="shared" si="292"/>
        <v>food</v>
      </c>
      <c r="U2690" t="str">
        <f t="shared" si="293"/>
        <v>food trucks</v>
      </c>
    </row>
    <row r="2691" spans="1:21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f t="shared" ref="E2691:E2754" si="296">IF(I2691="USD",D2691,(IF(I2691="AUD",(D2691*0.68),IF(I2691="GBP",(D2691*1.21),(IF(I2691="EUR",(D2691*1.11),(IF(I2691="CAD",(D2691*0.75),(IF(I2691="NZD",(D2691*0.64),IF(I2691="HKD",(D2691*0.13),IF(I2691="DKK",(D2691*0.15),IF(I2691="NOK",(D2691*0.11),IF(I2691="SEK",(D2691*0.1),(IF(I2691="MXN",(D2691*0.051),IF(I2691="chf",(D2691*1.02),IF(I2691="SGD",(D2691*0.72)))))))))))))))))))</f>
        <v>35000</v>
      </c>
      <c r="F2691">
        <v>1</v>
      </c>
      <c r="G2691" t="s">
        <v>8221</v>
      </c>
      <c r="H2691" t="s">
        <v>8224</v>
      </c>
      <c r="I2691" t="s">
        <v>8246</v>
      </c>
      <c r="J2691">
        <v>1469919890</v>
      </c>
      <c r="K2691" s="10">
        <f t="shared" ref="K2691:K2754" si="297">(((J2691/60)/60)/24)+DATE(1970,1,1)</f>
        <v>42581.961689814809</v>
      </c>
      <c r="L2691">
        <v>1467327890</v>
      </c>
      <c r="M2691" s="10">
        <f t="shared" ref="M2691:M2754" si="298">(((L2691/60)/60)/24)+DATE(1970,1,1)</f>
        <v>42551.961689814809</v>
      </c>
      <c r="N2691" t="b">
        <v>0</v>
      </c>
      <c r="O2691">
        <v>1</v>
      </c>
      <c r="P2691" t="b">
        <v>0</v>
      </c>
      <c r="Q2691" t="s">
        <v>8284</v>
      </c>
      <c r="R2691" s="5">
        <f t="shared" si="294"/>
        <v>0</v>
      </c>
      <c r="S2691" s="6">
        <f t="shared" si="295"/>
        <v>1</v>
      </c>
      <c r="T2691" t="str">
        <f t="shared" ref="T2691:T2754" si="299">LEFT(Q2691,SEARCH("/",Q2691,1)-1)</f>
        <v>food</v>
      </c>
      <c r="U2691" t="str">
        <f t="shared" ref="U2691:U2754" si="300">RIGHT(Q2691,(LEN(Q2691)-(SEARCH("/",Q2691,1))))</f>
        <v>food trucks</v>
      </c>
    </row>
    <row r="2692" spans="1:21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f t="shared" si="296"/>
        <v>80000</v>
      </c>
      <c r="F2692">
        <v>8586</v>
      </c>
      <c r="G2692" t="s">
        <v>8221</v>
      </c>
      <c r="H2692" t="s">
        <v>8224</v>
      </c>
      <c r="I2692" t="s">
        <v>8246</v>
      </c>
      <c r="J2692">
        <v>1433298676</v>
      </c>
      <c r="K2692" s="10">
        <f t="shared" si="297"/>
        <v>42158.105046296296</v>
      </c>
      <c r="L2692">
        <v>1429410676</v>
      </c>
      <c r="M2692" s="10">
        <f t="shared" si="298"/>
        <v>42113.105046296296</v>
      </c>
      <c r="N2692" t="b">
        <v>0</v>
      </c>
      <c r="O2692">
        <v>118</v>
      </c>
      <c r="P2692" t="b">
        <v>0</v>
      </c>
      <c r="Q2692" t="s">
        <v>8284</v>
      </c>
      <c r="R2692" s="5">
        <f t="shared" si="294"/>
        <v>0.107</v>
      </c>
      <c r="S2692" s="6">
        <f t="shared" si="295"/>
        <v>72.762711864406782</v>
      </c>
      <c r="T2692" t="str">
        <f t="shared" si="299"/>
        <v>food</v>
      </c>
      <c r="U2692" t="str">
        <f t="shared" si="300"/>
        <v>food trucks</v>
      </c>
    </row>
    <row r="2693" spans="1:21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f t="shared" si="296"/>
        <v>48750</v>
      </c>
      <c r="F2693">
        <v>35</v>
      </c>
      <c r="G2693" t="s">
        <v>8221</v>
      </c>
      <c r="H2693" t="s">
        <v>8229</v>
      </c>
      <c r="I2693" t="s">
        <v>8251</v>
      </c>
      <c r="J2693">
        <v>1431278557</v>
      </c>
      <c r="K2693" s="10">
        <f t="shared" si="297"/>
        <v>42134.724039351851</v>
      </c>
      <c r="L2693">
        <v>1427390557</v>
      </c>
      <c r="M2693" s="10">
        <f t="shared" si="298"/>
        <v>42089.724039351851</v>
      </c>
      <c r="N2693" t="b">
        <v>0</v>
      </c>
      <c r="O2693">
        <v>2</v>
      </c>
      <c r="P2693" t="b">
        <v>0</v>
      </c>
      <c r="Q2693" t="s">
        <v>8284</v>
      </c>
      <c r="R2693" s="5">
        <f t="shared" si="294"/>
        <v>1E-3</v>
      </c>
      <c r="S2693" s="6">
        <f t="shared" si="295"/>
        <v>17.5</v>
      </c>
      <c r="T2693" t="str">
        <f t="shared" si="299"/>
        <v>food</v>
      </c>
      <c r="U2693" t="str">
        <f t="shared" si="300"/>
        <v>food trucks</v>
      </c>
    </row>
    <row r="2694" spans="1:21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f t="shared" si="296"/>
        <v>3500</v>
      </c>
      <c r="F2694">
        <v>25</v>
      </c>
      <c r="G2694" t="s">
        <v>8221</v>
      </c>
      <c r="H2694" t="s">
        <v>8224</v>
      </c>
      <c r="I2694" t="s">
        <v>8246</v>
      </c>
      <c r="J2694">
        <v>1427266860</v>
      </c>
      <c r="K2694" s="10">
        <f t="shared" si="297"/>
        <v>42088.292361111111</v>
      </c>
      <c r="L2694">
        <v>1424678460</v>
      </c>
      <c r="M2694" s="10">
        <f t="shared" si="298"/>
        <v>42058.334027777775</v>
      </c>
      <c r="N2694" t="b">
        <v>0</v>
      </c>
      <c r="O2694">
        <v>1</v>
      </c>
      <c r="P2694" t="b">
        <v>0</v>
      </c>
      <c r="Q2694" t="s">
        <v>8284</v>
      </c>
      <c r="R2694" s="5">
        <f t="shared" si="294"/>
        <v>7.0000000000000001E-3</v>
      </c>
      <c r="S2694" s="6">
        <f t="shared" si="295"/>
        <v>25</v>
      </c>
      <c r="T2694" t="str">
        <f t="shared" si="299"/>
        <v>food</v>
      </c>
      <c r="U2694" t="str">
        <f t="shared" si="300"/>
        <v>food trucks</v>
      </c>
    </row>
    <row r="2695" spans="1:21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f t="shared" si="296"/>
        <v>5000</v>
      </c>
      <c r="F2695">
        <v>40</v>
      </c>
      <c r="G2695" t="s">
        <v>8221</v>
      </c>
      <c r="H2695" t="s">
        <v>8224</v>
      </c>
      <c r="I2695" t="s">
        <v>8246</v>
      </c>
      <c r="J2695">
        <v>1407899966</v>
      </c>
      <c r="K2695" s="10">
        <f t="shared" si="297"/>
        <v>41864.138495370367</v>
      </c>
      <c r="L2695">
        <v>1405307966</v>
      </c>
      <c r="M2695" s="10">
        <f t="shared" si="298"/>
        <v>41834.138495370367</v>
      </c>
      <c r="N2695" t="b">
        <v>0</v>
      </c>
      <c r="O2695">
        <v>3</v>
      </c>
      <c r="P2695" t="b">
        <v>0</v>
      </c>
      <c r="Q2695" t="s">
        <v>8284</v>
      </c>
      <c r="R2695" s="5">
        <f t="shared" si="294"/>
        <v>8.0000000000000002E-3</v>
      </c>
      <c r="S2695" s="6">
        <f t="shared" si="295"/>
        <v>13.333333333333334</v>
      </c>
      <c r="T2695" t="str">
        <f t="shared" si="299"/>
        <v>food</v>
      </c>
      <c r="U2695" t="str">
        <f t="shared" si="300"/>
        <v>food trucks</v>
      </c>
    </row>
    <row r="2696" spans="1:21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f t="shared" si="296"/>
        <v>30000</v>
      </c>
      <c r="F2696">
        <v>1</v>
      </c>
      <c r="G2696" t="s">
        <v>8221</v>
      </c>
      <c r="H2696" t="s">
        <v>8224</v>
      </c>
      <c r="I2696" t="s">
        <v>8246</v>
      </c>
      <c r="J2696">
        <v>1411701739</v>
      </c>
      <c r="K2696" s="10">
        <f t="shared" si="297"/>
        <v>41908.140497685185</v>
      </c>
      <c r="L2696">
        <v>1409109739</v>
      </c>
      <c r="M2696" s="10">
        <f t="shared" si="298"/>
        <v>41878.140497685185</v>
      </c>
      <c r="N2696" t="b">
        <v>0</v>
      </c>
      <c r="O2696">
        <v>1</v>
      </c>
      <c r="P2696" t="b">
        <v>0</v>
      </c>
      <c r="Q2696" t="s">
        <v>8284</v>
      </c>
      <c r="R2696" s="5">
        <f t="shared" si="294"/>
        <v>0</v>
      </c>
      <c r="S2696" s="6">
        <f t="shared" si="295"/>
        <v>1</v>
      </c>
      <c r="T2696" t="str">
        <f t="shared" si="299"/>
        <v>food</v>
      </c>
      <c r="U2696" t="str">
        <f t="shared" si="300"/>
        <v>food trucks</v>
      </c>
    </row>
    <row r="2697" spans="1:21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f t="shared" si="296"/>
        <v>15000</v>
      </c>
      <c r="F2697">
        <v>71</v>
      </c>
      <c r="G2697" t="s">
        <v>8221</v>
      </c>
      <c r="H2697" t="s">
        <v>8224</v>
      </c>
      <c r="I2697" t="s">
        <v>8246</v>
      </c>
      <c r="J2697">
        <v>1428981718</v>
      </c>
      <c r="K2697" s="10">
        <f t="shared" si="297"/>
        <v>42108.14025462963</v>
      </c>
      <c r="L2697">
        <v>1423801318</v>
      </c>
      <c r="M2697" s="10">
        <f t="shared" si="298"/>
        <v>42048.181921296295</v>
      </c>
      <c r="N2697" t="b">
        <v>0</v>
      </c>
      <c r="O2697">
        <v>3</v>
      </c>
      <c r="P2697" t="b">
        <v>0</v>
      </c>
      <c r="Q2697" t="s">
        <v>8284</v>
      </c>
      <c r="R2697" s="5">
        <f t="shared" si="294"/>
        <v>5.0000000000000001E-3</v>
      </c>
      <c r="S2697" s="6">
        <f t="shared" si="295"/>
        <v>23.666666666666668</v>
      </c>
      <c r="T2697" t="str">
        <f t="shared" si="299"/>
        <v>food</v>
      </c>
      <c r="U2697" t="str">
        <f t="shared" si="300"/>
        <v>food trucks</v>
      </c>
    </row>
    <row r="2698" spans="1:21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f t="shared" si="296"/>
        <v>60000</v>
      </c>
      <c r="F2698">
        <v>3390</v>
      </c>
      <c r="G2698" t="s">
        <v>8221</v>
      </c>
      <c r="H2698" t="s">
        <v>8224</v>
      </c>
      <c r="I2698" t="s">
        <v>8246</v>
      </c>
      <c r="J2698">
        <v>1419538560</v>
      </c>
      <c r="K2698" s="10">
        <f t="shared" si="297"/>
        <v>41998.844444444447</v>
      </c>
      <c r="L2698">
        <v>1416600960</v>
      </c>
      <c r="M2698" s="10">
        <f t="shared" si="298"/>
        <v>41964.844444444447</v>
      </c>
      <c r="N2698" t="b">
        <v>0</v>
      </c>
      <c r="O2698">
        <v>38</v>
      </c>
      <c r="P2698" t="b">
        <v>0</v>
      </c>
      <c r="Q2698" t="s">
        <v>8284</v>
      </c>
      <c r="R2698" s="5">
        <f t="shared" si="294"/>
        <v>5.7000000000000002E-2</v>
      </c>
      <c r="S2698" s="6">
        <f t="shared" si="295"/>
        <v>89.21052631578948</v>
      </c>
      <c r="T2698" t="str">
        <f t="shared" si="299"/>
        <v>food</v>
      </c>
      <c r="U2698" t="str">
        <f t="shared" si="300"/>
        <v>food trucks</v>
      </c>
    </row>
    <row r="2699" spans="1:21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f t="shared" si="296"/>
        <v>23000</v>
      </c>
      <c r="F2699">
        <v>6061</v>
      </c>
      <c r="G2699" t="s">
        <v>8221</v>
      </c>
      <c r="H2699" t="s">
        <v>8224</v>
      </c>
      <c r="I2699" t="s">
        <v>8246</v>
      </c>
      <c r="J2699">
        <v>1438552800</v>
      </c>
      <c r="K2699" s="10">
        <f t="shared" si="297"/>
        <v>42218.916666666672</v>
      </c>
      <c r="L2699">
        <v>1435876423</v>
      </c>
      <c r="M2699" s="10">
        <f t="shared" si="298"/>
        <v>42187.940081018518</v>
      </c>
      <c r="N2699" t="b">
        <v>0</v>
      </c>
      <c r="O2699">
        <v>52</v>
      </c>
      <c r="P2699" t="b">
        <v>0</v>
      </c>
      <c r="Q2699" t="s">
        <v>8284</v>
      </c>
      <c r="R2699" s="5">
        <f t="shared" si="294"/>
        <v>0.26400000000000001</v>
      </c>
      <c r="S2699" s="6">
        <f t="shared" si="295"/>
        <v>116.55769230769231</v>
      </c>
      <c r="T2699" t="str">
        <f t="shared" si="299"/>
        <v>food</v>
      </c>
      <c r="U2699" t="str">
        <f t="shared" si="300"/>
        <v>food trucks</v>
      </c>
    </row>
    <row r="2700" spans="1:21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f t="shared" si="296"/>
        <v>8000</v>
      </c>
      <c r="F2700">
        <v>26.01</v>
      </c>
      <c r="G2700" t="s">
        <v>8221</v>
      </c>
      <c r="H2700" t="s">
        <v>8224</v>
      </c>
      <c r="I2700" t="s">
        <v>8246</v>
      </c>
      <c r="J2700">
        <v>1403904808</v>
      </c>
      <c r="K2700" s="10">
        <f t="shared" si="297"/>
        <v>41817.898240740738</v>
      </c>
      <c r="L2700">
        <v>1401312808</v>
      </c>
      <c r="M2700" s="10">
        <f t="shared" si="298"/>
        <v>41787.898240740738</v>
      </c>
      <c r="N2700" t="b">
        <v>0</v>
      </c>
      <c r="O2700">
        <v>2</v>
      </c>
      <c r="P2700" t="b">
        <v>0</v>
      </c>
      <c r="Q2700" t="s">
        <v>8284</v>
      </c>
      <c r="R2700" s="5">
        <f t="shared" si="294"/>
        <v>3.0000000000000001E-3</v>
      </c>
      <c r="S2700" s="6">
        <f t="shared" si="295"/>
        <v>13.005000000000001</v>
      </c>
      <c r="T2700" t="str">
        <f t="shared" si="299"/>
        <v>food</v>
      </c>
      <c r="U2700" t="str">
        <f t="shared" si="300"/>
        <v>food trucks</v>
      </c>
    </row>
    <row r="2701" spans="1:21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f t="shared" si="296"/>
        <v>1.5</v>
      </c>
      <c r="F2701">
        <v>0</v>
      </c>
      <c r="G2701" t="s">
        <v>8221</v>
      </c>
      <c r="H2701" t="s">
        <v>8229</v>
      </c>
      <c r="I2701" t="s">
        <v>8251</v>
      </c>
      <c r="J2701">
        <v>1407533463</v>
      </c>
      <c r="K2701" s="10">
        <f t="shared" si="297"/>
        <v>41859.896562499998</v>
      </c>
      <c r="L2701">
        <v>1404941463</v>
      </c>
      <c r="M2701" s="10">
        <f t="shared" si="298"/>
        <v>41829.896562499998</v>
      </c>
      <c r="N2701" t="b">
        <v>0</v>
      </c>
      <c r="O2701">
        <v>0</v>
      </c>
      <c r="P2701" t="b">
        <v>0</v>
      </c>
      <c r="Q2701" t="s">
        <v>8284</v>
      </c>
      <c r="R2701" s="5">
        <f t="shared" si="294"/>
        <v>0</v>
      </c>
      <c r="S2701" s="6" t="e">
        <f t="shared" si="295"/>
        <v>#DIV/0!</v>
      </c>
      <c r="T2701" t="str">
        <f t="shared" si="299"/>
        <v>food</v>
      </c>
      <c r="U2701" t="str">
        <f t="shared" si="300"/>
        <v>food trucks</v>
      </c>
    </row>
    <row r="2702" spans="1:21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f t="shared" si="296"/>
        <v>9999</v>
      </c>
      <c r="F2702">
        <v>70</v>
      </c>
      <c r="G2702" t="s">
        <v>8221</v>
      </c>
      <c r="H2702" t="s">
        <v>8224</v>
      </c>
      <c r="I2702" t="s">
        <v>8246</v>
      </c>
      <c r="J2702">
        <v>1411073972</v>
      </c>
      <c r="K2702" s="10">
        <f t="shared" si="297"/>
        <v>41900.87467592593</v>
      </c>
      <c r="L2702">
        <v>1408481972</v>
      </c>
      <c r="M2702" s="10">
        <f t="shared" si="298"/>
        <v>41870.87467592593</v>
      </c>
      <c r="N2702" t="b">
        <v>0</v>
      </c>
      <c r="O2702">
        <v>4</v>
      </c>
      <c r="P2702" t="b">
        <v>0</v>
      </c>
      <c r="Q2702" t="s">
        <v>8284</v>
      </c>
      <c r="R2702" s="5">
        <f t="shared" si="294"/>
        <v>7.0000000000000001E-3</v>
      </c>
      <c r="S2702" s="6">
        <f t="shared" si="295"/>
        <v>17.5</v>
      </c>
      <c r="T2702" t="str">
        <f t="shared" si="299"/>
        <v>food</v>
      </c>
      <c r="U2702" t="str">
        <f t="shared" si="300"/>
        <v>food trucks</v>
      </c>
    </row>
    <row r="2703" spans="1:21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f t="shared" si="296"/>
        <v>3774.0000000000005</v>
      </c>
      <c r="F2703">
        <v>1570</v>
      </c>
      <c r="G2703" t="s">
        <v>8222</v>
      </c>
      <c r="H2703" t="s">
        <v>8241</v>
      </c>
      <c r="I2703" t="s">
        <v>8249</v>
      </c>
      <c r="J2703">
        <v>1491586534</v>
      </c>
      <c r="K2703" s="10">
        <f t="shared" si="297"/>
        <v>42832.733032407406</v>
      </c>
      <c r="L2703">
        <v>1488911734</v>
      </c>
      <c r="M2703" s="10">
        <f t="shared" si="298"/>
        <v>42801.774699074071</v>
      </c>
      <c r="N2703" t="b">
        <v>0</v>
      </c>
      <c r="O2703">
        <v>46</v>
      </c>
      <c r="P2703" t="b">
        <v>0</v>
      </c>
      <c r="Q2703" t="s">
        <v>8303</v>
      </c>
      <c r="R2703" s="5">
        <f t="shared" si="294"/>
        <v>0.46200000000000002</v>
      </c>
      <c r="S2703" s="6">
        <f t="shared" si="295"/>
        <v>34.130434782608695</v>
      </c>
      <c r="T2703" t="str">
        <f t="shared" si="299"/>
        <v>theater</v>
      </c>
      <c r="U2703" t="str">
        <f t="shared" si="300"/>
        <v>spaces</v>
      </c>
    </row>
    <row r="2704" spans="1:21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f t="shared" si="296"/>
        <v>10000</v>
      </c>
      <c r="F2704">
        <v>3441</v>
      </c>
      <c r="G2704" t="s">
        <v>8222</v>
      </c>
      <c r="H2704" t="s">
        <v>8224</v>
      </c>
      <c r="I2704" t="s">
        <v>8246</v>
      </c>
      <c r="J2704">
        <v>1491416077</v>
      </c>
      <c r="K2704" s="10">
        <f t="shared" si="297"/>
        <v>42830.760150462964</v>
      </c>
      <c r="L2704">
        <v>1488827677</v>
      </c>
      <c r="M2704" s="10">
        <f t="shared" si="298"/>
        <v>42800.801817129628</v>
      </c>
      <c r="N2704" t="b">
        <v>1</v>
      </c>
      <c r="O2704">
        <v>26</v>
      </c>
      <c r="P2704" t="b">
        <v>0</v>
      </c>
      <c r="Q2704" t="s">
        <v>8303</v>
      </c>
      <c r="R2704" s="5">
        <f t="shared" si="294"/>
        <v>0.34399999999999997</v>
      </c>
      <c r="S2704" s="6">
        <f t="shared" si="295"/>
        <v>132.34615384615384</v>
      </c>
      <c r="T2704" t="str">
        <f t="shared" si="299"/>
        <v>theater</v>
      </c>
      <c r="U2704" t="str">
        <f t="shared" si="300"/>
        <v>spaces</v>
      </c>
    </row>
    <row r="2705" spans="1:21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f t="shared" si="296"/>
        <v>2039.9999999999998</v>
      </c>
      <c r="F2705">
        <v>41500</v>
      </c>
      <c r="G2705" t="s">
        <v>8222</v>
      </c>
      <c r="H2705" t="s">
        <v>8238</v>
      </c>
      <c r="I2705" t="s">
        <v>8256</v>
      </c>
      <c r="J2705">
        <v>1490196830</v>
      </c>
      <c r="K2705" s="10">
        <f t="shared" si="297"/>
        <v>42816.648495370369</v>
      </c>
      <c r="L2705">
        <v>1485016430</v>
      </c>
      <c r="M2705" s="10">
        <f t="shared" si="298"/>
        <v>42756.690162037034</v>
      </c>
      <c r="N2705" t="b">
        <v>0</v>
      </c>
      <c r="O2705">
        <v>45</v>
      </c>
      <c r="P2705" t="b">
        <v>0</v>
      </c>
      <c r="Q2705" t="s">
        <v>8303</v>
      </c>
      <c r="R2705" s="5">
        <f t="shared" si="294"/>
        <v>1.038</v>
      </c>
      <c r="S2705" s="6">
        <f t="shared" si="295"/>
        <v>922.22222222222217</v>
      </c>
      <c r="T2705" t="str">
        <f t="shared" si="299"/>
        <v>theater</v>
      </c>
      <c r="U2705" t="str">
        <f t="shared" si="300"/>
        <v>spaces</v>
      </c>
    </row>
    <row r="2706" spans="1:21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f t="shared" si="296"/>
        <v>19000</v>
      </c>
      <c r="F2706">
        <v>1145</v>
      </c>
      <c r="G2706" t="s">
        <v>8222</v>
      </c>
      <c r="H2706" t="s">
        <v>8224</v>
      </c>
      <c r="I2706" t="s">
        <v>8246</v>
      </c>
      <c r="J2706">
        <v>1491421314</v>
      </c>
      <c r="K2706" s="10">
        <f t="shared" si="297"/>
        <v>42830.820763888885</v>
      </c>
      <c r="L2706">
        <v>1487709714</v>
      </c>
      <c r="M2706" s="10">
        <f t="shared" si="298"/>
        <v>42787.862430555557</v>
      </c>
      <c r="N2706" t="b">
        <v>0</v>
      </c>
      <c r="O2706">
        <v>7</v>
      </c>
      <c r="P2706" t="b">
        <v>0</v>
      </c>
      <c r="Q2706" t="s">
        <v>8303</v>
      </c>
      <c r="R2706" s="5">
        <f t="shared" si="294"/>
        <v>0.06</v>
      </c>
      <c r="S2706" s="6">
        <f t="shared" si="295"/>
        <v>163.57142857142858</v>
      </c>
      <c r="T2706" t="str">
        <f t="shared" si="299"/>
        <v>theater</v>
      </c>
      <c r="U2706" t="str">
        <f t="shared" si="300"/>
        <v>spaces</v>
      </c>
    </row>
    <row r="2707" spans="1:21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f t="shared" si="296"/>
        <v>16500</v>
      </c>
      <c r="F2707">
        <v>1739</v>
      </c>
      <c r="G2707" t="s">
        <v>8222</v>
      </c>
      <c r="H2707" t="s">
        <v>8224</v>
      </c>
      <c r="I2707" t="s">
        <v>8246</v>
      </c>
      <c r="J2707">
        <v>1490389158</v>
      </c>
      <c r="K2707" s="10">
        <f t="shared" si="297"/>
        <v>42818.874513888892</v>
      </c>
      <c r="L2707">
        <v>1486504758</v>
      </c>
      <c r="M2707" s="10">
        <f t="shared" si="298"/>
        <v>42773.916180555556</v>
      </c>
      <c r="N2707" t="b">
        <v>0</v>
      </c>
      <c r="O2707">
        <v>8</v>
      </c>
      <c r="P2707" t="b">
        <v>0</v>
      </c>
      <c r="Q2707" t="s">
        <v>8303</v>
      </c>
      <c r="R2707" s="5">
        <f t="shared" si="294"/>
        <v>0.105</v>
      </c>
      <c r="S2707" s="6">
        <f t="shared" si="295"/>
        <v>217.375</v>
      </c>
      <c r="T2707" t="str">
        <f t="shared" si="299"/>
        <v>theater</v>
      </c>
      <c r="U2707" t="str">
        <f t="shared" si="300"/>
        <v>spaces</v>
      </c>
    </row>
    <row r="2708" spans="1:21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f t="shared" si="296"/>
        <v>35000</v>
      </c>
      <c r="F2708">
        <v>39304</v>
      </c>
      <c r="G2708" t="s">
        <v>8219</v>
      </c>
      <c r="H2708" t="s">
        <v>8224</v>
      </c>
      <c r="I2708" t="s">
        <v>8246</v>
      </c>
      <c r="J2708">
        <v>1413442740</v>
      </c>
      <c r="K2708" s="10">
        <f t="shared" si="297"/>
        <v>41928.290972222225</v>
      </c>
      <c r="L2708">
        <v>1410937483</v>
      </c>
      <c r="M2708" s="10">
        <f t="shared" si="298"/>
        <v>41899.294942129629</v>
      </c>
      <c r="N2708" t="b">
        <v>1</v>
      </c>
      <c r="O2708">
        <v>263</v>
      </c>
      <c r="P2708" t="b">
        <v>1</v>
      </c>
      <c r="Q2708" t="s">
        <v>8303</v>
      </c>
      <c r="R2708" s="5">
        <f t="shared" si="294"/>
        <v>1.123</v>
      </c>
      <c r="S2708" s="14">
        <f t="shared" si="295"/>
        <v>149.44486692015209</v>
      </c>
      <c r="T2708" t="str">
        <f t="shared" si="299"/>
        <v>theater</v>
      </c>
      <c r="U2708" t="str">
        <f t="shared" si="300"/>
        <v>spaces</v>
      </c>
    </row>
    <row r="2709" spans="1:21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f t="shared" si="296"/>
        <v>8000</v>
      </c>
      <c r="F2709">
        <v>28067.57</v>
      </c>
      <c r="G2709" t="s">
        <v>8219</v>
      </c>
      <c r="H2709" t="s">
        <v>8224</v>
      </c>
      <c r="I2709" t="s">
        <v>8246</v>
      </c>
      <c r="J2709">
        <v>1369637940</v>
      </c>
      <c r="K2709" s="10">
        <f t="shared" si="297"/>
        <v>41421.290972222225</v>
      </c>
      <c r="L2709">
        <v>1367088443</v>
      </c>
      <c r="M2709" s="10">
        <f t="shared" si="298"/>
        <v>41391.782905092594</v>
      </c>
      <c r="N2709" t="b">
        <v>1</v>
      </c>
      <c r="O2709">
        <v>394</v>
      </c>
      <c r="P2709" t="b">
        <v>1</v>
      </c>
      <c r="Q2709" t="s">
        <v>8303</v>
      </c>
      <c r="R2709" s="5">
        <f t="shared" si="294"/>
        <v>3.508</v>
      </c>
      <c r="S2709" s="14">
        <f t="shared" si="295"/>
        <v>71.237487309644663</v>
      </c>
      <c r="T2709" t="str">
        <f t="shared" si="299"/>
        <v>theater</v>
      </c>
      <c r="U2709" t="str">
        <f t="shared" si="300"/>
        <v>spaces</v>
      </c>
    </row>
    <row r="2710" spans="1:21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f t="shared" si="296"/>
        <v>24200</v>
      </c>
      <c r="F2710">
        <v>46643.07</v>
      </c>
      <c r="G2710" t="s">
        <v>8219</v>
      </c>
      <c r="H2710" t="s">
        <v>8225</v>
      </c>
      <c r="I2710" t="s">
        <v>8247</v>
      </c>
      <c r="J2710">
        <v>1469119526</v>
      </c>
      <c r="K2710" s="10">
        <f t="shared" si="297"/>
        <v>42572.698217592595</v>
      </c>
      <c r="L2710">
        <v>1463935526</v>
      </c>
      <c r="M2710" s="10">
        <f t="shared" si="298"/>
        <v>42512.698217592595</v>
      </c>
      <c r="N2710" t="b">
        <v>1</v>
      </c>
      <c r="O2710">
        <v>1049</v>
      </c>
      <c r="P2710" t="b">
        <v>1</v>
      </c>
      <c r="Q2710" t="s">
        <v>8303</v>
      </c>
      <c r="R2710" s="5">
        <f t="shared" si="294"/>
        <v>2.3319999999999999</v>
      </c>
      <c r="S2710" s="14">
        <f t="shared" si="295"/>
        <v>44.464318398474738</v>
      </c>
      <c r="T2710" t="str">
        <f t="shared" si="299"/>
        <v>theater</v>
      </c>
      <c r="U2710" t="str">
        <f t="shared" si="300"/>
        <v>spaces</v>
      </c>
    </row>
    <row r="2711" spans="1:21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f t="shared" si="296"/>
        <v>50000</v>
      </c>
      <c r="F2711">
        <v>50803</v>
      </c>
      <c r="G2711" t="s">
        <v>8219</v>
      </c>
      <c r="H2711" t="s">
        <v>8224</v>
      </c>
      <c r="I2711" t="s">
        <v>8246</v>
      </c>
      <c r="J2711">
        <v>1475553540</v>
      </c>
      <c r="K2711" s="10">
        <f t="shared" si="297"/>
        <v>42647.165972222225</v>
      </c>
      <c r="L2711">
        <v>1472528141</v>
      </c>
      <c r="M2711" s="10">
        <f t="shared" si="298"/>
        <v>42612.149780092594</v>
      </c>
      <c r="N2711" t="b">
        <v>1</v>
      </c>
      <c r="O2711">
        <v>308</v>
      </c>
      <c r="P2711" t="b">
        <v>1</v>
      </c>
      <c r="Q2711" t="s">
        <v>8303</v>
      </c>
      <c r="R2711" s="5">
        <f t="shared" si="294"/>
        <v>1.016</v>
      </c>
      <c r="S2711" s="14">
        <f t="shared" si="295"/>
        <v>164.94480519480518</v>
      </c>
      <c r="T2711" t="str">
        <f t="shared" si="299"/>
        <v>theater</v>
      </c>
      <c r="U2711" t="str">
        <f t="shared" si="300"/>
        <v>spaces</v>
      </c>
    </row>
    <row r="2712" spans="1:21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f t="shared" si="296"/>
        <v>60000</v>
      </c>
      <c r="F2712">
        <v>92340.21</v>
      </c>
      <c r="G2712" t="s">
        <v>8219</v>
      </c>
      <c r="H2712" t="s">
        <v>8224</v>
      </c>
      <c r="I2712" t="s">
        <v>8246</v>
      </c>
      <c r="J2712">
        <v>1407549600</v>
      </c>
      <c r="K2712" s="10">
        <f t="shared" si="297"/>
        <v>41860.083333333336</v>
      </c>
      <c r="L2712">
        <v>1404797428</v>
      </c>
      <c r="M2712" s="10">
        <f t="shared" si="298"/>
        <v>41828.229490740741</v>
      </c>
      <c r="N2712" t="b">
        <v>1</v>
      </c>
      <c r="O2712">
        <v>1088</v>
      </c>
      <c r="P2712" t="b">
        <v>1</v>
      </c>
      <c r="Q2712" t="s">
        <v>8303</v>
      </c>
      <c r="R2712" s="5">
        <f t="shared" si="294"/>
        <v>1.5389999999999999</v>
      </c>
      <c r="S2712" s="14">
        <f t="shared" si="295"/>
        <v>84.871516544117654</v>
      </c>
      <c r="T2712" t="str">
        <f t="shared" si="299"/>
        <v>theater</v>
      </c>
      <c r="U2712" t="str">
        <f t="shared" si="300"/>
        <v>spaces</v>
      </c>
    </row>
    <row r="2713" spans="1:21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f t="shared" si="296"/>
        <v>4731.0999999999995</v>
      </c>
      <c r="F2713">
        <v>3938</v>
      </c>
      <c r="G2713" t="s">
        <v>8219</v>
      </c>
      <c r="H2713" t="s">
        <v>8225</v>
      </c>
      <c r="I2713" t="s">
        <v>8247</v>
      </c>
      <c r="J2713">
        <v>1403301660</v>
      </c>
      <c r="K2713" s="10">
        <f t="shared" si="297"/>
        <v>41810.917361111111</v>
      </c>
      <c r="L2713">
        <v>1400694790</v>
      </c>
      <c r="M2713" s="10">
        <f t="shared" si="298"/>
        <v>41780.745254629634</v>
      </c>
      <c r="N2713" t="b">
        <v>1</v>
      </c>
      <c r="O2713">
        <v>73</v>
      </c>
      <c r="P2713" t="b">
        <v>1</v>
      </c>
      <c r="Q2713" t="s">
        <v>8303</v>
      </c>
      <c r="R2713" s="5">
        <f t="shared" si="294"/>
        <v>1.0069999999999999</v>
      </c>
      <c r="S2713" s="14">
        <f t="shared" si="295"/>
        <v>53.945205479452056</v>
      </c>
      <c r="T2713" t="str">
        <f t="shared" si="299"/>
        <v>theater</v>
      </c>
      <c r="U2713" t="str">
        <f t="shared" si="300"/>
        <v>spaces</v>
      </c>
    </row>
    <row r="2714" spans="1:21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f t="shared" si="296"/>
        <v>5500</v>
      </c>
      <c r="F2714">
        <v>7226</v>
      </c>
      <c r="G2714" t="s">
        <v>8219</v>
      </c>
      <c r="H2714" t="s">
        <v>8224</v>
      </c>
      <c r="I2714" t="s">
        <v>8246</v>
      </c>
      <c r="J2714">
        <v>1373738400</v>
      </c>
      <c r="K2714" s="10">
        <f t="shared" si="297"/>
        <v>41468.75</v>
      </c>
      <c r="L2714">
        <v>1370568560</v>
      </c>
      <c r="M2714" s="10">
        <f t="shared" si="298"/>
        <v>41432.062037037038</v>
      </c>
      <c r="N2714" t="b">
        <v>1</v>
      </c>
      <c r="O2714">
        <v>143</v>
      </c>
      <c r="P2714" t="b">
        <v>1</v>
      </c>
      <c r="Q2714" t="s">
        <v>8303</v>
      </c>
      <c r="R2714" s="5">
        <f t="shared" si="294"/>
        <v>1.3140000000000001</v>
      </c>
      <c r="S2714" s="14">
        <f t="shared" si="295"/>
        <v>50.531468531468533</v>
      </c>
      <c r="T2714" t="str">
        <f t="shared" si="299"/>
        <v>theater</v>
      </c>
      <c r="U2714" t="str">
        <f t="shared" si="300"/>
        <v>spaces</v>
      </c>
    </row>
    <row r="2715" spans="1:21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f t="shared" si="296"/>
        <v>150000</v>
      </c>
      <c r="F2715">
        <v>153362</v>
      </c>
      <c r="G2715" t="s">
        <v>8219</v>
      </c>
      <c r="H2715" t="s">
        <v>8224</v>
      </c>
      <c r="I2715" t="s">
        <v>8246</v>
      </c>
      <c r="J2715">
        <v>1450971684</v>
      </c>
      <c r="K2715" s="10">
        <f t="shared" si="297"/>
        <v>42362.653749999998</v>
      </c>
      <c r="L2715">
        <v>1447515684</v>
      </c>
      <c r="M2715" s="10">
        <f t="shared" si="298"/>
        <v>42322.653749999998</v>
      </c>
      <c r="N2715" t="b">
        <v>1</v>
      </c>
      <c r="O2715">
        <v>1420</v>
      </c>
      <c r="P2715" t="b">
        <v>1</v>
      </c>
      <c r="Q2715" t="s">
        <v>8303</v>
      </c>
      <c r="R2715" s="5">
        <f t="shared" si="294"/>
        <v>1.022</v>
      </c>
      <c r="S2715" s="14">
        <f t="shared" si="295"/>
        <v>108.00140845070422</v>
      </c>
      <c r="T2715" t="str">
        <f t="shared" si="299"/>
        <v>theater</v>
      </c>
      <c r="U2715" t="str">
        <f t="shared" si="300"/>
        <v>spaces</v>
      </c>
    </row>
    <row r="2716" spans="1:21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f t="shared" si="296"/>
        <v>25000</v>
      </c>
      <c r="F2716">
        <v>29089</v>
      </c>
      <c r="G2716" t="s">
        <v>8219</v>
      </c>
      <c r="H2716" t="s">
        <v>8224</v>
      </c>
      <c r="I2716" t="s">
        <v>8246</v>
      </c>
      <c r="J2716">
        <v>1476486000</v>
      </c>
      <c r="K2716" s="10">
        <f t="shared" si="297"/>
        <v>42657.958333333328</v>
      </c>
      <c r="L2716">
        <v>1474040596</v>
      </c>
      <c r="M2716" s="10">
        <f t="shared" si="298"/>
        <v>42629.655046296291</v>
      </c>
      <c r="N2716" t="b">
        <v>1</v>
      </c>
      <c r="O2716">
        <v>305</v>
      </c>
      <c r="P2716" t="b">
        <v>1</v>
      </c>
      <c r="Q2716" t="s">
        <v>8303</v>
      </c>
      <c r="R2716" s="5">
        <f t="shared" si="294"/>
        <v>1.1639999999999999</v>
      </c>
      <c r="S2716" s="14">
        <f t="shared" si="295"/>
        <v>95.373770491803285</v>
      </c>
      <c r="T2716" t="str">
        <f t="shared" si="299"/>
        <v>theater</v>
      </c>
      <c r="U2716" t="str">
        <f t="shared" si="300"/>
        <v>spaces</v>
      </c>
    </row>
    <row r="2717" spans="1:21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f t="shared" si="296"/>
        <v>12000</v>
      </c>
      <c r="F2717">
        <v>31754.69</v>
      </c>
      <c r="G2717" t="s">
        <v>8219</v>
      </c>
      <c r="H2717" t="s">
        <v>8224</v>
      </c>
      <c r="I2717" t="s">
        <v>8246</v>
      </c>
      <c r="J2717">
        <v>1456047228</v>
      </c>
      <c r="K2717" s="10">
        <f t="shared" si="297"/>
        <v>42421.398472222223</v>
      </c>
      <c r="L2717">
        <v>1453109628</v>
      </c>
      <c r="M2717" s="10">
        <f t="shared" si="298"/>
        <v>42387.398472222223</v>
      </c>
      <c r="N2717" t="b">
        <v>1</v>
      </c>
      <c r="O2717">
        <v>551</v>
      </c>
      <c r="P2717" t="b">
        <v>1</v>
      </c>
      <c r="Q2717" t="s">
        <v>8303</v>
      </c>
      <c r="R2717" s="5">
        <f t="shared" si="294"/>
        <v>2.6459999999999999</v>
      </c>
      <c r="S2717" s="14">
        <f t="shared" si="295"/>
        <v>57.631016333938291</v>
      </c>
      <c r="T2717" t="str">
        <f t="shared" si="299"/>
        <v>theater</v>
      </c>
      <c r="U2717" t="str">
        <f t="shared" si="300"/>
        <v>spaces</v>
      </c>
    </row>
    <row r="2718" spans="1:21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f t="shared" si="296"/>
        <v>11100.000000000002</v>
      </c>
      <c r="F2718">
        <v>11998.01</v>
      </c>
      <c r="G2718" t="s">
        <v>8219</v>
      </c>
      <c r="H2718" t="s">
        <v>8236</v>
      </c>
      <c r="I2718" t="s">
        <v>8249</v>
      </c>
      <c r="J2718">
        <v>1444291193</v>
      </c>
      <c r="K2718" s="10">
        <f t="shared" si="297"/>
        <v>42285.333252314813</v>
      </c>
      <c r="L2718">
        <v>1441699193</v>
      </c>
      <c r="M2718" s="10">
        <f t="shared" si="298"/>
        <v>42255.333252314813</v>
      </c>
      <c r="N2718" t="b">
        <v>1</v>
      </c>
      <c r="O2718">
        <v>187</v>
      </c>
      <c r="P2718" t="b">
        <v>1</v>
      </c>
      <c r="Q2718" t="s">
        <v>8303</v>
      </c>
      <c r="R2718" s="5">
        <f t="shared" si="294"/>
        <v>1.2</v>
      </c>
      <c r="S2718" s="14">
        <f t="shared" si="295"/>
        <v>64.160481283422456</v>
      </c>
      <c r="T2718" t="str">
        <f t="shared" si="299"/>
        <v>theater</v>
      </c>
      <c r="U2718" t="str">
        <f t="shared" si="300"/>
        <v>spaces</v>
      </c>
    </row>
    <row r="2719" spans="1:21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f t="shared" si="296"/>
        <v>25000</v>
      </c>
      <c r="F2719">
        <v>30026</v>
      </c>
      <c r="G2719" t="s">
        <v>8219</v>
      </c>
      <c r="H2719" t="s">
        <v>8224</v>
      </c>
      <c r="I2719" t="s">
        <v>8246</v>
      </c>
      <c r="J2719">
        <v>1417906649</v>
      </c>
      <c r="K2719" s="10">
        <f t="shared" si="297"/>
        <v>41979.956585648149</v>
      </c>
      <c r="L2719">
        <v>1414015049</v>
      </c>
      <c r="M2719" s="10">
        <f t="shared" si="298"/>
        <v>41934.914918981485</v>
      </c>
      <c r="N2719" t="b">
        <v>1</v>
      </c>
      <c r="O2719">
        <v>325</v>
      </c>
      <c r="P2719" t="b">
        <v>1</v>
      </c>
      <c r="Q2719" t="s">
        <v>8303</v>
      </c>
      <c r="R2719" s="5">
        <f t="shared" si="294"/>
        <v>1.2010000000000001</v>
      </c>
      <c r="S2719" s="14">
        <f t="shared" si="295"/>
        <v>92.387692307692305</v>
      </c>
      <c r="T2719" t="str">
        <f t="shared" si="299"/>
        <v>theater</v>
      </c>
      <c r="U2719" t="str">
        <f t="shared" si="300"/>
        <v>spaces</v>
      </c>
    </row>
    <row r="2720" spans="1:21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f t="shared" si="296"/>
        <v>18000</v>
      </c>
      <c r="F2720">
        <v>18645</v>
      </c>
      <c r="G2720" t="s">
        <v>8219</v>
      </c>
      <c r="H2720" t="s">
        <v>8224</v>
      </c>
      <c r="I2720" t="s">
        <v>8246</v>
      </c>
      <c r="J2720">
        <v>1462316400</v>
      </c>
      <c r="K2720" s="10">
        <f t="shared" si="297"/>
        <v>42493.958333333328</v>
      </c>
      <c r="L2720">
        <v>1459865945</v>
      </c>
      <c r="M2720" s="10">
        <f t="shared" si="298"/>
        <v>42465.596585648149</v>
      </c>
      <c r="N2720" t="b">
        <v>1</v>
      </c>
      <c r="O2720">
        <v>148</v>
      </c>
      <c r="P2720" t="b">
        <v>1</v>
      </c>
      <c r="Q2720" t="s">
        <v>8303</v>
      </c>
      <c r="R2720" s="5">
        <f t="shared" si="294"/>
        <v>1.036</v>
      </c>
      <c r="S2720" s="14">
        <f t="shared" si="295"/>
        <v>125.97972972972973</v>
      </c>
      <c r="T2720" t="str">
        <f t="shared" si="299"/>
        <v>theater</v>
      </c>
      <c r="U2720" t="str">
        <f t="shared" si="300"/>
        <v>spaces</v>
      </c>
    </row>
    <row r="2721" spans="1:21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f t="shared" si="296"/>
        <v>6000</v>
      </c>
      <c r="F2721">
        <v>6530</v>
      </c>
      <c r="G2721" t="s">
        <v>8219</v>
      </c>
      <c r="H2721" t="s">
        <v>8224</v>
      </c>
      <c r="I2721" t="s">
        <v>8246</v>
      </c>
      <c r="J2721">
        <v>1460936694</v>
      </c>
      <c r="K2721" s="10">
        <f t="shared" si="297"/>
        <v>42477.989513888882</v>
      </c>
      <c r="L2721">
        <v>1455756294</v>
      </c>
      <c r="M2721" s="10">
        <f t="shared" si="298"/>
        <v>42418.031180555554</v>
      </c>
      <c r="N2721" t="b">
        <v>0</v>
      </c>
      <c r="O2721">
        <v>69</v>
      </c>
      <c r="P2721" t="b">
        <v>1</v>
      </c>
      <c r="Q2721" t="s">
        <v>8303</v>
      </c>
      <c r="R2721" s="5">
        <f t="shared" si="294"/>
        <v>1.0880000000000001</v>
      </c>
      <c r="S2721" s="14">
        <f t="shared" si="295"/>
        <v>94.637681159420296</v>
      </c>
      <c r="T2721" t="str">
        <f t="shared" si="299"/>
        <v>theater</v>
      </c>
      <c r="U2721" t="str">
        <f t="shared" si="300"/>
        <v>spaces</v>
      </c>
    </row>
    <row r="2722" spans="1:21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f t="shared" si="296"/>
        <v>25000</v>
      </c>
      <c r="F2722">
        <v>29531</v>
      </c>
      <c r="G2722" t="s">
        <v>8219</v>
      </c>
      <c r="H2722" t="s">
        <v>8224</v>
      </c>
      <c r="I2722" t="s">
        <v>8246</v>
      </c>
      <c r="J2722">
        <v>1478866253</v>
      </c>
      <c r="K2722" s="10">
        <f t="shared" si="297"/>
        <v>42685.507557870369</v>
      </c>
      <c r="L2722">
        <v>1476270653</v>
      </c>
      <c r="M2722" s="10">
        <f t="shared" si="298"/>
        <v>42655.465891203698</v>
      </c>
      <c r="N2722" t="b">
        <v>0</v>
      </c>
      <c r="O2722">
        <v>173</v>
      </c>
      <c r="P2722" t="b">
        <v>1</v>
      </c>
      <c r="Q2722" t="s">
        <v>8303</v>
      </c>
      <c r="R2722" s="5">
        <f t="shared" si="294"/>
        <v>1.181</v>
      </c>
      <c r="S2722" s="14">
        <f t="shared" si="295"/>
        <v>170.69942196531792</v>
      </c>
      <c r="T2722" t="str">
        <f t="shared" si="299"/>
        <v>theater</v>
      </c>
      <c r="U2722" t="str">
        <f t="shared" si="300"/>
        <v>spaces</v>
      </c>
    </row>
    <row r="2723" spans="1:21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f t="shared" si="296"/>
        <v>907.5</v>
      </c>
      <c r="F2723">
        <v>10965</v>
      </c>
      <c r="G2723" t="s">
        <v>8219</v>
      </c>
      <c r="H2723" t="s">
        <v>8225</v>
      </c>
      <c r="I2723" t="s">
        <v>8247</v>
      </c>
      <c r="J2723">
        <v>1378494000</v>
      </c>
      <c r="K2723" s="10">
        <f t="shared" si="297"/>
        <v>41523.791666666664</v>
      </c>
      <c r="L2723">
        <v>1375880598</v>
      </c>
      <c r="M2723" s="10">
        <f t="shared" si="298"/>
        <v>41493.543958333335</v>
      </c>
      <c r="N2723" t="b">
        <v>0</v>
      </c>
      <c r="O2723">
        <v>269</v>
      </c>
      <c r="P2723" t="b">
        <v>1</v>
      </c>
      <c r="Q2723" t="s">
        <v>8295</v>
      </c>
      <c r="R2723" s="5">
        <f t="shared" si="294"/>
        <v>14.62</v>
      </c>
      <c r="S2723" s="14">
        <f t="shared" si="295"/>
        <v>40.762081784386616</v>
      </c>
      <c r="T2723" t="str">
        <f t="shared" si="299"/>
        <v>technology</v>
      </c>
      <c r="U2723" t="str">
        <f t="shared" si="300"/>
        <v>hardware</v>
      </c>
    </row>
    <row r="2724" spans="1:21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f t="shared" si="296"/>
        <v>5000</v>
      </c>
      <c r="F2724">
        <v>12627</v>
      </c>
      <c r="G2724" t="s">
        <v>8219</v>
      </c>
      <c r="H2724" t="s">
        <v>8224</v>
      </c>
      <c r="I2724" t="s">
        <v>8246</v>
      </c>
      <c r="J2724">
        <v>1485722053</v>
      </c>
      <c r="K2724" s="10">
        <f t="shared" si="297"/>
        <v>42764.857094907406</v>
      </c>
      <c r="L2724">
        <v>1480538053</v>
      </c>
      <c r="M2724" s="10">
        <f t="shared" si="298"/>
        <v>42704.857094907406</v>
      </c>
      <c r="N2724" t="b">
        <v>0</v>
      </c>
      <c r="O2724">
        <v>185</v>
      </c>
      <c r="P2724" t="b">
        <v>1</v>
      </c>
      <c r="Q2724" t="s">
        <v>8295</v>
      </c>
      <c r="R2724" s="5">
        <f t="shared" si="294"/>
        <v>2.5249999999999999</v>
      </c>
      <c r="S2724" s="14">
        <f t="shared" si="295"/>
        <v>68.254054054054052</v>
      </c>
      <c r="T2724" t="str">
        <f t="shared" si="299"/>
        <v>technology</v>
      </c>
      <c r="U2724" t="str">
        <f t="shared" si="300"/>
        <v>hardware</v>
      </c>
    </row>
    <row r="2725" spans="1:21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f t="shared" si="296"/>
        <v>12000</v>
      </c>
      <c r="F2725">
        <v>16806</v>
      </c>
      <c r="G2725" t="s">
        <v>8219</v>
      </c>
      <c r="H2725" t="s">
        <v>8224</v>
      </c>
      <c r="I2725" t="s">
        <v>8246</v>
      </c>
      <c r="J2725">
        <v>1420060088</v>
      </c>
      <c r="K2725" s="10">
        <f t="shared" si="297"/>
        <v>42004.880648148144</v>
      </c>
      <c r="L2725">
        <v>1414872488</v>
      </c>
      <c r="M2725" s="10">
        <f t="shared" si="298"/>
        <v>41944.83898148148</v>
      </c>
      <c r="N2725" t="b">
        <v>0</v>
      </c>
      <c r="O2725">
        <v>176</v>
      </c>
      <c r="P2725" t="b">
        <v>1</v>
      </c>
      <c r="Q2725" t="s">
        <v>8295</v>
      </c>
      <c r="R2725" s="5">
        <f t="shared" si="294"/>
        <v>1.401</v>
      </c>
      <c r="S2725" s="14">
        <f t="shared" si="295"/>
        <v>95.48863636363636</v>
      </c>
      <c r="T2725" t="str">
        <f t="shared" si="299"/>
        <v>technology</v>
      </c>
      <c r="U2725" t="str">
        <f t="shared" si="300"/>
        <v>hardware</v>
      </c>
    </row>
    <row r="2726" spans="1:21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f t="shared" si="296"/>
        <v>2986.2799999999997</v>
      </c>
      <c r="F2726">
        <v>7326.88</v>
      </c>
      <c r="G2726" t="s">
        <v>8219</v>
      </c>
      <c r="H2726" t="s">
        <v>8225</v>
      </c>
      <c r="I2726" t="s">
        <v>8247</v>
      </c>
      <c r="J2726">
        <v>1439625059</v>
      </c>
      <c r="K2726" s="10">
        <f t="shared" si="297"/>
        <v>42231.32707175926</v>
      </c>
      <c r="L2726">
        <v>1436860259</v>
      </c>
      <c r="M2726" s="10">
        <f t="shared" si="298"/>
        <v>42199.32707175926</v>
      </c>
      <c r="N2726" t="b">
        <v>0</v>
      </c>
      <c r="O2726">
        <v>1019</v>
      </c>
      <c r="P2726" t="b">
        <v>1</v>
      </c>
      <c r="Q2726" t="s">
        <v>8295</v>
      </c>
      <c r="R2726" s="5">
        <f t="shared" si="294"/>
        <v>2.9689999999999999</v>
      </c>
      <c r="S2726" s="14">
        <f t="shared" si="295"/>
        <v>7.1902649656526005</v>
      </c>
      <c r="T2726" t="str">
        <f t="shared" si="299"/>
        <v>technology</v>
      </c>
      <c r="U2726" t="str">
        <f t="shared" si="300"/>
        <v>hardware</v>
      </c>
    </row>
    <row r="2727" spans="1:21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f t="shared" si="296"/>
        <v>30000</v>
      </c>
      <c r="F2727">
        <v>57817</v>
      </c>
      <c r="G2727" t="s">
        <v>8219</v>
      </c>
      <c r="H2727" t="s">
        <v>8229</v>
      </c>
      <c r="I2727" t="s">
        <v>8251</v>
      </c>
      <c r="J2727">
        <v>1488390735</v>
      </c>
      <c r="K2727" s="10">
        <f t="shared" si="297"/>
        <v>42795.744618055556</v>
      </c>
      <c r="L2727">
        <v>1484070735</v>
      </c>
      <c r="M2727" s="10">
        <f t="shared" si="298"/>
        <v>42745.744618055556</v>
      </c>
      <c r="N2727" t="b">
        <v>0</v>
      </c>
      <c r="O2727">
        <v>113</v>
      </c>
      <c r="P2727" t="b">
        <v>1</v>
      </c>
      <c r="Q2727" t="s">
        <v>8295</v>
      </c>
      <c r="R2727" s="5">
        <f t="shared" si="294"/>
        <v>1.4450000000000001</v>
      </c>
      <c r="S2727" s="14">
        <f t="shared" si="295"/>
        <v>511.65486725663715</v>
      </c>
      <c r="T2727" t="str">
        <f t="shared" si="299"/>
        <v>technology</v>
      </c>
      <c r="U2727" t="str">
        <f t="shared" si="300"/>
        <v>hardware</v>
      </c>
    </row>
    <row r="2728" spans="1:21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f t="shared" si="296"/>
        <v>100000</v>
      </c>
      <c r="F2728">
        <v>105745</v>
      </c>
      <c r="G2728" t="s">
        <v>8219</v>
      </c>
      <c r="H2728" t="s">
        <v>8224</v>
      </c>
      <c r="I2728" t="s">
        <v>8246</v>
      </c>
      <c r="J2728">
        <v>1461333311</v>
      </c>
      <c r="K2728" s="10">
        <f t="shared" si="297"/>
        <v>42482.579988425925</v>
      </c>
      <c r="L2728">
        <v>1458741311</v>
      </c>
      <c r="M2728" s="10">
        <f t="shared" si="298"/>
        <v>42452.579988425925</v>
      </c>
      <c r="N2728" t="b">
        <v>0</v>
      </c>
      <c r="O2728">
        <v>404</v>
      </c>
      <c r="P2728" t="b">
        <v>1</v>
      </c>
      <c r="Q2728" t="s">
        <v>8295</v>
      </c>
      <c r="R2728" s="5">
        <f t="shared" si="294"/>
        <v>1.0569999999999999</v>
      </c>
      <c r="S2728" s="14">
        <f t="shared" si="295"/>
        <v>261.74504950495049</v>
      </c>
      <c r="T2728" t="str">
        <f t="shared" si="299"/>
        <v>technology</v>
      </c>
      <c r="U2728" t="str">
        <f t="shared" si="300"/>
        <v>hardware</v>
      </c>
    </row>
    <row r="2729" spans="1:21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f t="shared" si="296"/>
        <v>10000</v>
      </c>
      <c r="F2729">
        <v>49321</v>
      </c>
      <c r="G2729" t="s">
        <v>8219</v>
      </c>
      <c r="H2729" t="s">
        <v>8224</v>
      </c>
      <c r="I2729" t="s">
        <v>8246</v>
      </c>
      <c r="J2729">
        <v>1438964063</v>
      </c>
      <c r="K2729" s="10">
        <f t="shared" si="297"/>
        <v>42223.676655092597</v>
      </c>
      <c r="L2729">
        <v>1436804063</v>
      </c>
      <c r="M2729" s="10">
        <f t="shared" si="298"/>
        <v>42198.676655092597</v>
      </c>
      <c r="N2729" t="b">
        <v>0</v>
      </c>
      <c r="O2729">
        <v>707</v>
      </c>
      <c r="P2729" t="b">
        <v>1</v>
      </c>
      <c r="Q2729" t="s">
        <v>8295</v>
      </c>
      <c r="R2729" s="5">
        <f t="shared" si="294"/>
        <v>4.9320000000000004</v>
      </c>
      <c r="S2729" s="14">
        <f t="shared" si="295"/>
        <v>69.760961810466767</v>
      </c>
      <c r="T2729" t="str">
        <f t="shared" si="299"/>
        <v>technology</v>
      </c>
      <c r="U2729" t="str">
        <f t="shared" si="300"/>
        <v>hardware</v>
      </c>
    </row>
    <row r="2730" spans="1:21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f t="shared" si="296"/>
        <v>15000</v>
      </c>
      <c r="F2730">
        <v>30274</v>
      </c>
      <c r="G2730" t="s">
        <v>8219</v>
      </c>
      <c r="H2730" t="s">
        <v>8224</v>
      </c>
      <c r="I2730" t="s">
        <v>8246</v>
      </c>
      <c r="J2730">
        <v>1451485434</v>
      </c>
      <c r="K2730" s="10">
        <f t="shared" si="297"/>
        <v>42368.59993055556</v>
      </c>
      <c r="L2730">
        <v>1448461434</v>
      </c>
      <c r="M2730" s="10">
        <f t="shared" si="298"/>
        <v>42333.59993055556</v>
      </c>
      <c r="N2730" t="b">
        <v>0</v>
      </c>
      <c r="O2730">
        <v>392</v>
      </c>
      <c r="P2730" t="b">
        <v>1</v>
      </c>
      <c r="Q2730" t="s">
        <v>8295</v>
      </c>
      <c r="R2730" s="5">
        <f t="shared" si="294"/>
        <v>2.0179999999999998</v>
      </c>
      <c r="S2730" s="14">
        <f t="shared" si="295"/>
        <v>77.229591836734699</v>
      </c>
      <c r="T2730" t="str">
        <f t="shared" si="299"/>
        <v>technology</v>
      </c>
      <c r="U2730" t="str">
        <f t="shared" si="300"/>
        <v>hardware</v>
      </c>
    </row>
    <row r="2731" spans="1:21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f t="shared" si="296"/>
        <v>7500</v>
      </c>
      <c r="F2731">
        <v>7833</v>
      </c>
      <c r="G2731" t="s">
        <v>8219</v>
      </c>
      <c r="H2731" t="s">
        <v>8224</v>
      </c>
      <c r="I2731" t="s">
        <v>8246</v>
      </c>
      <c r="J2731">
        <v>1430459197</v>
      </c>
      <c r="K2731" s="10">
        <f t="shared" si="297"/>
        <v>42125.240706018521</v>
      </c>
      <c r="L2731">
        <v>1427867197</v>
      </c>
      <c r="M2731" s="10">
        <f t="shared" si="298"/>
        <v>42095.240706018521</v>
      </c>
      <c r="N2731" t="b">
        <v>0</v>
      </c>
      <c r="O2731">
        <v>23</v>
      </c>
      <c r="P2731" t="b">
        <v>1</v>
      </c>
      <c r="Q2731" t="s">
        <v>8295</v>
      </c>
      <c r="R2731" s="5">
        <f t="shared" si="294"/>
        <v>1.044</v>
      </c>
      <c r="S2731" s="14">
        <f t="shared" si="295"/>
        <v>340.56521739130437</v>
      </c>
      <c r="T2731" t="str">
        <f t="shared" si="299"/>
        <v>technology</v>
      </c>
      <c r="U2731" t="str">
        <f t="shared" si="300"/>
        <v>hardware</v>
      </c>
    </row>
    <row r="2732" spans="1:21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f t="shared" si="296"/>
        <v>27000</v>
      </c>
      <c r="F2732">
        <v>45979.01</v>
      </c>
      <c r="G2732" t="s">
        <v>8219</v>
      </c>
      <c r="H2732" t="s">
        <v>8224</v>
      </c>
      <c r="I2732" t="s">
        <v>8246</v>
      </c>
      <c r="J2732">
        <v>1366635575</v>
      </c>
      <c r="K2732" s="10">
        <f t="shared" si="297"/>
        <v>41386.541377314818</v>
      </c>
      <c r="L2732">
        <v>1363611575</v>
      </c>
      <c r="M2732" s="10">
        <f t="shared" si="298"/>
        <v>41351.541377314818</v>
      </c>
      <c r="N2732" t="b">
        <v>0</v>
      </c>
      <c r="O2732">
        <v>682</v>
      </c>
      <c r="P2732" t="b">
        <v>1</v>
      </c>
      <c r="Q2732" t="s">
        <v>8295</v>
      </c>
      <c r="R2732" s="5">
        <f t="shared" si="294"/>
        <v>1.7030000000000001</v>
      </c>
      <c r="S2732" s="14">
        <f t="shared" si="295"/>
        <v>67.417903225806455</v>
      </c>
      <c r="T2732" t="str">
        <f t="shared" si="299"/>
        <v>technology</v>
      </c>
      <c r="U2732" t="str">
        <f t="shared" si="300"/>
        <v>hardware</v>
      </c>
    </row>
    <row r="2733" spans="1:21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f t="shared" si="296"/>
        <v>30000</v>
      </c>
      <c r="F2733">
        <v>31291</v>
      </c>
      <c r="G2733" t="s">
        <v>8219</v>
      </c>
      <c r="H2733" t="s">
        <v>8224</v>
      </c>
      <c r="I2733" t="s">
        <v>8246</v>
      </c>
      <c r="J2733">
        <v>1413604800</v>
      </c>
      <c r="K2733" s="10">
        <f t="shared" si="297"/>
        <v>41930.166666666664</v>
      </c>
      <c r="L2733">
        <v>1408624622</v>
      </c>
      <c r="M2733" s="10">
        <f t="shared" si="298"/>
        <v>41872.525717592594</v>
      </c>
      <c r="N2733" t="b">
        <v>0</v>
      </c>
      <c r="O2733">
        <v>37</v>
      </c>
      <c r="P2733" t="b">
        <v>1</v>
      </c>
      <c r="Q2733" t="s">
        <v>8295</v>
      </c>
      <c r="R2733" s="5">
        <f t="shared" si="294"/>
        <v>1.0429999999999999</v>
      </c>
      <c r="S2733" s="14">
        <f t="shared" si="295"/>
        <v>845.70270270270271</v>
      </c>
      <c r="T2733" t="str">
        <f t="shared" si="299"/>
        <v>technology</v>
      </c>
      <c r="U2733" t="str">
        <f t="shared" si="300"/>
        <v>hardware</v>
      </c>
    </row>
    <row r="2734" spans="1:21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f t="shared" si="296"/>
        <v>12000</v>
      </c>
      <c r="F2734">
        <v>14190</v>
      </c>
      <c r="G2734" t="s">
        <v>8219</v>
      </c>
      <c r="H2734" t="s">
        <v>8224</v>
      </c>
      <c r="I2734" t="s">
        <v>8246</v>
      </c>
      <c r="J2734">
        <v>1369699200</v>
      </c>
      <c r="K2734" s="10">
        <f t="shared" si="297"/>
        <v>41422</v>
      </c>
      <c r="L2734">
        <v>1366917828</v>
      </c>
      <c r="M2734" s="10">
        <f t="shared" si="298"/>
        <v>41389.808194444442</v>
      </c>
      <c r="N2734" t="b">
        <v>0</v>
      </c>
      <c r="O2734">
        <v>146</v>
      </c>
      <c r="P2734" t="b">
        <v>1</v>
      </c>
      <c r="Q2734" t="s">
        <v>8295</v>
      </c>
      <c r="R2734" s="5">
        <f t="shared" si="294"/>
        <v>1.1830000000000001</v>
      </c>
      <c r="S2734" s="14">
        <f t="shared" si="295"/>
        <v>97.191780821917803</v>
      </c>
      <c r="T2734" t="str">
        <f t="shared" si="299"/>
        <v>technology</v>
      </c>
      <c r="U2734" t="str">
        <f t="shared" si="300"/>
        <v>hardware</v>
      </c>
    </row>
    <row r="2735" spans="1:21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f t="shared" si="296"/>
        <v>50000</v>
      </c>
      <c r="F2735">
        <v>53769</v>
      </c>
      <c r="G2735" t="s">
        <v>8219</v>
      </c>
      <c r="H2735" t="s">
        <v>8224</v>
      </c>
      <c r="I2735" t="s">
        <v>8246</v>
      </c>
      <c r="J2735">
        <v>1428643974</v>
      </c>
      <c r="K2735" s="10">
        <f t="shared" si="297"/>
        <v>42104.231180555551</v>
      </c>
      <c r="L2735">
        <v>1423463574</v>
      </c>
      <c r="M2735" s="10">
        <f t="shared" si="298"/>
        <v>42044.272847222222</v>
      </c>
      <c r="N2735" t="b">
        <v>0</v>
      </c>
      <c r="O2735">
        <v>119</v>
      </c>
      <c r="P2735" t="b">
        <v>1</v>
      </c>
      <c r="Q2735" t="s">
        <v>8295</v>
      </c>
      <c r="R2735" s="5">
        <f t="shared" si="294"/>
        <v>1.075</v>
      </c>
      <c r="S2735" s="14">
        <f t="shared" si="295"/>
        <v>451.84033613445376</v>
      </c>
      <c r="T2735" t="str">
        <f t="shared" si="299"/>
        <v>technology</v>
      </c>
      <c r="U2735" t="str">
        <f t="shared" si="300"/>
        <v>hardware</v>
      </c>
    </row>
    <row r="2736" spans="1:21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f t="shared" si="296"/>
        <v>1</v>
      </c>
      <c r="F2736">
        <v>22603</v>
      </c>
      <c r="G2736" t="s">
        <v>8219</v>
      </c>
      <c r="H2736" t="s">
        <v>8224</v>
      </c>
      <c r="I2736" t="s">
        <v>8246</v>
      </c>
      <c r="J2736">
        <v>1476395940</v>
      </c>
      <c r="K2736" s="10">
        <f t="shared" si="297"/>
        <v>42656.915972222225</v>
      </c>
      <c r="L2736">
        <v>1473782592</v>
      </c>
      <c r="M2736" s="10">
        <f t="shared" si="298"/>
        <v>42626.668888888889</v>
      </c>
      <c r="N2736" t="b">
        <v>0</v>
      </c>
      <c r="O2736">
        <v>163</v>
      </c>
      <c r="P2736" t="b">
        <v>1</v>
      </c>
      <c r="Q2736" t="s">
        <v>8295</v>
      </c>
      <c r="R2736" s="5">
        <f t="shared" si="294"/>
        <v>22603</v>
      </c>
      <c r="S2736" s="14">
        <f t="shared" si="295"/>
        <v>138.66871165644173</v>
      </c>
      <c r="T2736" t="str">
        <f t="shared" si="299"/>
        <v>technology</v>
      </c>
      <c r="U2736" t="str">
        <f t="shared" si="300"/>
        <v>hardware</v>
      </c>
    </row>
    <row r="2737" spans="1:21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f t="shared" si="296"/>
        <v>907.5</v>
      </c>
      <c r="F2737">
        <v>7336.01</v>
      </c>
      <c r="G2737" t="s">
        <v>8219</v>
      </c>
      <c r="H2737" t="s">
        <v>8225</v>
      </c>
      <c r="I2737" t="s">
        <v>8247</v>
      </c>
      <c r="J2737">
        <v>1363204800</v>
      </c>
      <c r="K2737" s="10">
        <f t="shared" si="297"/>
        <v>41346.833333333336</v>
      </c>
      <c r="L2737">
        <v>1360551250</v>
      </c>
      <c r="M2737" s="10">
        <f t="shared" si="298"/>
        <v>41316.120949074073</v>
      </c>
      <c r="N2737" t="b">
        <v>0</v>
      </c>
      <c r="O2737">
        <v>339</v>
      </c>
      <c r="P2737" t="b">
        <v>1</v>
      </c>
      <c r="Q2737" t="s">
        <v>8295</v>
      </c>
      <c r="R2737" s="5">
        <f t="shared" si="294"/>
        <v>9.7810000000000006</v>
      </c>
      <c r="S2737" s="14">
        <f t="shared" si="295"/>
        <v>21.640147492625371</v>
      </c>
      <c r="T2737" t="str">
        <f t="shared" si="299"/>
        <v>technology</v>
      </c>
      <c r="U2737" t="str">
        <f t="shared" si="300"/>
        <v>hardware</v>
      </c>
    </row>
    <row r="2738" spans="1:21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f t="shared" si="296"/>
        <v>6000</v>
      </c>
      <c r="F2738">
        <v>9832</v>
      </c>
      <c r="G2738" t="s">
        <v>8219</v>
      </c>
      <c r="H2738" t="s">
        <v>8229</v>
      </c>
      <c r="I2738" t="s">
        <v>8251</v>
      </c>
      <c r="J2738">
        <v>1398268773</v>
      </c>
      <c r="K2738" s="10">
        <f t="shared" si="297"/>
        <v>41752.666354166664</v>
      </c>
      <c r="L2738">
        <v>1395676773</v>
      </c>
      <c r="M2738" s="10">
        <f t="shared" si="298"/>
        <v>41722.666354166664</v>
      </c>
      <c r="N2738" t="b">
        <v>0</v>
      </c>
      <c r="O2738">
        <v>58</v>
      </c>
      <c r="P2738" t="b">
        <v>1</v>
      </c>
      <c r="Q2738" t="s">
        <v>8295</v>
      </c>
      <c r="R2738" s="5">
        <f t="shared" si="294"/>
        <v>1.2290000000000001</v>
      </c>
      <c r="S2738" s="14">
        <f t="shared" si="295"/>
        <v>169.51724137931035</v>
      </c>
      <c r="T2738" t="str">
        <f t="shared" si="299"/>
        <v>technology</v>
      </c>
      <c r="U2738" t="str">
        <f t="shared" si="300"/>
        <v>hardware</v>
      </c>
    </row>
    <row r="2739" spans="1:21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f t="shared" si="296"/>
        <v>30000</v>
      </c>
      <c r="F2739">
        <v>73818.240000000005</v>
      </c>
      <c r="G2739" t="s">
        <v>8219</v>
      </c>
      <c r="H2739" t="s">
        <v>8224</v>
      </c>
      <c r="I2739" t="s">
        <v>8246</v>
      </c>
      <c r="J2739">
        <v>1389812400</v>
      </c>
      <c r="K2739" s="10">
        <f t="shared" si="297"/>
        <v>41654.791666666664</v>
      </c>
      <c r="L2739">
        <v>1386108087</v>
      </c>
      <c r="M2739" s="10">
        <f t="shared" si="298"/>
        <v>41611.917673611111</v>
      </c>
      <c r="N2739" t="b">
        <v>0</v>
      </c>
      <c r="O2739">
        <v>456</v>
      </c>
      <c r="P2739" t="b">
        <v>1</v>
      </c>
      <c r="Q2739" t="s">
        <v>8295</v>
      </c>
      <c r="R2739" s="5">
        <f t="shared" si="294"/>
        <v>2.4609999999999999</v>
      </c>
      <c r="S2739" s="14">
        <f t="shared" si="295"/>
        <v>161.88210526315791</v>
      </c>
      <c r="T2739" t="str">
        <f t="shared" si="299"/>
        <v>technology</v>
      </c>
      <c r="U2739" t="str">
        <f t="shared" si="300"/>
        <v>hardware</v>
      </c>
    </row>
    <row r="2740" spans="1:21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f t="shared" si="296"/>
        <v>5000</v>
      </c>
      <c r="F2740">
        <v>7397</v>
      </c>
      <c r="G2740" t="s">
        <v>8219</v>
      </c>
      <c r="H2740" t="s">
        <v>8224</v>
      </c>
      <c r="I2740" t="s">
        <v>8246</v>
      </c>
      <c r="J2740">
        <v>1478402804</v>
      </c>
      <c r="K2740" s="10">
        <f t="shared" si="297"/>
        <v>42680.143564814818</v>
      </c>
      <c r="L2740">
        <v>1473218804</v>
      </c>
      <c r="M2740" s="10">
        <f t="shared" si="298"/>
        <v>42620.143564814818</v>
      </c>
      <c r="N2740" t="b">
        <v>0</v>
      </c>
      <c r="O2740">
        <v>15</v>
      </c>
      <c r="P2740" t="b">
        <v>1</v>
      </c>
      <c r="Q2740" t="s">
        <v>8295</v>
      </c>
      <c r="R2740" s="5">
        <f t="shared" si="294"/>
        <v>1.4790000000000001</v>
      </c>
      <c r="S2740" s="14">
        <f t="shared" si="295"/>
        <v>493.13333333333333</v>
      </c>
      <c r="T2740" t="str">
        <f t="shared" si="299"/>
        <v>technology</v>
      </c>
      <c r="U2740" t="str">
        <f t="shared" si="300"/>
        <v>hardware</v>
      </c>
    </row>
    <row r="2741" spans="1:21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f t="shared" si="296"/>
        <v>1331</v>
      </c>
      <c r="F2741">
        <v>4225</v>
      </c>
      <c r="G2741" t="s">
        <v>8219</v>
      </c>
      <c r="H2741" t="s">
        <v>8225</v>
      </c>
      <c r="I2741" t="s">
        <v>8247</v>
      </c>
      <c r="J2741">
        <v>1399324717</v>
      </c>
      <c r="K2741" s="10">
        <f t="shared" si="297"/>
        <v>41764.887928240743</v>
      </c>
      <c r="L2741">
        <v>1395436717</v>
      </c>
      <c r="M2741" s="10">
        <f t="shared" si="298"/>
        <v>41719.887928240743</v>
      </c>
      <c r="N2741" t="b">
        <v>0</v>
      </c>
      <c r="O2741">
        <v>191</v>
      </c>
      <c r="P2741" t="b">
        <v>1</v>
      </c>
      <c r="Q2741" t="s">
        <v>8295</v>
      </c>
      <c r="R2741" s="5">
        <f t="shared" si="294"/>
        <v>3.8410000000000002</v>
      </c>
      <c r="S2741" s="14">
        <f t="shared" si="295"/>
        <v>22.120418848167539</v>
      </c>
      <c r="T2741" t="str">
        <f t="shared" si="299"/>
        <v>technology</v>
      </c>
      <c r="U2741" t="str">
        <f t="shared" si="300"/>
        <v>hardware</v>
      </c>
    </row>
    <row r="2742" spans="1:21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f t="shared" si="296"/>
        <v>300</v>
      </c>
      <c r="F2742">
        <v>310</v>
      </c>
      <c r="G2742" t="s">
        <v>8219</v>
      </c>
      <c r="H2742" t="s">
        <v>8224</v>
      </c>
      <c r="I2742" t="s">
        <v>8246</v>
      </c>
      <c r="J2742">
        <v>1426117552</v>
      </c>
      <c r="K2742" s="10">
        <f t="shared" si="297"/>
        <v>42074.99018518519</v>
      </c>
      <c r="L2742">
        <v>1423529152</v>
      </c>
      <c r="M2742" s="10">
        <f t="shared" si="298"/>
        <v>42045.031851851847</v>
      </c>
      <c r="N2742" t="b">
        <v>0</v>
      </c>
      <c r="O2742">
        <v>17</v>
      </c>
      <c r="P2742" t="b">
        <v>1</v>
      </c>
      <c r="Q2742" t="s">
        <v>8295</v>
      </c>
      <c r="R2742" s="5">
        <f t="shared" si="294"/>
        <v>1.0329999999999999</v>
      </c>
      <c r="S2742" s="14">
        <f t="shared" si="295"/>
        <v>18.235294117647058</v>
      </c>
      <c r="T2742" t="str">
        <f t="shared" si="299"/>
        <v>technology</v>
      </c>
      <c r="U2742" t="str">
        <f t="shared" si="300"/>
        <v>hardware</v>
      </c>
    </row>
    <row r="2743" spans="1:21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f t="shared" si="296"/>
        <v>8000</v>
      </c>
      <c r="F2743">
        <v>35</v>
      </c>
      <c r="G2743" t="s">
        <v>8221</v>
      </c>
      <c r="H2743" t="s">
        <v>8224</v>
      </c>
      <c r="I2743" t="s">
        <v>8246</v>
      </c>
      <c r="J2743">
        <v>1413770820</v>
      </c>
      <c r="K2743" s="10">
        <f t="shared" si="297"/>
        <v>41932.088194444441</v>
      </c>
      <c r="L2743">
        <v>1412005602</v>
      </c>
      <c r="M2743" s="10">
        <f t="shared" si="298"/>
        <v>41911.657430555555</v>
      </c>
      <c r="N2743" t="b">
        <v>0</v>
      </c>
      <c r="O2743">
        <v>4</v>
      </c>
      <c r="P2743" t="b">
        <v>0</v>
      </c>
      <c r="Q2743" t="s">
        <v>8304</v>
      </c>
      <c r="R2743" s="5">
        <f t="shared" si="294"/>
        <v>4.0000000000000001E-3</v>
      </c>
      <c r="S2743" s="6">
        <f t="shared" si="295"/>
        <v>8.75</v>
      </c>
      <c r="T2743" t="str">
        <f t="shared" si="299"/>
        <v>publishing</v>
      </c>
      <c r="U2743" t="str">
        <f t="shared" si="300"/>
        <v>children's books</v>
      </c>
    </row>
    <row r="2744" spans="1:21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f t="shared" si="296"/>
        <v>2500</v>
      </c>
      <c r="F2744">
        <v>731</v>
      </c>
      <c r="G2744" t="s">
        <v>8221</v>
      </c>
      <c r="H2744" t="s">
        <v>8224</v>
      </c>
      <c r="I2744" t="s">
        <v>8246</v>
      </c>
      <c r="J2744">
        <v>1337102187</v>
      </c>
      <c r="K2744" s="10">
        <f t="shared" si="297"/>
        <v>41044.719756944447</v>
      </c>
      <c r="L2744">
        <v>1335892587</v>
      </c>
      <c r="M2744" s="10">
        <f t="shared" si="298"/>
        <v>41030.719756944447</v>
      </c>
      <c r="N2744" t="b">
        <v>0</v>
      </c>
      <c r="O2744">
        <v>18</v>
      </c>
      <c r="P2744" t="b">
        <v>0</v>
      </c>
      <c r="Q2744" t="s">
        <v>8304</v>
      </c>
      <c r="R2744" s="5">
        <f t="shared" si="294"/>
        <v>0.29199999999999998</v>
      </c>
      <c r="S2744" s="6">
        <f t="shared" si="295"/>
        <v>40.611111111111114</v>
      </c>
      <c r="T2744" t="str">
        <f t="shared" si="299"/>
        <v>publishing</v>
      </c>
      <c r="U2744" t="str">
        <f t="shared" si="300"/>
        <v>children's books</v>
      </c>
    </row>
    <row r="2745" spans="1:21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f t="shared" si="296"/>
        <v>5999</v>
      </c>
      <c r="F2745">
        <v>0</v>
      </c>
      <c r="G2745" t="s">
        <v>8221</v>
      </c>
      <c r="H2745" t="s">
        <v>8224</v>
      </c>
      <c r="I2745" t="s">
        <v>8246</v>
      </c>
      <c r="J2745">
        <v>1476863607</v>
      </c>
      <c r="K2745" s="10">
        <f t="shared" si="297"/>
        <v>42662.328784722224</v>
      </c>
      <c r="L2745">
        <v>1474271607</v>
      </c>
      <c r="M2745" s="10">
        <f t="shared" si="298"/>
        <v>42632.328784722224</v>
      </c>
      <c r="N2745" t="b">
        <v>0</v>
      </c>
      <c r="O2745">
        <v>0</v>
      </c>
      <c r="P2745" t="b">
        <v>0</v>
      </c>
      <c r="Q2745" t="s">
        <v>8304</v>
      </c>
      <c r="R2745" s="5">
        <f t="shared" si="294"/>
        <v>0</v>
      </c>
      <c r="S2745" s="6" t="e">
        <f t="shared" si="295"/>
        <v>#DIV/0!</v>
      </c>
      <c r="T2745" t="str">
        <f t="shared" si="299"/>
        <v>publishing</v>
      </c>
      <c r="U2745" t="str">
        <f t="shared" si="300"/>
        <v>children's books</v>
      </c>
    </row>
    <row r="2746" spans="1:21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f t="shared" si="296"/>
        <v>16000</v>
      </c>
      <c r="F2746">
        <v>835</v>
      </c>
      <c r="G2746" t="s">
        <v>8221</v>
      </c>
      <c r="H2746" t="s">
        <v>8224</v>
      </c>
      <c r="I2746" t="s">
        <v>8246</v>
      </c>
      <c r="J2746">
        <v>1330478998</v>
      </c>
      <c r="K2746" s="10">
        <f t="shared" si="297"/>
        <v>40968.062476851854</v>
      </c>
      <c r="L2746">
        <v>1327886998</v>
      </c>
      <c r="M2746" s="10">
        <f t="shared" si="298"/>
        <v>40938.062476851854</v>
      </c>
      <c r="N2746" t="b">
        <v>0</v>
      </c>
      <c r="O2746">
        <v>22</v>
      </c>
      <c r="P2746" t="b">
        <v>0</v>
      </c>
      <c r="Q2746" t="s">
        <v>8304</v>
      </c>
      <c r="R2746" s="5">
        <f t="shared" si="294"/>
        <v>5.1999999999999998E-2</v>
      </c>
      <c r="S2746" s="6">
        <f t="shared" si="295"/>
        <v>37.954545454545453</v>
      </c>
      <c r="T2746" t="str">
        <f t="shared" si="299"/>
        <v>publishing</v>
      </c>
      <c r="U2746" t="str">
        <f t="shared" si="300"/>
        <v>children's books</v>
      </c>
    </row>
    <row r="2747" spans="1:21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f t="shared" si="296"/>
        <v>8000</v>
      </c>
      <c r="F2747">
        <v>1751</v>
      </c>
      <c r="G2747" t="s">
        <v>8221</v>
      </c>
      <c r="H2747" t="s">
        <v>8224</v>
      </c>
      <c r="I2747" t="s">
        <v>8246</v>
      </c>
      <c r="J2747">
        <v>1342309368</v>
      </c>
      <c r="K2747" s="10">
        <f t="shared" si="297"/>
        <v>41104.988055555557</v>
      </c>
      <c r="L2747">
        <v>1337125368</v>
      </c>
      <c r="M2747" s="10">
        <f t="shared" si="298"/>
        <v>41044.988055555557</v>
      </c>
      <c r="N2747" t="b">
        <v>0</v>
      </c>
      <c r="O2747">
        <v>49</v>
      </c>
      <c r="P2747" t="b">
        <v>0</v>
      </c>
      <c r="Q2747" t="s">
        <v>8304</v>
      </c>
      <c r="R2747" s="5">
        <f t="shared" si="294"/>
        <v>0.219</v>
      </c>
      <c r="S2747" s="6">
        <f t="shared" si="295"/>
        <v>35.734693877551024</v>
      </c>
      <c r="T2747" t="str">
        <f t="shared" si="299"/>
        <v>publishing</v>
      </c>
      <c r="U2747" t="str">
        <f t="shared" si="300"/>
        <v>children's books</v>
      </c>
    </row>
    <row r="2748" spans="1:21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f t="shared" si="296"/>
        <v>3000</v>
      </c>
      <c r="F2748">
        <v>801</v>
      </c>
      <c r="G2748" t="s">
        <v>8221</v>
      </c>
      <c r="H2748" t="s">
        <v>8224</v>
      </c>
      <c r="I2748" t="s">
        <v>8246</v>
      </c>
      <c r="J2748">
        <v>1409337911</v>
      </c>
      <c r="K2748" s="10">
        <f t="shared" si="297"/>
        <v>41880.781377314815</v>
      </c>
      <c r="L2748">
        <v>1406745911</v>
      </c>
      <c r="M2748" s="10">
        <f t="shared" si="298"/>
        <v>41850.781377314815</v>
      </c>
      <c r="N2748" t="b">
        <v>0</v>
      </c>
      <c r="O2748">
        <v>19</v>
      </c>
      <c r="P2748" t="b">
        <v>0</v>
      </c>
      <c r="Q2748" t="s">
        <v>8304</v>
      </c>
      <c r="R2748" s="5">
        <f t="shared" si="294"/>
        <v>0.26700000000000002</v>
      </c>
      <c r="S2748" s="6">
        <f t="shared" si="295"/>
        <v>42.157894736842103</v>
      </c>
      <c r="T2748" t="str">
        <f t="shared" si="299"/>
        <v>publishing</v>
      </c>
      <c r="U2748" t="str">
        <f t="shared" si="300"/>
        <v>children's books</v>
      </c>
    </row>
    <row r="2749" spans="1:21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f t="shared" si="296"/>
        <v>500</v>
      </c>
      <c r="F2749">
        <v>140</v>
      </c>
      <c r="G2749" t="s">
        <v>8221</v>
      </c>
      <c r="H2749" t="s">
        <v>8224</v>
      </c>
      <c r="I2749" t="s">
        <v>8246</v>
      </c>
      <c r="J2749">
        <v>1339816200</v>
      </c>
      <c r="K2749" s="10">
        <f t="shared" si="297"/>
        <v>41076.131944444445</v>
      </c>
      <c r="L2749">
        <v>1337095997</v>
      </c>
      <c r="M2749" s="10">
        <f t="shared" si="298"/>
        <v>41044.64811342593</v>
      </c>
      <c r="N2749" t="b">
        <v>0</v>
      </c>
      <c r="O2749">
        <v>4</v>
      </c>
      <c r="P2749" t="b">
        <v>0</v>
      </c>
      <c r="Q2749" t="s">
        <v>8304</v>
      </c>
      <c r="R2749" s="5">
        <f t="shared" si="294"/>
        <v>0.28000000000000003</v>
      </c>
      <c r="S2749" s="6">
        <f t="shared" si="295"/>
        <v>35</v>
      </c>
      <c r="T2749" t="str">
        <f t="shared" si="299"/>
        <v>publishing</v>
      </c>
      <c r="U2749" t="str">
        <f t="shared" si="300"/>
        <v>children's books</v>
      </c>
    </row>
    <row r="2750" spans="1:21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f t="shared" si="296"/>
        <v>5000</v>
      </c>
      <c r="F2750">
        <v>53</v>
      </c>
      <c r="G2750" t="s">
        <v>8221</v>
      </c>
      <c r="H2750" t="s">
        <v>8224</v>
      </c>
      <c r="I2750" t="s">
        <v>8246</v>
      </c>
      <c r="J2750">
        <v>1472835802</v>
      </c>
      <c r="K2750" s="10">
        <f t="shared" si="297"/>
        <v>42615.7106712963</v>
      </c>
      <c r="L2750">
        <v>1470243802</v>
      </c>
      <c r="M2750" s="10">
        <f t="shared" si="298"/>
        <v>42585.7106712963</v>
      </c>
      <c r="N2750" t="b">
        <v>0</v>
      </c>
      <c r="O2750">
        <v>4</v>
      </c>
      <c r="P2750" t="b">
        <v>0</v>
      </c>
      <c r="Q2750" t="s">
        <v>8304</v>
      </c>
      <c r="R2750" s="5">
        <f t="shared" si="294"/>
        <v>1.0999999999999999E-2</v>
      </c>
      <c r="S2750" s="6">
        <f t="shared" si="295"/>
        <v>13.25</v>
      </c>
      <c r="T2750" t="str">
        <f t="shared" si="299"/>
        <v>publishing</v>
      </c>
      <c r="U2750" t="str">
        <f t="shared" si="300"/>
        <v>children's books</v>
      </c>
    </row>
    <row r="2751" spans="1:21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f t="shared" si="296"/>
        <v>10000</v>
      </c>
      <c r="F2751">
        <v>110</v>
      </c>
      <c r="G2751" t="s">
        <v>8221</v>
      </c>
      <c r="H2751" t="s">
        <v>8224</v>
      </c>
      <c r="I2751" t="s">
        <v>8246</v>
      </c>
      <c r="J2751">
        <v>1428171037</v>
      </c>
      <c r="K2751" s="10">
        <f t="shared" si="297"/>
        <v>42098.757372685184</v>
      </c>
      <c r="L2751">
        <v>1425582637</v>
      </c>
      <c r="M2751" s="10">
        <f t="shared" si="298"/>
        <v>42068.799039351856</v>
      </c>
      <c r="N2751" t="b">
        <v>0</v>
      </c>
      <c r="O2751">
        <v>2</v>
      </c>
      <c r="P2751" t="b">
        <v>0</v>
      </c>
      <c r="Q2751" t="s">
        <v>8304</v>
      </c>
      <c r="R2751" s="5">
        <f t="shared" si="294"/>
        <v>1.0999999999999999E-2</v>
      </c>
      <c r="S2751" s="6">
        <f t="shared" si="295"/>
        <v>55</v>
      </c>
      <c r="T2751" t="str">
        <f t="shared" si="299"/>
        <v>publishing</v>
      </c>
      <c r="U2751" t="str">
        <f t="shared" si="300"/>
        <v>children's books</v>
      </c>
    </row>
    <row r="2752" spans="1:21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f t="shared" si="296"/>
        <v>1999</v>
      </c>
      <c r="F2752">
        <v>0</v>
      </c>
      <c r="G2752" t="s">
        <v>8221</v>
      </c>
      <c r="H2752" t="s">
        <v>8224</v>
      </c>
      <c r="I2752" t="s">
        <v>8246</v>
      </c>
      <c r="J2752">
        <v>1341086400</v>
      </c>
      <c r="K2752" s="10">
        <f t="shared" si="297"/>
        <v>41090.833333333336</v>
      </c>
      <c r="L2752">
        <v>1340055345</v>
      </c>
      <c r="M2752" s="10">
        <f t="shared" si="298"/>
        <v>41078.899826388886</v>
      </c>
      <c r="N2752" t="b">
        <v>0</v>
      </c>
      <c r="O2752">
        <v>0</v>
      </c>
      <c r="P2752" t="b">
        <v>0</v>
      </c>
      <c r="Q2752" t="s">
        <v>8304</v>
      </c>
      <c r="R2752" s="5">
        <f t="shared" si="294"/>
        <v>0</v>
      </c>
      <c r="S2752" s="6" t="e">
        <f t="shared" si="295"/>
        <v>#DIV/0!</v>
      </c>
      <c r="T2752" t="str">
        <f t="shared" si="299"/>
        <v>publishing</v>
      </c>
      <c r="U2752" t="str">
        <f t="shared" si="300"/>
        <v>children's books</v>
      </c>
    </row>
    <row r="2753" spans="1:21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f t="shared" si="296"/>
        <v>3274</v>
      </c>
      <c r="F2753">
        <v>0</v>
      </c>
      <c r="G2753" t="s">
        <v>8221</v>
      </c>
      <c r="H2753" t="s">
        <v>8224</v>
      </c>
      <c r="I2753" t="s">
        <v>8246</v>
      </c>
      <c r="J2753">
        <v>1403039842</v>
      </c>
      <c r="K2753" s="10">
        <f t="shared" si="297"/>
        <v>41807.887060185189</v>
      </c>
      <c r="L2753">
        <v>1397855842</v>
      </c>
      <c r="M2753" s="10">
        <f t="shared" si="298"/>
        <v>41747.887060185189</v>
      </c>
      <c r="N2753" t="b">
        <v>0</v>
      </c>
      <c r="O2753">
        <v>0</v>
      </c>
      <c r="P2753" t="b">
        <v>0</v>
      </c>
      <c r="Q2753" t="s">
        <v>8304</v>
      </c>
      <c r="R2753" s="5">
        <f t="shared" si="294"/>
        <v>0</v>
      </c>
      <c r="S2753" s="6" t="e">
        <f t="shared" si="295"/>
        <v>#DIV/0!</v>
      </c>
      <c r="T2753" t="str">
        <f t="shared" si="299"/>
        <v>publishing</v>
      </c>
      <c r="U2753" t="str">
        <f t="shared" si="300"/>
        <v>children's books</v>
      </c>
    </row>
    <row r="2754" spans="1:21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f t="shared" si="296"/>
        <v>4800</v>
      </c>
      <c r="F2754">
        <v>550</v>
      </c>
      <c r="G2754" t="s">
        <v>8221</v>
      </c>
      <c r="H2754" t="s">
        <v>8224</v>
      </c>
      <c r="I2754" t="s">
        <v>8246</v>
      </c>
      <c r="J2754">
        <v>1324232504</v>
      </c>
      <c r="K2754" s="10">
        <f t="shared" si="297"/>
        <v>40895.765092592592</v>
      </c>
      <c r="L2754">
        <v>1320776504</v>
      </c>
      <c r="M2754" s="10">
        <f t="shared" si="298"/>
        <v>40855.765092592592</v>
      </c>
      <c r="N2754" t="b">
        <v>0</v>
      </c>
      <c r="O2754">
        <v>14</v>
      </c>
      <c r="P2754" t="b">
        <v>0</v>
      </c>
      <c r="Q2754" t="s">
        <v>8304</v>
      </c>
      <c r="R2754" s="5">
        <f t="shared" ref="R2754:R2817" si="301">ROUND((F2754/D2754),3)</f>
        <v>0.115</v>
      </c>
      <c r="S2754" s="6">
        <f t="shared" ref="S2754:S2817" si="302">F2754/O2754</f>
        <v>39.285714285714285</v>
      </c>
      <c r="T2754" t="str">
        <f t="shared" si="299"/>
        <v>publishing</v>
      </c>
      <c r="U2754" t="str">
        <f t="shared" si="300"/>
        <v>children's books</v>
      </c>
    </row>
    <row r="2755" spans="1:21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f t="shared" ref="E2755:E2818" si="303">IF(I2755="USD",D2755,(IF(I2755="AUD",(D2755*0.68),IF(I2755="GBP",(D2755*1.21),(IF(I2755="EUR",(D2755*1.11),(IF(I2755="CAD",(D2755*0.75),(IF(I2755="NZD",(D2755*0.64),IF(I2755="HKD",(D2755*0.13),IF(I2755="DKK",(D2755*0.15),IF(I2755="NOK",(D2755*0.11),IF(I2755="SEK",(D2755*0.1),(IF(I2755="MXN",(D2755*0.051),IF(I2755="chf",(D2755*1.02),IF(I2755="SGD",(D2755*0.72)))))))))))))))))))</f>
        <v>2000</v>
      </c>
      <c r="F2755">
        <v>380</v>
      </c>
      <c r="G2755" t="s">
        <v>8221</v>
      </c>
      <c r="H2755" t="s">
        <v>8224</v>
      </c>
      <c r="I2755" t="s">
        <v>8246</v>
      </c>
      <c r="J2755">
        <v>1346017023</v>
      </c>
      <c r="K2755" s="10">
        <f t="shared" ref="K2755:K2818" si="304">(((J2755/60)/60)/24)+DATE(1970,1,1)</f>
        <v>41147.900729166664</v>
      </c>
      <c r="L2755">
        <v>1343425023</v>
      </c>
      <c r="M2755" s="10">
        <f t="shared" ref="M2755:M2818" si="305">(((L2755/60)/60)/24)+DATE(1970,1,1)</f>
        <v>41117.900729166664</v>
      </c>
      <c r="N2755" t="b">
        <v>0</v>
      </c>
      <c r="O2755">
        <v>8</v>
      </c>
      <c r="P2755" t="b">
        <v>0</v>
      </c>
      <c r="Q2755" t="s">
        <v>8304</v>
      </c>
      <c r="R2755" s="5">
        <f t="shared" si="301"/>
        <v>0.19</v>
      </c>
      <c r="S2755" s="6">
        <f t="shared" si="302"/>
        <v>47.5</v>
      </c>
      <c r="T2755" t="str">
        <f t="shared" ref="T2755:T2818" si="306">LEFT(Q2755,SEARCH("/",Q2755,1)-1)</f>
        <v>publishing</v>
      </c>
      <c r="U2755" t="str">
        <f t="shared" ref="U2755:U2818" si="307">RIGHT(Q2755,(LEN(Q2755)-(SEARCH("/",Q2755,1))))</f>
        <v>children's books</v>
      </c>
    </row>
    <row r="2756" spans="1:21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f t="shared" si="303"/>
        <v>10000</v>
      </c>
      <c r="F2756">
        <v>0</v>
      </c>
      <c r="G2756" t="s">
        <v>8221</v>
      </c>
      <c r="H2756" t="s">
        <v>8224</v>
      </c>
      <c r="I2756" t="s">
        <v>8246</v>
      </c>
      <c r="J2756">
        <v>1410448551</v>
      </c>
      <c r="K2756" s="10">
        <f t="shared" si="304"/>
        <v>41893.636006944449</v>
      </c>
      <c r="L2756">
        <v>1407856551</v>
      </c>
      <c r="M2756" s="10">
        <f t="shared" si="305"/>
        <v>41863.636006944449</v>
      </c>
      <c r="N2756" t="b">
        <v>0</v>
      </c>
      <c r="O2756">
        <v>0</v>
      </c>
      <c r="P2756" t="b">
        <v>0</v>
      </c>
      <c r="Q2756" t="s">
        <v>8304</v>
      </c>
      <c r="R2756" s="5">
        <f t="shared" si="301"/>
        <v>0</v>
      </c>
      <c r="S2756" s="6" t="e">
        <f t="shared" si="302"/>
        <v>#DIV/0!</v>
      </c>
      <c r="T2756" t="str">
        <f t="shared" si="306"/>
        <v>publishing</v>
      </c>
      <c r="U2756" t="str">
        <f t="shared" si="307"/>
        <v>children's books</v>
      </c>
    </row>
    <row r="2757" spans="1:21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f t="shared" si="303"/>
        <v>555</v>
      </c>
      <c r="F2757">
        <v>260</v>
      </c>
      <c r="G2757" t="s">
        <v>8221</v>
      </c>
      <c r="H2757" t="s">
        <v>8241</v>
      </c>
      <c r="I2757" t="s">
        <v>8249</v>
      </c>
      <c r="J2757">
        <v>1428519527</v>
      </c>
      <c r="K2757" s="10">
        <f t="shared" si="304"/>
        <v>42102.790821759263</v>
      </c>
      <c r="L2757">
        <v>1425927527</v>
      </c>
      <c r="M2757" s="10">
        <f t="shared" si="305"/>
        <v>42072.790821759263</v>
      </c>
      <c r="N2757" t="b">
        <v>0</v>
      </c>
      <c r="O2757">
        <v>15</v>
      </c>
      <c r="P2757" t="b">
        <v>0</v>
      </c>
      <c r="Q2757" t="s">
        <v>8304</v>
      </c>
      <c r="R2757" s="5">
        <f t="shared" si="301"/>
        <v>0.52</v>
      </c>
      <c r="S2757" s="6">
        <f t="shared" si="302"/>
        <v>17.333333333333332</v>
      </c>
      <c r="T2757" t="str">
        <f t="shared" si="306"/>
        <v>publishing</v>
      </c>
      <c r="U2757" t="str">
        <f t="shared" si="307"/>
        <v>children's books</v>
      </c>
    </row>
    <row r="2758" spans="1:21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f t="shared" si="303"/>
        <v>10000</v>
      </c>
      <c r="F2758">
        <v>1048</v>
      </c>
      <c r="G2758" t="s">
        <v>8221</v>
      </c>
      <c r="H2758" t="s">
        <v>8224</v>
      </c>
      <c r="I2758" t="s">
        <v>8246</v>
      </c>
      <c r="J2758">
        <v>1389476201</v>
      </c>
      <c r="K2758" s="10">
        <f t="shared" si="304"/>
        <v>41650.90047453704</v>
      </c>
      <c r="L2758">
        <v>1386884201</v>
      </c>
      <c r="M2758" s="10">
        <f t="shared" si="305"/>
        <v>41620.90047453704</v>
      </c>
      <c r="N2758" t="b">
        <v>0</v>
      </c>
      <c r="O2758">
        <v>33</v>
      </c>
      <c r="P2758" t="b">
        <v>0</v>
      </c>
      <c r="Q2758" t="s">
        <v>8304</v>
      </c>
      <c r="R2758" s="5">
        <f t="shared" si="301"/>
        <v>0.105</v>
      </c>
      <c r="S2758" s="6">
        <f t="shared" si="302"/>
        <v>31.757575757575758</v>
      </c>
      <c r="T2758" t="str">
        <f t="shared" si="306"/>
        <v>publishing</v>
      </c>
      <c r="U2758" t="str">
        <f t="shared" si="307"/>
        <v>children's books</v>
      </c>
    </row>
    <row r="2759" spans="1:21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f t="shared" si="303"/>
        <v>1500</v>
      </c>
      <c r="F2759">
        <v>10</v>
      </c>
      <c r="G2759" t="s">
        <v>8221</v>
      </c>
      <c r="H2759" t="s">
        <v>8224</v>
      </c>
      <c r="I2759" t="s">
        <v>8246</v>
      </c>
      <c r="J2759">
        <v>1470498332</v>
      </c>
      <c r="K2759" s="10">
        <f t="shared" si="304"/>
        <v>42588.65662037037</v>
      </c>
      <c r="L2759">
        <v>1469202332</v>
      </c>
      <c r="M2759" s="10">
        <f t="shared" si="305"/>
        <v>42573.65662037037</v>
      </c>
      <c r="N2759" t="b">
        <v>0</v>
      </c>
      <c r="O2759">
        <v>2</v>
      </c>
      <c r="P2759" t="b">
        <v>0</v>
      </c>
      <c r="Q2759" t="s">
        <v>8304</v>
      </c>
      <c r="R2759" s="5">
        <f t="shared" si="301"/>
        <v>7.0000000000000001E-3</v>
      </c>
      <c r="S2759" s="6">
        <f t="shared" si="302"/>
        <v>5</v>
      </c>
      <c r="T2759" t="str">
        <f t="shared" si="306"/>
        <v>publishing</v>
      </c>
      <c r="U2759" t="str">
        <f t="shared" si="307"/>
        <v>children's books</v>
      </c>
    </row>
    <row r="2760" spans="1:21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f t="shared" si="303"/>
        <v>1360</v>
      </c>
      <c r="F2760">
        <v>234</v>
      </c>
      <c r="G2760" t="s">
        <v>8221</v>
      </c>
      <c r="H2760" t="s">
        <v>8226</v>
      </c>
      <c r="I2760" t="s">
        <v>8248</v>
      </c>
      <c r="J2760">
        <v>1476095783</v>
      </c>
      <c r="K2760" s="10">
        <f t="shared" si="304"/>
        <v>42653.441932870366</v>
      </c>
      <c r="L2760">
        <v>1474886183</v>
      </c>
      <c r="M2760" s="10">
        <f t="shared" si="305"/>
        <v>42639.441932870366</v>
      </c>
      <c r="N2760" t="b">
        <v>0</v>
      </c>
      <c r="O2760">
        <v>6</v>
      </c>
      <c r="P2760" t="b">
        <v>0</v>
      </c>
      <c r="Q2760" t="s">
        <v>8304</v>
      </c>
      <c r="R2760" s="5">
        <f t="shared" si="301"/>
        <v>0.11700000000000001</v>
      </c>
      <c r="S2760" s="6">
        <f t="shared" si="302"/>
        <v>39</v>
      </c>
      <c r="T2760" t="str">
        <f t="shared" si="306"/>
        <v>publishing</v>
      </c>
      <c r="U2760" t="str">
        <f t="shared" si="307"/>
        <v>children's books</v>
      </c>
    </row>
    <row r="2761" spans="1:21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f t="shared" si="303"/>
        <v>680</v>
      </c>
      <c r="F2761">
        <v>105</v>
      </c>
      <c r="G2761" t="s">
        <v>8221</v>
      </c>
      <c r="H2761" t="s">
        <v>8226</v>
      </c>
      <c r="I2761" t="s">
        <v>8248</v>
      </c>
      <c r="J2761">
        <v>1468658866</v>
      </c>
      <c r="K2761" s="10">
        <f t="shared" si="304"/>
        <v>42567.36650462963</v>
      </c>
      <c r="L2761">
        <v>1464943666</v>
      </c>
      <c r="M2761" s="10">
        <f t="shared" si="305"/>
        <v>42524.36650462963</v>
      </c>
      <c r="N2761" t="b">
        <v>0</v>
      </c>
      <c r="O2761">
        <v>2</v>
      </c>
      <c r="P2761" t="b">
        <v>0</v>
      </c>
      <c r="Q2761" t="s">
        <v>8304</v>
      </c>
      <c r="R2761" s="5">
        <f t="shared" si="301"/>
        <v>0.105</v>
      </c>
      <c r="S2761" s="6">
        <f t="shared" si="302"/>
        <v>52.5</v>
      </c>
      <c r="T2761" t="str">
        <f t="shared" si="306"/>
        <v>publishing</v>
      </c>
      <c r="U2761" t="str">
        <f t="shared" si="307"/>
        <v>children's books</v>
      </c>
    </row>
    <row r="2762" spans="1:21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f t="shared" si="303"/>
        <v>6050</v>
      </c>
      <c r="F2762">
        <v>0</v>
      </c>
      <c r="G2762" t="s">
        <v>8221</v>
      </c>
      <c r="H2762" t="s">
        <v>8225</v>
      </c>
      <c r="I2762" t="s">
        <v>8247</v>
      </c>
      <c r="J2762">
        <v>1371726258</v>
      </c>
      <c r="K2762" s="10">
        <f t="shared" si="304"/>
        <v>41445.461319444446</v>
      </c>
      <c r="L2762">
        <v>1369134258</v>
      </c>
      <c r="M2762" s="10">
        <f t="shared" si="305"/>
        <v>41415.461319444446</v>
      </c>
      <c r="N2762" t="b">
        <v>0</v>
      </c>
      <c r="O2762">
        <v>0</v>
      </c>
      <c r="P2762" t="b">
        <v>0</v>
      </c>
      <c r="Q2762" t="s">
        <v>8304</v>
      </c>
      <c r="R2762" s="5">
        <f t="shared" si="301"/>
        <v>0</v>
      </c>
      <c r="S2762" s="6" t="e">
        <f t="shared" si="302"/>
        <v>#DIV/0!</v>
      </c>
      <c r="T2762" t="str">
        <f t="shared" si="306"/>
        <v>publishing</v>
      </c>
      <c r="U2762" t="str">
        <f t="shared" si="307"/>
        <v>children's books</v>
      </c>
    </row>
    <row r="2763" spans="1:21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f t="shared" si="303"/>
        <v>5000</v>
      </c>
      <c r="F2763">
        <v>36</v>
      </c>
      <c r="G2763" t="s">
        <v>8221</v>
      </c>
      <c r="H2763" t="s">
        <v>8224</v>
      </c>
      <c r="I2763" t="s">
        <v>8246</v>
      </c>
      <c r="J2763">
        <v>1357176693</v>
      </c>
      <c r="K2763" s="10">
        <f t="shared" si="304"/>
        <v>41277.063576388886</v>
      </c>
      <c r="L2763">
        <v>1354584693</v>
      </c>
      <c r="M2763" s="10">
        <f t="shared" si="305"/>
        <v>41247.063576388886</v>
      </c>
      <c r="N2763" t="b">
        <v>0</v>
      </c>
      <c r="O2763">
        <v>4</v>
      </c>
      <c r="P2763" t="b">
        <v>0</v>
      </c>
      <c r="Q2763" t="s">
        <v>8304</v>
      </c>
      <c r="R2763" s="5">
        <f t="shared" si="301"/>
        <v>7.0000000000000001E-3</v>
      </c>
      <c r="S2763" s="6">
        <f t="shared" si="302"/>
        <v>9</v>
      </c>
      <c r="T2763" t="str">
        <f t="shared" si="306"/>
        <v>publishing</v>
      </c>
      <c r="U2763" t="str">
        <f t="shared" si="307"/>
        <v>children's books</v>
      </c>
    </row>
    <row r="2764" spans="1:21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f t="shared" si="303"/>
        <v>3250</v>
      </c>
      <c r="F2764">
        <v>25</v>
      </c>
      <c r="G2764" t="s">
        <v>8221</v>
      </c>
      <c r="H2764" t="s">
        <v>8224</v>
      </c>
      <c r="I2764" t="s">
        <v>8246</v>
      </c>
      <c r="J2764">
        <v>1332114795</v>
      </c>
      <c r="K2764" s="10">
        <f t="shared" si="304"/>
        <v>40986.995312500003</v>
      </c>
      <c r="L2764">
        <v>1326934395</v>
      </c>
      <c r="M2764" s="10">
        <f t="shared" si="305"/>
        <v>40927.036979166667</v>
      </c>
      <c r="N2764" t="b">
        <v>0</v>
      </c>
      <c r="O2764">
        <v>1</v>
      </c>
      <c r="P2764" t="b">
        <v>0</v>
      </c>
      <c r="Q2764" t="s">
        <v>8304</v>
      </c>
      <c r="R2764" s="5">
        <f t="shared" si="301"/>
        <v>8.0000000000000002E-3</v>
      </c>
      <c r="S2764" s="6">
        <f t="shared" si="302"/>
        <v>25</v>
      </c>
      <c r="T2764" t="str">
        <f t="shared" si="306"/>
        <v>publishing</v>
      </c>
      <c r="U2764" t="str">
        <f t="shared" si="307"/>
        <v>children's books</v>
      </c>
    </row>
    <row r="2765" spans="1:21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f t="shared" si="303"/>
        <v>39400</v>
      </c>
      <c r="F2765">
        <v>90</v>
      </c>
      <c r="G2765" t="s">
        <v>8221</v>
      </c>
      <c r="H2765" t="s">
        <v>8224</v>
      </c>
      <c r="I2765" t="s">
        <v>8246</v>
      </c>
      <c r="J2765">
        <v>1369403684</v>
      </c>
      <c r="K2765" s="10">
        <f t="shared" si="304"/>
        <v>41418.579675925925</v>
      </c>
      <c r="L2765">
        <v>1365515684</v>
      </c>
      <c r="M2765" s="10">
        <f t="shared" si="305"/>
        <v>41373.579675925925</v>
      </c>
      <c r="N2765" t="b">
        <v>0</v>
      </c>
      <c r="O2765">
        <v>3</v>
      </c>
      <c r="P2765" t="b">
        <v>0</v>
      </c>
      <c r="Q2765" t="s">
        <v>8304</v>
      </c>
      <c r="R2765" s="5">
        <f t="shared" si="301"/>
        <v>2E-3</v>
      </c>
      <c r="S2765" s="6">
        <f t="shared" si="302"/>
        <v>30</v>
      </c>
      <c r="T2765" t="str">
        <f t="shared" si="306"/>
        <v>publishing</v>
      </c>
      <c r="U2765" t="str">
        <f t="shared" si="307"/>
        <v>children's books</v>
      </c>
    </row>
    <row r="2766" spans="1:21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f t="shared" si="303"/>
        <v>4000</v>
      </c>
      <c r="F2766">
        <v>45</v>
      </c>
      <c r="G2766" t="s">
        <v>8221</v>
      </c>
      <c r="H2766" t="s">
        <v>8224</v>
      </c>
      <c r="I2766" t="s">
        <v>8246</v>
      </c>
      <c r="J2766">
        <v>1338404400</v>
      </c>
      <c r="K2766" s="10">
        <f t="shared" si="304"/>
        <v>41059.791666666664</v>
      </c>
      <c r="L2766">
        <v>1335855631</v>
      </c>
      <c r="M2766" s="10">
        <f t="shared" si="305"/>
        <v>41030.292025462964</v>
      </c>
      <c r="N2766" t="b">
        <v>0</v>
      </c>
      <c r="O2766">
        <v>4</v>
      </c>
      <c r="P2766" t="b">
        <v>0</v>
      </c>
      <c r="Q2766" t="s">
        <v>8304</v>
      </c>
      <c r="R2766" s="5">
        <f t="shared" si="301"/>
        <v>1.0999999999999999E-2</v>
      </c>
      <c r="S2766" s="6">
        <f t="shared" si="302"/>
        <v>11.25</v>
      </c>
      <c r="T2766" t="str">
        <f t="shared" si="306"/>
        <v>publishing</v>
      </c>
      <c r="U2766" t="str">
        <f t="shared" si="307"/>
        <v>children's books</v>
      </c>
    </row>
    <row r="2767" spans="1:21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f t="shared" si="303"/>
        <v>4000</v>
      </c>
      <c r="F2767">
        <v>0</v>
      </c>
      <c r="G2767" t="s">
        <v>8221</v>
      </c>
      <c r="H2767" t="s">
        <v>8224</v>
      </c>
      <c r="I2767" t="s">
        <v>8246</v>
      </c>
      <c r="J2767">
        <v>1351432428</v>
      </c>
      <c r="K2767" s="10">
        <f t="shared" si="304"/>
        <v>41210.579027777778</v>
      </c>
      <c r="L2767">
        <v>1350050028</v>
      </c>
      <c r="M2767" s="10">
        <f t="shared" si="305"/>
        <v>41194.579027777778</v>
      </c>
      <c r="N2767" t="b">
        <v>0</v>
      </c>
      <c r="O2767">
        <v>0</v>
      </c>
      <c r="P2767" t="b">
        <v>0</v>
      </c>
      <c r="Q2767" t="s">
        <v>8304</v>
      </c>
      <c r="R2767" s="5">
        <f t="shared" si="301"/>
        <v>0</v>
      </c>
      <c r="S2767" s="6" t="e">
        <f t="shared" si="302"/>
        <v>#DIV/0!</v>
      </c>
      <c r="T2767" t="str">
        <f t="shared" si="306"/>
        <v>publishing</v>
      </c>
      <c r="U2767" t="str">
        <f t="shared" si="307"/>
        <v>children's books</v>
      </c>
    </row>
    <row r="2768" spans="1:21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f t="shared" si="303"/>
        <v>5000</v>
      </c>
      <c r="F2768">
        <v>100</v>
      </c>
      <c r="G2768" t="s">
        <v>8221</v>
      </c>
      <c r="H2768" t="s">
        <v>8224</v>
      </c>
      <c r="I2768" t="s">
        <v>8246</v>
      </c>
      <c r="J2768">
        <v>1313078518</v>
      </c>
      <c r="K2768" s="10">
        <f t="shared" si="304"/>
        <v>40766.668032407404</v>
      </c>
      <c r="L2768">
        <v>1310486518</v>
      </c>
      <c r="M2768" s="10">
        <f t="shared" si="305"/>
        <v>40736.668032407404</v>
      </c>
      <c r="N2768" t="b">
        <v>0</v>
      </c>
      <c r="O2768">
        <v>4</v>
      </c>
      <c r="P2768" t="b">
        <v>0</v>
      </c>
      <c r="Q2768" t="s">
        <v>8304</v>
      </c>
      <c r="R2768" s="5">
        <f t="shared" si="301"/>
        <v>0.02</v>
      </c>
      <c r="S2768" s="6">
        <f t="shared" si="302"/>
        <v>25</v>
      </c>
      <c r="T2768" t="str">
        <f t="shared" si="306"/>
        <v>publishing</v>
      </c>
      <c r="U2768" t="str">
        <f t="shared" si="307"/>
        <v>children's books</v>
      </c>
    </row>
    <row r="2769" spans="1:21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f t="shared" si="303"/>
        <v>3000</v>
      </c>
      <c r="F2769">
        <v>34</v>
      </c>
      <c r="G2769" t="s">
        <v>8221</v>
      </c>
      <c r="H2769" t="s">
        <v>8229</v>
      </c>
      <c r="I2769" t="s">
        <v>8251</v>
      </c>
      <c r="J2769">
        <v>1439766050</v>
      </c>
      <c r="K2769" s="10">
        <f t="shared" si="304"/>
        <v>42232.958912037036</v>
      </c>
      <c r="L2769">
        <v>1434582050</v>
      </c>
      <c r="M2769" s="10">
        <f t="shared" si="305"/>
        <v>42172.958912037036</v>
      </c>
      <c r="N2769" t="b">
        <v>0</v>
      </c>
      <c r="O2769">
        <v>3</v>
      </c>
      <c r="P2769" t="b">
        <v>0</v>
      </c>
      <c r="Q2769" t="s">
        <v>8304</v>
      </c>
      <c r="R2769" s="5">
        <f t="shared" si="301"/>
        <v>8.9999999999999993E-3</v>
      </c>
      <c r="S2769" s="6">
        <f t="shared" si="302"/>
        <v>11.333333333333334</v>
      </c>
      <c r="T2769" t="str">
        <f t="shared" si="306"/>
        <v>publishing</v>
      </c>
      <c r="U2769" t="str">
        <f t="shared" si="307"/>
        <v>children's books</v>
      </c>
    </row>
    <row r="2770" spans="1:21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f t="shared" si="303"/>
        <v>7000</v>
      </c>
      <c r="F2770">
        <v>1002</v>
      </c>
      <c r="G2770" t="s">
        <v>8221</v>
      </c>
      <c r="H2770" t="s">
        <v>8224</v>
      </c>
      <c r="I2770" t="s">
        <v>8246</v>
      </c>
      <c r="J2770">
        <v>1333028723</v>
      </c>
      <c r="K2770" s="10">
        <f t="shared" si="304"/>
        <v>40997.573182870372</v>
      </c>
      <c r="L2770">
        <v>1330440323</v>
      </c>
      <c r="M2770" s="10">
        <f t="shared" si="305"/>
        <v>40967.614849537036</v>
      </c>
      <c r="N2770" t="b">
        <v>0</v>
      </c>
      <c r="O2770">
        <v>34</v>
      </c>
      <c r="P2770" t="b">
        <v>0</v>
      </c>
      <c r="Q2770" t="s">
        <v>8304</v>
      </c>
      <c r="R2770" s="5">
        <f t="shared" si="301"/>
        <v>0.14299999999999999</v>
      </c>
      <c r="S2770" s="6">
        <f t="shared" si="302"/>
        <v>29.470588235294116</v>
      </c>
      <c r="T2770" t="str">
        <f t="shared" si="306"/>
        <v>publishing</v>
      </c>
      <c r="U2770" t="str">
        <f t="shared" si="307"/>
        <v>children's books</v>
      </c>
    </row>
    <row r="2771" spans="1:21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f t="shared" si="303"/>
        <v>968</v>
      </c>
      <c r="F2771">
        <v>2</v>
      </c>
      <c r="G2771" t="s">
        <v>8221</v>
      </c>
      <c r="H2771" t="s">
        <v>8225</v>
      </c>
      <c r="I2771" t="s">
        <v>8247</v>
      </c>
      <c r="J2771">
        <v>1401997790</v>
      </c>
      <c r="K2771" s="10">
        <f t="shared" si="304"/>
        <v>41795.826273148145</v>
      </c>
      <c r="L2771">
        <v>1397677790</v>
      </c>
      <c r="M2771" s="10">
        <f t="shared" si="305"/>
        <v>41745.826273148145</v>
      </c>
      <c r="N2771" t="b">
        <v>0</v>
      </c>
      <c r="O2771">
        <v>2</v>
      </c>
      <c r="P2771" t="b">
        <v>0</v>
      </c>
      <c r="Q2771" t="s">
        <v>8304</v>
      </c>
      <c r="R2771" s="5">
        <f t="shared" si="301"/>
        <v>3.0000000000000001E-3</v>
      </c>
      <c r="S2771" s="6">
        <f t="shared" si="302"/>
        <v>1</v>
      </c>
      <c r="T2771" t="str">
        <f t="shared" si="306"/>
        <v>publishing</v>
      </c>
      <c r="U2771" t="str">
        <f t="shared" si="307"/>
        <v>children's books</v>
      </c>
    </row>
    <row r="2772" spans="1:21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f t="shared" si="303"/>
        <v>20000</v>
      </c>
      <c r="F2772">
        <v>2082.25</v>
      </c>
      <c r="G2772" t="s">
        <v>8221</v>
      </c>
      <c r="H2772" t="s">
        <v>8224</v>
      </c>
      <c r="I2772" t="s">
        <v>8246</v>
      </c>
      <c r="J2772">
        <v>1395158130</v>
      </c>
      <c r="K2772" s="10">
        <f t="shared" si="304"/>
        <v>41716.663541666669</v>
      </c>
      <c r="L2772">
        <v>1392569730</v>
      </c>
      <c r="M2772" s="10">
        <f t="shared" si="305"/>
        <v>41686.705208333333</v>
      </c>
      <c r="N2772" t="b">
        <v>0</v>
      </c>
      <c r="O2772">
        <v>33</v>
      </c>
      <c r="P2772" t="b">
        <v>0</v>
      </c>
      <c r="Q2772" t="s">
        <v>8304</v>
      </c>
      <c r="R2772" s="5">
        <f t="shared" si="301"/>
        <v>0.104</v>
      </c>
      <c r="S2772" s="6">
        <f t="shared" si="302"/>
        <v>63.098484848484851</v>
      </c>
      <c r="T2772" t="str">
        <f t="shared" si="306"/>
        <v>publishing</v>
      </c>
      <c r="U2772" t="str">
        <f t="shared" si="307"/>
        <v>children's books</v>
      </c>
    </row>
    <row r="2773" spans="1:21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f t="shared" si="303"/>
        <v>19980</v>
      </c>
      <c r="F2773">
        <v>0</v>
      </c>
      <c r="G2773" t="s">
        <v>8221</v>
      </c>
      <c r="H2773" t="s">
        <v>8224</v>
      </c>
      <c r="I2773" t="s">
        <v>8246</v>
      </c>
      <c r="J2773">
        <v>1359738000</v>
      </c>
      <c r="K2773" s="10">
        <f t="shared" si="304"/>
        <v>41306.708333333336</v>
      </c>
      <c r="L2773">
        <v>1355489140</v>
      </c>
      <c r="M2773" s="10">
        <f t="shared" si="305"/>
        <v>41257.531712962962</v>
      </c>
      <c r="N2773" t="b">
        <v>0</v>
      </c>
      <c r="O2773">
        <v>0</v>
      </c>
      <c r="P2773" t="b">
        <v>0</v>
      </c>
      <c r="Q2773" t="s">
        <v>8304</v>
      </c>
      <c r="R2773" s="5">
        <f t="shared" si="301"/>
        <v>0</v>
      </c>
      <c r="S2773" s="6" t="e">
        <f t="shared" si="302"/>
        <v>#DIV/0!</v>
      </c>
      <c r="T2773" t="str">
        <f t="shared" si="306"/>
        <v>publishing</v>
      </c>
      <c r="U2773" t="str">
        <f t="shared" si="307"/>
        <v>children's books</v>
      </c>
    </row>
    <row r="2774" spans="1:21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f t="shared" si="303"/>
        <v>8000</v>
      </c>
      <c r="F2774">
        <v>0</v>
      </c>
      <c r="G2774" t="s">
        <v>8221</v>
      </c>
      <c r="H2774" t="s">
        <v>8224</v>
      </c>
      <c r="I2774" t="s">
        <v>8246</v>
      </c>
      <c r="J2774">
        <v>1381006294</v>
      </c>
      <c r="K2774" s="10">
        <f t="shared" si="304"/>
        <v>41552.869143518517</v>
      </c>
      <c r="L2774">
        <v>1379710294</v>
      </c>
      <c r="M2774" s="10">
        <f t="shared" si="305"/>
        <v>41537.869143518517</v>
      </c>
      <c r="N2774" t="b">
        <v>0</v>
      </c>
      <c r="O2774">
        <v>0</v>
      </c>
      <c r="P2774" t="b">
        <v>0</v>
      </c>
      <c r="Q2774" t="s">
        <v>8304</v>
      </c>
      <c r="R2774" s="5">
        <f t="shared" si="301"/>
        <v>0</v>
      </c>
      <c r="S2774" s="6" t="e">
        <f t="shared" si="302"/>
        <v>#DIV/0!</v>
      </c>
      <c r="T2774" t="str">
        <f t="shared" si="306"/>
        <v>publishing</v>
      </c>
      <c r="U2774" t="str">
        <f t="shared" si="307"/>
        <v>children's books</v>
      </c>
    </row>
    <row r="2775" spans="1:21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f t="shared" si="303"/>
        <v>397.5</v>
      </c>
      <c r="F2775">
        <v>1</v>
      </c>
      <c r="G2775" t="s">
        <v>8221</v>
      </c>
      <c r="H2775" t="s">
        <v>8229</v>
      </c>
      <c r="I2775" t="s">
        <v>8251</v>
      </c>
      <c r="J2775">
        <v>1461530721</v>
      </c>
      <c r="K2775" s="10">
        <f t="shared" si="304"/>
        <v>42484.86482638889</v>
      </c>
      <c r="L2775">
        <v>1460666721</v>
      </c>
      <c r="M2775" s="10">
        <f t="shared" si="305"/>
        <v>42474.86482638889</v>
      </c>
      <c r="N2775" t="b">
        <v>0</v>
      </c>
      <c r="O2775">
        <v>1</v>
      </c>
      <c r="P2775" t="b">
        <v>0</v>
      </c>
      <c r="Q2775" t="s">
        <v>8304</v>
      </c>
      <c r="R2775" s="5">
        <f t="shared" si="301"/>
        <v>2E-3</v>
      </c>
      <c r="S2775" s="6">
        <f t="shared" si="302"/>
        <v>1</v>
      </c>
      <c r="T2775" t="str">
        <f t="shared" si="306"/>
        <v>publishing</v>
      </c>
      <c r="U2775" t="str">
        <f t="shared" si="307"/>
        <v>children's books</v>
      </c>
    </row>
    <row r="2776" spans="1:21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f t="shared" si="303"/>
        <v>4000</v>
      </c>
      <c r="F2776">
        <v>570</v>
      </c>
      <c r="G2776" t="s">
        <v>8221</v>
      </c>
      <c r="H2776" t="s">
        <v>8224</v>
      </c>
      <c r="I2776" t="s">
        <v>8246</v>
      </c>
      <c r="J2776">
        <v>1362711728</v>
      </c>
      <c r="K2776" s="10">
        <f t="shared" si="304"/>
        <v>41341.126481481479</v>
      </c>
      <c r="L2776">
        <v>1360119728</v>
      </c>
      <c r="M2776" s="10">
        <f t="shared" si="305"/>
        <v>41311.126481481479</v>
      </c>
      <c r="N2776" t="b">
        <v>0</v>
      </c>
      <c r="O2776">
        <v>13</v>
      </c>
      <c r="P2776" t="b">
        <v>0</v>
      </c>
      <c r="Q2776" t="s">
        <v>8304</v>
      </c>
      <c r="R2776" s="5">
        <f t="shared" si="301"/>
        <v>0.14299999999999999</v>
      </c>
      <c r="S2776" s="6">
        <f t="shared" si="302"/>
        <v>43.846153846153847</v>
      </c>
      <c r="T2776" t="str">
        <f t="shared" si="306"/>
        <v>publishing</v>
      </c>
      <c r="U2776" t="str">
        <f t="shared" si="307"/>
        <v>children's books</v>
      </c>
    </row>
    <row r="2777" spans="1:21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f t="shared" si="303"/>
        <v>5000</v>
      </c>
      <c r="F2777">
        <v>150</v>
      </c>
      <c r="G2777" t="s">
        <v>8221</v>
      </c>
      <c r="H2777" t="s">
        <v>8224</v>
      </c>
      <c r="I2777" t="s">
        <v>8246</v>
      </c>
      <c r="J2777">
        <v>1323994754</v>
      </c>
      <c r="K2777" s="10">
        <f t="shared" si="304"/>
        <v>40893.013356481482</v>
      </c>
      <c r="L2777">
        <v>1321402754</v>
      </c>
      <c r="M2777" s="10">
        <f t="shared" si="305"/>
        <v>40863.013356481482</v>
      </c>
      <c r="N2777" t="b">
        <v>0</v>
      </c>
      <c r="O2777">
        <v>2</v>
      </c>
      <c r="P2777" t="b">
        <v>0</v>
      </c>
      <c r="Q2777" t="s">
        <v>8304</v>
      </c>
      <c r="R2777" s="5">
        <f t="shared" si="301"/>
        <v>0.03</v>
      </c>
      <c r="S2777" s="6">
        <f t="shared" si="302"/>
        <v>75</v>
      </c>
      <c r="T2777" t="str">
        <f t="shared" si="306"/>
        <v>publishing</v>
      </c>
      <c r="U2777" t="str">
        <f t="shared" si="307"/>
        <v>children's books</v>
      </c>
    </row>
    <row r="2778" spans="1:21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f t="shared" si="303"/>
        <v>21000</v>
      </c>
      <c r="F2778">
        <v>1655</v>
      </c>
      <c r="G2778" t="s">
        <v>8221</v>
      </c>
      <c r="H2778" t="s">
        <v>8224</v>
      </c>
      <c r="I2778" t="s">
        <v>8246</v>
      </c>
      <c r="J2778">
        <v>1434092876</v>
      </c>
      <c r="K2778" s="10">
        <f t="shared" si="304"/>
        <v>42167.297175925924</v>
      </c>
      <c r="L2778">
        <v>1431414476</v>
      </c>
      <c r="M2778" s="10">
        <f t="shared" si="305"/>
        <v>42136.297175925924</v>
      </c>
      <c r="N2778" t="b">
        <v>0</v>
      </c>
      <c r="O2778">
        <v>36</v>
      </c>
      <c r="P2778" t="b">
        <v>0</v>
      </c>
      <c r="Q2778" t="s">
        <v>8304</v>
      </c>
      <c r="R2778" s="5">
        <f t="shared" si="301"/>
        <v>7.9000000000000001E-2</v>
      </c>
      <c r="S2778" s="6">
        <f t="shared" si="302"/>
        <v>45.972222222222221</v>
      </c>
      <c r="T2778" t="str">
        <f t="shared" si="306"/>
        <v>publishing</v>
      </c>
      <c r="U2778" t="str">
        <f t="shared" si="307"/>
        <v>children's books</v>
      </c>
    </row>
    <row r="2779" spans="1:21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f t="shared" si="303"/>
        <v>3000</v>
      </c>
      <c r="F2779">
        <v>10</v>
      </c>
      <c r="G2779" t="s">
        <v>8221</v>
      </c>
      <c r="H2779" t="s">
        <v>8224</v>
      </c>
      <c r="I2779" t="s">
        <v>8246</v>
      </c>
      <c r="J2779">
        <v>1437149004</v>
      </c>
      <c r="K2779" s="10">
        <f t="shared" si="304"/>
        <v>42202.669027777782</v>
      </c>
      <c r="L2779">
        <v>1434557004</v>
      </c>
      <c r="M2779" s="10">
        <f t="shared" si="305"/>
        <v>42172.669027777782</v>
      </c>
      <c r="N2779" t="b">
        <v>0</v>
      </c>
      <c r="O2779">
        <v>1</v>
      </c>
      <c r="P2779" t="b">
        <v>0</v>
      </c>
      <c r="Q2779" t="s">
        <v>8304</v>
      </c>
      <c r="R2779" s="5">
        <f t="shared" si="301"/>
        <v>3.0000000000000001E-3</v>
      </c>
      <c r="S2779" s="6">
        <f t="shared" si="302"/>
        <v>10</v>
      </c>
      <c r="T2779" t="str">
        <f t="shared" si="306"/>
        <v>publishing</v>
      </c>
      <c r="U2779" t="str">
        <f t="shared" si="307"/>
        <v>children's books</v>
      </c>
    </row>
    <row r="2780" spans="1:21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f t="shared" si="303"/>
        <v>5500</v>
      </c>
      <c r="F2780">
        <v>1405</v>
      </c>
      <c r="G2780" t="s">
        <v>8221</v>
      </c>
      <c r="H2780" t="s">
        <v>8224</v>
      </c>
      <c r="I2780" t="s">
        <v>8246</v>
      </c>
      <c r="J2780">
        <v>1409009306</v>
      </c>
      <c r="K2780" s="10">
        <f t="shared" si="304"/>
        <v>41876.978078703702</v>
      </c>
      <c r="L2780">
        <v>1406417306</v>
      </c>
      <c r="M2780" s="10">
        <f t="shared" si="305"/>
        <v>41846.978078703702</v>
      </c>
      <c r="N2780" t="b">
        <v>0</v>
      </c>
      <c r="O2780">
        <v>15</v>
      </c>
      <c r="P2780" t="b">
        <v>0</v>
      </c>
      <c r="Q2780" t="s">
        <v>8304</v>
      </c>
      <c r="R2780" s="5">
        <f t="shared" si="301"/>
        <v>0.255</v>
      </c>
      <c r="S2780" s="6">
        <f t="shared" si="302"/>
        <v>93.666666666666671</v>
      </c>
      <c r="T2780" t="str">
        <f t="shared" si="306"/>
        <v>publishing</v>
      </c>
      <c r="U2780" t="str">
        <f t="shared" si="307"/>
        <v>children's books</v>
      </c>
    </row>
    <row r="2781" spans="1:21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f t="shared" si="303"/>
        <v>2500</v>
      </c>
      <c r="F2781">
        <v>53</v>
      </c>
      <c r="G2781" t="s">
        <v>8221</v>
      </c>
      <c r="H2781" t="s">
        <v>8224</v>
      </c>
      <c r="I2781" t="s">
        <v>8246</v>
      </c>
      <c r="J2781">
        <v>1448204621</v>
      </c>
      <c r="K2781" s="10">
        <f t="shared" si="304"/>
        <v>42330.627557870372</v>
      </c>
      <c r="L2781">
        <v>1445609021</v>
      </c>
      <c r="M2781" s="10">
        <f t="shared" si="305"/>
        <v>42300.585891203707</v>
      </c>
      <c r="N2781" t="b">
        <v>0</v>
      </c>
      <c r="O2781">
        <v>1</v>
      </c>
      <c r="P2781" t="b">
        <v>0</v>
      </c>
      <c r="Q2781" t="s">
        <v>8304</v>
      </c>
      <c r="R2781" s="5">
        <f t="shared" si="301"/>
        <v>2.1000000000000001E-2</v>
      </c>
      <c r="S2781" s="6">
        <f t="shared" si="302"/>
        <v>53</v>
      </c>
      <c r="T2781" t="str">
        <f t="shared" si="306"/>
        <v>publishing</v>
      </c>
      <c r="U2781" t="str">
        <f t="shared" si="307"/>
        <v>children's books</v>
      </c>
    </row>
    <row r="2782" spans="1:21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f t="shared" si="303"/>
        <v>111000.00000000001</v>
      </c>
      <c r="F2782">
        <v>0</v>
      </c>
      <c r="G2782" t="s">
        <v>8221</v>
      </c>
      <c r="H2782" t="s">
        <v>8237</v>
      </c>
      <c r="I2782" t="s">
        <v>8249</v>
      </c>
      <c r="J2782">
        <v>1489142688</v>
      </c>
      <c r="K2782" s="10">
        <f t="shared" si="304"/>
        <v>42804.447777777779</v>
      </c>
      <c r="L2782">
        <v>1486550688</v>
      </c>
      <c r="M2782" s="10">
        <f t="shared" si="305"/>
        <v>42774.447777777779</v>
      </c>
      <c r="N2782" t="b">
        <v>0</v>
      </c>
      <c r="O2782">
        <v>0</v>
      </c>
      <c r="P2782" t="b">
        <v>0</v>
      </c>
      <c r="Q2782" t="s">
        <v>8304</v>
      </c>
      <c r="R2782" s="5">
        <f t="shared" si="301"/>
        <v>0</v>
      </c>
      <c r="S2782" s="6" t="e">
        <f t="shared" si="302"/>
        <v>#DIV/0!</v>
      </c>
      <c r="T2782" t="str">
        <f t="shared" si="306"/>
        <v>publishing</v>
      </c>
      <c r="U2782" t="str">
        <f t="shared" si="307"/>
        <v>children's books</v>
      </c>
    </row>
    <row r="2783" spans="1:21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f t="shared" si="303"/>
        <v>1250</v>
      </c>
      <c r="F2783">
        <v>1316</v>
      </c>
      <c r="G2783" t="s">
        <v>8219</v>
      </c>
      <c r="H2783" t="s">
        <v>8224</v>
      </c>
      <c r="I2783" t="s">
        <v>8246</v>
      </c>
      <c r="J2783">
        <v>1423724400</v>
      </c>
      <c r="K2783" s="10">
        <f t="shared" si="304"/>
        <v>42047.291666666672</v>
      </c>
      <c r="L2783">
        <v>1421274954</v>
      </c>
      <c r="M2783" s="10">
        <f t="shared" si="305"/>
        <v>42018.94159722222</v>
      </c>
      <c r="N2783" t="b">
        <v>0</v>
      </c>
      <c r="O2783">
        <v>28</v>
      </c>
      <c r="P2783" t="b">
        <v>1</v>
      </c>
      <c r="Q2783" t="s">
        <v>8271</v>
      </c>
      <c r="R2783" s="5">
        <f t="shared" si="301"/>
        <v>1.0529999999999999</v>
      </c>
      <c r="S2783" s="14">
        <f t="shared" si="302"/>
        <v>47</v>
      </c>
      <c r="T2783" t="str">
        <f t="shared" si="306"/>
        <v>theater</v>
      </c>
      <c r="U2783" t="str">
        <f t="shared" si="307"/>
        <v>plays</v>
      </c>
    </row>
    <row r="2784" spans="1:21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f t="shared" si="303"/>
        <v>1000</v>
      </c>
      <c r="F2784">
        <v>1200</v>
      </c>
      <c r="G2784" t="s">
        <v>8219</v>
      </c>
      <c r="H2784" t="s">
        <v>8224</v>
      </c>
      <c r="I2784" t="s">
        <v>8246</v>
      </c>
      <c r="J2784">
        <v>1424149140</v>
      </c>
      <c r="K2784" s="10">
        <f t="shared" si="304"/>
        <v>42052.207638888889</v>
      </c>
      <c r="L2784">
        <v>1421964718</v>
      </c>
      <c r="M2784" s="10">
        <f t="shared" si="305"/>
        <v>42026.924976851849</v>
      </c>
      <c r="N2784" t="b">
        <v>0</v>
      </c>
      <c r="O2784">
        <v>18</v>
      </c>
      <c r="P2784" t="b">
        <v>1</v>
      </c>
      <c r="Q2784" t="s">
        <v>8271</v>
      </c>
      <c r="R2784" s="5">
        <f t="shared" si="301"/>
        <v>1.2</v>
      </c>
      <c r="S2784" s="14">
        <f t="shared" si="302"/>
        <v>66.666666666666671</v>
      </c>
      <c r="T2784" t="str">
        <f t="shared" si="306"/>
        <v>theater</v>
      </c>
      <c r="U2784" t="str">
        <f t="shared" si="307"/>
        <v>plays</v>
      </c>
    </row>
    <row r="2785" spans="1:21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f t="shared" si="303"/>
        <v>1210</v>
      </c>
      <c r="F2785">
        <v>1145</v>
      </c>
      <c r="G2785" t="s">
        <v>8219</v>
      </c>
      <c r="H2785" t="s">
        <v>8225</v>
      </c>
      <c r="I2785" t="s">
        <v>8247</v>
      </c>
      <c r="J2785">
        <v>1429793446</v>
      </c>
      <c r="K2785" s="10">
        <f t="shared" si="304"/>
        <v>42117.535254629634</v>
      </c>
      <c r="L2785">
        <v>1428583846</v>
      </c>
      <c r="M2785" s="10">
        <f t="shared" si="305"/>
        <v>42103.535254629634</v>
      </c>
      <c r="N2785" t="b">
        <v>0</v>
      </c>
      <c r="O2785">
        <v>61</v>
      </c>
      <c r="P2785" t="b">
        <v>1</v>
      </c>
      <c r="Q2785" t="s">
        <v>8271</v>
      </c>
      <c r="R2785" s="5">
        <f t="shared" si="301"/>
        <v>1.145</v>
      </c>
      <c r="S2785" s="14">
        <f t="shared" si="302"/>
        <v>18.770491803278688</v>
      </c>
      <c r="T2785" t="str">
        <f t="shared" si="306"/>
        <v>theater</v>
      </c>
      <c r="U2785" t="str">
        <f t="shared" si="307"/>
        <v>plays</v>
      </c>
    </row>
    <row r="2786" spans="1:21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f t="shared" si="303"/>
        <v>6000</v>
      </c>
      <c r="F2786">
        <v>7140</v>
      </c>
      <c r="G2786" t="s">
        <v>8219</v>
      </c>
      <c r="H2786" t="s">
        <v>8224</v>
      </c>
      <c r="I2786" t="s">
        <v>8246</v>
      </c>
      <c r="J2786">
        <v>1414608843</v>
      </c>
      <c r="K2786" s="10">
        <f t="shared" si="304"/>
        <v>41941.787534722222</v>
      </c>
      <c r="L2786">
        <v>1412794443</v>
      </c>
      <c r="M2786" s="10">
        <f t="shared" si="305"/>
        <v>41920.787534722222</v>
      </c>
      <c r="N2786" t="b">
        <v>0</v>
      </c>
      <c r="O2786">
        <v>108</v>
      </c>
      <c r="P2786" t="b">
        <v>1</v>
      </c>
      <c r="Q2786" t="s">
        <v>8271</v>
      </c>
      <c r="R2786" s="5">
        <f t="shared" si="301"/>
        <v>1.19</v>
      </c>
      <c r="S2786" s="14">
        <f t="shared" si="302"/>
        <v>66.111111111111114</v>
      </c>
      <c r="T2786" t="str">
        <f t="shared" si="306"/>
        <v>theater</v>
      </c>
      <c r="U2786" t="str">
        <f t="shared" si="307"/>
        <v>plays</v>
      </c>
    </row>
    <row r="2787" spans="1:21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f t="shared" si="303"/>
        <v>5000</v>
      </c>
      <c r="F2787">
        <v>5234</v>
      </c>
      <c r="G2787" t="s">
        <v>8219</v>
      </c>
      <c r="H2787" t="s">
        <v>8224</v>
      </c>
      <c r="I2787" t="s">
        <v>8246</v>
      </c>
      <c r="J2787">
        <v>1470430800</v>
      </c>
      <c r="K2787" s="10">
        <f t="shared" si="304"/>
        <v>42587.875</v>
      </c>
      <c r="L2787">
        <v>1467865967</v>
      </c>
      <c r="M2787" s="10">
        <f t="shared" si="305"/>
        <v>42558.189432870371</v>
      </c>
      <c r="N2787" t="b">
        <v>0</v>
      </c>
      <c r="O2787">
        <v>142</v>
      </c>
      <c r="P2787" t="b">
        <v>1</v>
      </c>
      <c r="Q2787" t="s">
        <v>8271</v>
      </c>
      <c r="R2787" s="5">
        <f t="shared" si="301"/>
        <v>1.0469999999999999</v>
      </c>
      <c r="S2787" s="14">
        <f t="shared" si="302"/>
        <v>36.859154929577464</v>
      </c>
      <c r="T2787" t="str">
        <f t="shared" si="306"/>
        <v>theater</v>
      </c>
      <c r="U2787" t="str">
        <f t="shared" si="307"/>
        <v>plays</v>
      </c>
    </row>
    <row r="2788" spans="1:21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f t="shared" si="303"/>
        <v>3025</v>
      </c>
      <c r="F2788">
        <v>2946</v>
      </c>
      <c r="G2788" t="s">
        <v>8219</v>
      </c>
      <c r="H2788" t="s">
        <v>8225</v>
      </c>
      <c r="I2788" t="s">
        <v>8247</v>
      </c>
      <c r="J2788">
        <v>1404913180</v>
      </c>
      <c r="K2788" s="10">
        <f t="shared" si="304"/>
        <v>41829.569212962961</v>
      </c>
      <c r="L2788">
        <v>1403703580</v>
      </c>
      <c r="M2788" s="10">
        <f t="shared" si="305"/>
        <v>41815.569212962961</v>
      </c>
      <c r="N2788" t="b">
        <v>0</v>
      </c>
      <c r="O2788">
        <v>74</v>
      </c>
      <c r="P2788" t="b">
        <v>1</v>
      </c>
      <c r="Q2788" t="s">
        <v>8271</v>
      </c>
      <c r="R2788" s="5">
        <f t="shared" si="301"/>
        <v>1.1779999999999999</v>
      </c>
      <c r="S2788" s="14">
        <f t="shared" si="302"/>
        <v>39.810810810810814</v>
      </c>
      <c r="T2788" t="str">
        <f t="shared" si="306"/>
        <v>theater</v>
      </c>
      <c r="U2788" t="str">
        <f t="shared" si="307"/>
        <v>plays</v>
      </c>
    </row>
    <row r="2789" spans="1:21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f t="shared" si="303"/>
        <v>1000</v>
      </c>
      <c r="F2789">
        <v>1197</v>
      </c>
      <c r="G2789" t="s">
        <v>8219</v>
      </c>
      <c r="H2789" t="s">
        <v>8224</v>
      </c>
      <c r="I2789" t="s">
        <v>8246</v>
      </c>
      <c r="J2789">
        <v>1405658752</v>
      </c>
      <c r="K2789" s="10">
        <f t="shared" si="304"/>
        <v>41838.198518518519</v>
      </c>
      <c r="L2789">
        <v>1403066752</v>
      </c>
      <c r="M2789" s="10">
        <f t="shared" si="305"/>
        <v>41808.198518518519</v>
      </c>
      <c r="N2789" t="b">
        <v>0</v>
      </c>
      <c r="O2789">
        <v>38</v>
      </c>
      <c r="P2789" t="b">
        <v>1</v>
      </c>
      <c r="Q2789" t="s">
        <v>8271</v>
      </c>
      <c r="R2789" s="5">
        <f t="shared" si="301"/>
        <v>1.1970000000000001</v>
      </c>
      <c r="S2789" s="14">
        <f t="shared" si="302"/>
        <v>31.5</v>
      </c>
      <c r="T2789" t="str">
        <f t="shared" si="306"/>
        <v>theater</v>
      </c>
      <c r="U2789" t="str">
        <f t="shared" si="307"/>
        <v>plays</v>
      </c>
    </row>
    <row r="2790" spans="1:21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f t="shared" si="303"/>
        <v>2000</v>
      </c>
      <c r="F2790">
        <v>2050</v>
      </c>
      <c r="G2790" t="s">
        <v>8219</v>
      </c>
      <c r="H2790" t="s">
        <v>8224</v>
      </c>
      <c r="I2790" t="s">
        <v>8246</v>
      </c>
      <c r="J2790">
        <v>1469811043</v>
      </c>
      <c r="K2790" s="10">
        <f t="shared" si="304"/>
        <v>42580.701886574068</v>
      </c>
      <c r="L2790">
        <v>1467219043</v>
      </c>
      <c r="M2790" s="10">
        <f t="shared" si="305"/>
        <v>42550.701886574068</v>
      </c>
      <c r="N2790" t="b">
        <v>0</v>
      </c>
      <c r="O2790">
        <v>20</v>
      </c>
      <c r="P2790" t="b">
        <v>1</v>
      </c>
      <c r="Q2790" t="s">
        <v>8271</v>
      </c>
      <c r="R2790" s="5">
        <f t="shared" si="301"/>
        <v>1.0249999999999999</v>
      </c>
      <c r="S2790" s="14">
        <f t="shared" si="302"/>
        <v>102.5</v>
      </c>
      <c r="T2790" t="str">
        <f t="shared" si="306"/>
        <v>theater</v>
      </c>
      <c r="U2790" t="str">
        <f t="shared" si="307"/>
        <v>plays</v>
      </c>
    </row>
    <row r="2791" spans="1:21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f t="shared" si="303"/>
        <v>3000</v>
      </c>
      <c r="F2791">
        <v>3035</v>
      </c>
      <c r="G2791" t="s">
        <v>8219</v>
      </c>
      <c r="H2791" t="s">
        <v>8224</v>
      </c>
      <c r="I2791" t="s">
        <v>8246</v>
      </c>
      <c r="J2791">
        <v>1426132800</v>
      </c>
      <c r="K2791" s="10">
        <f t="shared" si="304"/>
        <v>42075.166666666672</v>
      </c>
      <c r="L2791">
        <v>1424477934</v>
      </c>
      <c r="M2791" s="10">
        <f t="shared" si="305"/>
        <v>42056.013124999998</v>
      </c>
      <c r="N2791" t="b">
        <v>0</v>
      </c>
      <c r="O2791">
        <v>24</v>
      </c>
      <c r="P2791" t="b">
        <v>1</v>
      </c>
      <c r="Q2791" t="s">
        <v>8271</v>
      </c>
      <c r="R2791" s="5">
        <f t="shared" si="301"/>
        <v>1.012</v>
      </c>
      <c r="S2791" s="14">
        <f t="shared" si="302"/>
        <v>126.45833333333333</v>
      </c>
      <c r="T2791" t="str">
        <f t="shared" si="306"/>
        <v>theater</v>
      </c>
      <c r="U2791" t="str">
        <f t="shared" si="307"/>
        <v>plays</v>
      </c>
    </row>
    <row r="2792" spans="1:21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f t="shared" si="303"/>
        <v>3000</v>
      </c>
      <c r="F2792">
        <v>3160</v>
      </c>
      <c r="G2792" t="s">
        <v>8219</v>
      </c>
      <c r="H2792" t="s">
        <v>8224</v>
      </c>
      <c r="I2792" t="s">
        <v>8246</v>
      </c>
      <c r="J2792">
        <v>1423693903</v>
      </c>
      <c r="K2792" s="10">
        <f t="shared" si="304"/>
        <v>42046.938692129625</v>
      </c>
      <c r="L2792">
        <v>1421101903</v>
      </c>
      <c r="M2792" s="10">
        <f t="shared" si="305"/>
        <v>42016.938692129625</v>
      </c>
      <c r="N2792" t="b">
        <v>0</v>
      </c>
      <c r="O2792">
        <v>66</v>
      </c>
      <c r="P2792" t="b">
        <v>1</v>
      </c>
      <c r="Q2792" t="s">
        <v>8271</v>
      </c>
      <c r="R2792" s="5">
        <f t="shared" si="301"/>
        <v>1.0529999999999999</v>
      </c>
      <c r="S2792" s="14">
        <f t="shared" si="302"/>
        <v>47.878787878787875</v>
      </c>
      <c r="T2792" t="str">
        <f t="shared" si="306"/>
        <v>theater</v>
      </c>
      <c r="U2792" t="str">
        <f t="shared" si="307"/>
        <v>plays</v>
      </c>
    </row>
    <row r="2793" spans="1:21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f t="shared" si="303"/>
        <v>2000</v>
      </c>
      <c r="F2793">
        <v>2050</v>
      </c>
      <c r="G2793" t="s">
        <v>8219</v>
      </c>
      <c r="H2793" t="s">
        <v>8224</v>
      </c>
      <c r="I2793" t="s">
        <v>8246</v>
      </c>
      <c r="J2793">
        <v>1473393600</v>
      </c>
      <c r="K2793" s="10">
        <f t="shared" si="304"/>
        <v>42622.166666666672</v>
      </c>
      <c r="L2793">
        <v>1470778559</v>
      </c>
      <c r="M2793" s="10">
        <f t="shared" si="305"/>
        <v>42591.899988425925</v>
      </c>
      <c r="N2793" t="b">
        <v>0</v>
      </c>
      <c r="O2793">
        <v>28</v>
      </c>
      <c r="P2793" t="b">
        <v>1</v>
      </c>
      <c r="Q2793" t="s">
        <v>8271</v>
      </c>
      <c r="R2793" s="5">
        <f t="shared" si="301"/>
        <v>1.0249999999999999</v>
      </c>
      <c r="S2793" s="14">
        <f t="shared" si="302"/>
        <v>73.214285714285708</v>
      </c>
      <c r="T2793" t="str">
        <f t="shared" si="306"/>
        <v>theater</v>
      </c>
      <c r="U2793" t="str">
        <f t="shared" si="307"/>
        <v>plays</v>
      </c>
    </row>
    <row r="2794" spans="1:21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f t="shared" si="303"/>
        <v>2000</v>
      </c>
      <c r="F2794">
        <v>2152</v>
      </c>
      <c r="G2794" t="s">
        <v>8219</v>
      </c>
      <c r="H2794" t="s">
        <v>8224</v>
      </c>
      <c r="I2794" t="s">
        <v>8246</v>
      </c>
      <c r="J2794">
        <v>1439357559</v>
      </c>
      <c r="K2794" s="10">
        <f t="shared" si="304"/>
        <v>42228.231006944443</v>
      </c>
      <c r="L2794">
        <v>1435469559</v>
      </c>
      <c r="M2794" s="10">
        <f t="shared" si="305"/>
        <v>42183.231006944443</v>
      </c>
      <c r="N2794" t="b">
        <v>0</v>
      </c>
      <c r="O2794">
        <v>24</v>
      </c>
      <c r="P2794" t="b">
        <v>1</v>
      </c>
      <c r="Q2794" t="s">
        <v>8271</v>
      </c>
      <c r="R2794" s="5">
        <f t="shared" si="301"/>
        <v>1.0760000000000001</v>
      </c>
      <c r="S2794" s="14">
        <f t="shared" si="302"/>
        <v>89.666666666666671</v>
      </c>
      <c r="T2794" t="str">
        <f t="shared" si="306"/>
        <v>theater</v>
      </c>
      <c r="U2794" t="str">
        <f t="shared" si="307"/>
        <v>plays</v>
      </c>
    </row>
    <row r="2795" spans="1:21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f t="shared" si="303"/>
        <v>6800.0000000000009</v>
      </c>
      <c r="F2795">
        <v>11056.75</v>
      </c>
      <c r="G2795" t="s">
        <v>8219</v>
      </c>
      <c r="H2795" t="s">
        <v>8226</v>
      </c>
      <c r="I2795" t="s">
        <v>8248</v>
      </c>
      <c r="J2795">
        <v>1437473005</v>
      </c>
      <c r="K2795" s="10">
        <f t="shared" si="304"/>
        <v>42206.419039351851</v>
      </c>
      <c r="L2795">
        <v>1434881005</v>
      </c>
      <c r="M2795" s="10">
        <f t="shared" si="305"/>
        <v>42176.419039351851</v>
      </c>
      <c r="N2795" t="b">
        <v>0</v>
      </c>
      <c r="O2795">
        <v>73</v>
      </c>
      <c r="P2795" t="b">
        <v>1</v>
      </c>
      <c r="Q2795" t="s">
        <v>8271</v>
      </c>
      <c r="R2795" s="5">
        <f t="shared" si="301"/>
        <v>1.1060000000000001</v>
      </c>
      <c r="S2795" s="14">
        <f t="shared" si="302"/>
        <v>151.4623287671233</v>
      </c>
      <c r="T2795" t="str">
        <f t="shared" si="306"/>
        <v>theater</v>
      </c>
      <c r="U2795" t="str">
        <f t="shared" si="307"/>
        <v>plays</v>
      </c>
    </row>
    <row r="2796" spans="1:21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f t="shared" si="303"/>
        <v>60.5</v>
      </c>
      <c r="F2796">
        <v>75</v>
      </c>
      <c r="G2796" t="s">
        <v>8219</v>
      </c>
      <c r="H2796" t="s">
        <v>8225</v>
      </c>
      <c r="I2796" t="s">
        <v>8247</v>
      </c>
      <c r="J2796">
        <v>1457031600</v>
      </c>
      <c r="K2796" s="10">
        <f t="shared" si="304"/>
        <v>42432.791666666672</v>
      </c>
      <c r="L2796">
        <v>1455640559</v>
      </c>
      <c r="M2796" s="10">
        <f t="shared" si="305"/>
        <v>42416.691655092596</v>
      </c>
      <c r="N2796" t="b">
        <v>0</v>
      </c>
      <c r="O2796">
        <v>3</v>
      </c>
      <c r="P2796" t="b">
        <v>1</v>
      </c>
      <c r="Q2796" t="s">
        <v>8271</v>
      </c>
      <c r="R2796" s="5">
        <f t="shared" si="301"/>
        <v>1.5</v>
      </c>
      <c r="S2796" s="14">
        <f t="shared" si="302"/>
        <v>25</v>
      </c>
      <c r="T2796" t="str">
        <f t="shared" si="306"/>
        <v>theater</v>
      </c>
      <c r="U2796" t="str">
        <f t="shared" si="307"/>
        <v>plays</v>
      </c>
    </row>
    <row r="2797" spans="1:21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f t="shared" si="303"/>
        <v>700</v>
      </c>
      <c r="F2797">
        <v>730</v>
      </c>
      <c r="G2797" t="s">
        <v>8219</v>
      </c>
      <c r="H2797" t="s">
        <v>8224</v>
      </c>
      <c r="I2797" t="s">
        <v>8246</v>
      </c>
      <c r="J2797">
        <v>1402095600</v>
      </c>
      <c r="K2797" s="10">
        <f t="shared" si="304"/>
        <v>41796.958333333336</v>
      </c>
      <c r="L2797">
        <v>1400675841</v>
      </c>
      <c r="M2797" s="10">
        <f t="shared" si="305"/>
        <v>41780.525937500002</v>
      </c>
      <c r="N2797" t="b">
        <v>0</v>
      </c>
      <c r="O2797">
        <v>20</v>
      </c>
      <c r="P2797" t="b">
        <v>1</v>
      </c>
      <c r="Q2797" t="s">
        <v>8271</v>
      </c>
      <c r="R2797" s="5">
        <f t="shared" si="301"/>
        <v>1.0429999999999999</v>
      </c>
      <c r="S2797" s="14">
        <f t="shared" si="302"/>
        <v>36.5</v>
      </c>
      <c r="T2797" t="str">
        <f t="shared" si="306"/>
        <v>theater</v>
      </c>
      <c r="U2797" t="str">
        <f t="shared" si="307"/>
        <v>plays</v>
      </c>
    </row>
    <row r="2798" spans="1:21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f t="shared" si="303"/>
        <v>968</v>
      </c>
      <c r="F2798">
        <v>924</v>
      </c>
      <c r="G2798" t="s">
        <v>8219</v>
      </c>
      <c r="H2798" t="s">
        <v>8225</v>
      </c>
      <c r="I2798" t="s">
        <v>8247</v>
      </c>
      <c r="J2798">
        <v>1404564028</v>
      </c>
      <c r="K2798" s="10">
        <f t="shared" si="304"/>
        <v>41825.528101851851</v>
      </c>
      <c r="L2798">
        <v>1401972028</v>
      </c>
      <c r="M2798" s="10">
        <f t="shared" si="305"/>
        <v>41795.528101851851</v>
      </c>
      <c r="N2798" t="b">
        <v>0</v>
      </c>
      <c r="O2798">
        <v>21</v>
      </c>
      <c r="P2798" t="b">
        <v>1</v>
      </c>
      <c r="Q2798" t="s">
        <v>8271</v>
      </c>
      <c r="R2798" s="5">
        <f t="shared" si="301"/>
        <v>1.155</v>
      </c>
      <c r="S2798" s="14">
        <f t="shared" si="302"/>
        <v>44</v>
      </c>
      <c r="T2798" t="str">
        <f t="shared" si="306"/>
        <v>theater</v>
      </c>
      <c r="U2798" t="str">
        <f t="shared" si="307"/>
        <v>plays</v>
      </c>
    </row>
    <row r="2799" spans="1:21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f t="shared" si="303"/>
        <v>9680</v>
      </c>
      <c r="F2799">
        <v>8211.61</v>
      </c>
      <c r="G2799" t="s">
        <v>8219</v>
      </c>
      <c r="H2799" t="s">
        <v>8225</v>
      </c>
      <c r="I2799" t="s">
        <v>8247</v>
      </c>
      <c r="J2799">
        <v>1404858840</v>
      </c>
      <c r="K2799" s="10">
        <f t="shared" si="304"/>
        <v>41828.94027777778</v>
      </c>
      <c r="L2799">
        <v>1402266840</v>
      </c>
      <c r="M2799" s="10">
        <f t="shared" si="305"/>
        <v>41798.94027777778</v>
      </c>
      <c r="N2799" t="b">
        <v>0</v>
      </c>
      <c r="O2799">
        <v>94</v>
      </c>
      <c r="P2799" t="b">
        <v>1</v>
      </c>
      <c r="Q2799" t="s">
        <v>8271</v>
      </c>
      <c r="R2799" s="5">
        <f t="shared" si="301"/>
        <v>1.026</v>
      </c>
      <c r="S2799" s="14">
        <f t="shared" si="302"/>
        <v>87.357553191489373</v>
      </c>
      <c r="T2799" t="str">
        <f t="shared" si="306"/>
        <v>theater</v>
      </c>
      <c r="U2799" t="str">
        <f t="shared" si="307"/>
        <v>plays</v>
      </c>
    </row>
    <row r="2800" spans="1:21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f t="shared" si="303"/>
        <v>6050</v>
      </c>
      <c r="F2800">
        <v>5070</v>
      </c>
      <c r="G2800" t="s">
        <v>8219</v>
      </c>
      <c r="H2800" t="s">
        <v>8225</v>
      </c>
      <c r="I2800" t="s">
        <v>8247</v>
      </c>
      <c r="J2800">
        <v>1438358400</v>
      </c>
      <c r="K2800" s="10">
        <f t="shared" si="304"/>
        <v>42216.666666666672</v>
      </c>
      <c r="L2800">
        <v>1437063121</v>
      </c>
      <c r="M2800" s="10">
        <f t="shared" si="305"/>
        <v>42201.675011574072</v>
      </c>
      <c r="N2800" t="b">
        <v>0</v>
      </c>
      <c r="O2800">
        <v>139</v>
      </c>
      <c r="P2800" t="b">
        <v>1</v>
      </c>
      <c r="Q2800" t="s">
        <v>8271</v>
      </c>
      <c r="R2800" s="5">
        <f t="shared" si="301"/>
        <v>1.014</v>
      </c>
      <c r="S2800" s="14">
        <f t="shared" si="302"/>
        <v>36.474820143884891</v>
      </c>
      <c r="T2800" t="str">
        <f t="shared" si="306"/>
        <v>theater</v>
      </c>
      <c r="U2800" t="str">
        <f t="shared" si="307"/>
        <v>plays</v>
      </c>
    </row>
    <row r="2801" spans="1:21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f t="shared" si="303"/>
        <v>6050</v>
      </c>
      <c r="F2801">
        <v>5831.74</v>
      </c>
      <c r="G2801" t="s">
        <v>8219</v>
      </c>
      <c r="H2801" t="s">
        <v>8225</v>
      </c>
      <c r="I2801" t="s">
        <v>8247</v>
      </c>
      <c r="J2801">
        <v>1466179200</v>
      </c>
      <c r="K2801" s="10">
        <f t="shared" si="304"/>
        <v>42538.666666666672</v>
      </c>
      <c r="L2801">
        <v>1463466070</v>
      </c>
      <c r="M2801" s="10">
        <f t="shared" si="305"/>
        <v>42507.264699074076</v>
      </c>
      <c r="N2801" t="b">
        <v>0</v>
      </c>
      <c r="O2801">
        <v>130</v>
      </c>
      <c r="P2801" t="b">
        <v>1</v>
      </c>
      <c r="Q2801" t="s">
        <v>8271</v>
      </c>
      <c r="R2801" s="5">
        <f t="shared" si="301"/>
        <v>1.1659999999999999</v>
      </c>
      <c r="S2801" s="14">
        <f t="shared" si="302"/>
        <v>44.859538461538463</v>
      </c>
      <c r="T2801" t="str">
        <f t="shared" si="306"/>
        <v>theater</v>
      </c>
      <c r="U2801" t="str">
        <f t="shared" si="307"/>
        <v>plays</v>
      </c>
    </row>
    <row r="2802" spans="1:21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f t="shared" si="303"/>
        <v>1210</v>
      </c>
      <c r="F2802">
        <v>1330</v>
      </c>
      <c r="G2802" t="s">
        <v>8219</v>
      </c>
      <c r="H2802" t="s">
        <v>8225</v>
      </c>
      <c r="I2802" t="s">
        <v>8247</v>
      </c>
      <c r="J2802">
        <v>1420377366</v>
      </c>
      <c r="K2802" s="10">
        <f t="shared" si="304"/>
        <v>42008.552847222221</v>
      </c>
      <c r="L2802">
        <v>1415193366</v>
      </c>
      <c r="M2802" s="10">
        <f t="shared" si="305"/>
        <v>41948.552847222221</v>
      </c>
      <c r="N2802" t="b">
        <v>0</v>
      </c>
      <c r="O2802">
        <v>31</v>
      </c>
      <c r="P2802" t="b">
        <v>1</v>
      </c>
      <c r="Q2802" t="s">
        <v>8271</v>
      </c>
      <c r="R2802" s="5">
        <f t="shared" si="301"/>
        <v>1.33</v>
      </c>
      <c r="S2802" s="14">
        <f t="shared" si="302"/>
        <v>42.903225806451616</v>
      </c>
      <c r="T2802" t="str">
        <f t="shared" si="306"/>
        <v>theater</v>
      </c>
      <c r="U2802" t="str">
        <f t="shared" si="307"/>
        <v>plays</v>
      </c>
    </row>
    <row r="2803" spans="1:21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f t="shared" si="303"/>
        <v>340</v>
      </c>
      <c r="F2803">
        <v>666</v>
      </c>
      <c r="G2803" t="s">
        <v>8219</v>
      </c>
      <c r="H2803" t="s">
        <v>8226</v>
      </c>
      <c r="I2803" t="s">
        <v>8248</v>
      </c>
      <c r="J2803">
        <v>1412938800</v>
      </c>
      <c r="K2803" s="10">
        <f t="shared" si="304"/>
        <v>41922.458333333336</v>
      </c>
      <c r="L2803">
        <v>1411019409</v>
      </c>
      <c r="M2803" s="10">
        <f t="shared" si="305"/>
        <v>41900.243159722224</v>
      </c>
      <c r="N2803" t="b">
        <v>0</v>
      </c>
      <c r="O2803">
        <v>13</v>
      </c>
      <c r="P2803" t="b">
        <v>1</v>
      </c>
      <c r="Q2803" t="s">
        <v>8271</v>
      </c>
      <c r="R2803" s="5">
        <f t="shared" si="301"/>
        <v>1.3320000000000001</v>
      </c>
      <c r="S2803" s="14">
        <f t="shared" si="302"/>
        <v>51.230769230769234</v>
      </c>
      <c r="T2803" t="str">
        <f t="shared" si="306"/>
        <v>theater</v>
      </c>
      <c r="U2803" t="str">
        <f t="shared" si="307"/>
        <v>plays</v>
      </c>
    </row>
    <row r="2804" spans="1:21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f t="shared" si="303"/>
        <v>3630</v>
      </c>
      <c r="F2804">
        <v>3055</v>
      </c>
      <c r="G2804" t="s">
        <v>8219</v>
      </c>
      <c r="H2804" t="s">
        <v>8225</v>
      </c>
      <c r="I2804" t="s">
        <v>8247</v>
      </c>
      <c r="J2804">
        <v>1438875107</v>
      </c>
      <c r="K2804" s="10">
        <f t="shared" si="304"/>
        <v>42222.64707175926</v>
      </c>
      <c r="L2804">
        <v>1436283107</v>
      </c>
      <c r="M2804" s="10">
        <f t="shared" si="305"/>
        <v>42192.64707175926</v>
      </c>
      <c r="N2804" t="b">
        <v>0</v>
      </c>
      <c r="O2804">
        <v>90</v>
      </c>
      <c r="P2804" t="b">
        <v>1</v>
      </c>
      <c r="Q2804" t="s">
        <v>8271</v>
      </c>
      <c r="R2804" s="5">
        <f t="shared" si="301"/>
        <v>1.018</v>
      </c>
      <c r="S2804" s="14">
        <f t="shared" si="302"/>
        <v>33.944444444444443</v>
      </c>
      <c r="T2804" t="str">
        <f t="shared" si="306"/>
        <v>theater</v>
      </c>
      <c r="U2804" t="str">
        <f t="shared" si="307"/>
        <v>plays</v>
      </c>
    </row>
    <row r="2805" spans="1:21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f t="shared" si="303"/>
        <v>10000</v>
      </c>
      <c r="F2805">
        <v>12795</v>
      </c>
      <c r="G2805" t="s">
        <v>8219</v>
      </c>
      <c r="H2805" t="s">
        <v>8224</v>
      </c>
      <c r="I2805" t="s">
        <v>8246</v>
      </c>
      <c r="J2805">
        <v>1437004800</v>
      </c>
      <c r="K2805" s="10">
        <f t="shared" si="304"/>
        <v>42201</v>
      </c>
      <c r="L2805">
        <v>1433295276</v>
      </c>
      <c r="M2805" s="10">
        <f t="shared" si="305"/>
        <v>42158.065694444449</v>
      </c>
      <c r="N2805" t="b">
        <v>0</v>
      </c>
      <c r="O2805">
        <v>141</v>
      </c>
      <c r="P2805" t="b">
        <v>1</v>
      </c>
      <c r="Q2805" t="s">
        <v>8271</v>
      </c>
      <c r="R2805" s="5">
        <f t="shared" si="301"/>
        <v>1.28</v>
      </c>
      <c r="S2805" s="14">
        <f t="shared" si="302"/>
        <v>90.744680851063833</v>
      </c>
      <c r="T2805" t="str">
        <f t="shared" si="306"/>
        <v>theater</v>
      </c>
      <c r="U2805" t="str">
        <f t="shared" si="307"/>
        <v>plays</v>
      </c>
    </row>
    <row r="2806" spans="1:21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f t="shared" si="303"/>
        <v>1210</v>
      </c>
      <c r="F2806">
        <v>1150</v>
      </c>
      <c r="G2806" t="s">
        <v>8219</v>
      </c>
      <c r="H2806" t="s">
        <v>8225</v>
      </c>
      <c r="I2806" t="s">
        <v>8247</v>
      </c>
      <c r="J2806">
        <v>1411987990</v>
      </c>
      <c r="K2806" s="10">
        <f t="shared" si="304"/>
        <v>41911.453587962962</v>
      </c>
      <c r="L2806">
        <v>1409395990</v>
      </c>
      <c r="M2806" s="10">
        <f t="shared" si="305"/>
        <v>41881.453587962962</v>
      </c>
      <c r="N2806" t="b">
        <v>0</v>
      </c>
      <c r="O2806">
        <v>23</v>
      </c>
      <c r="P2806" t="b">
        <v>1</v>
      </c>
      <c r="Q2806" t="s">
        <v>8271</v>
      </c>
      <c r="R2806" s="5">
        <f t="shared" si="301"/>
        <v>1.1499999999999999</v>
      </c>
      <c r="S2806" s="14">
        <f t="shared" si="302"/>
        <v>50</v>
      </c>
      <c r="T2806" t="str">
        <f t="shared" si="306"/>
        <v>theater</v>
      </c>
      <c r="U2806" t="str">
        <f t="shared" si="307"/>
        <v>plays</v>
      </c>
    </row>
    <row r="2807" spans="1:21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f t="shared" si="303"/>
        <v>484</v>
      </c>
      <c r="F2807">
        <v>440</v>
      </c>
      <c r="G2807" t="s">
        <v>8219</v>
      </c>
      <c r="H2807" t="s">
        <v>8225</v>
      </c>
      <c r="I2807" t="s">
        <v>8247</v>
      </c>
      <c r="J2807">
        <v>1440245273</v>
      </c>
      <c r="K2807" s="10">
        <f t="shared" si="304"/>
        <v>42238.505474537036</v>
      </c>
      <c r="L2807">
        <v>1438085273</v>
      </c>
      <c r="M2807" s="10">
        <f t="shared" si="305"/>
        <v>42213.505474537036</v>
      </c>
      <c r="N2807" t="b">
        <v>0</v>
      </c>
      <c r="O2807">
        <v>18</v>
      </c>
      <c r="P2807" t="b">
        <v>1</v>
      </c>
      <c r="Q2807" t="s">
        <v>8271</v>
      </c>
      <c r="R2807" s="5">
        <f t="shared" si="301"/>
        <v>1.1000000000000001</v>
      </c>
      <c r="S2807" s="14">
        <f t="shared" si="302"/>
        <v>24.444444444444443</v>
      </c>
      <c r="T2807" t="str">
        <f t="shared" si="306"/>
        <v>theater</v>
      </c>
      <c r="U2807" t="str">
        <f t="shared" si="307"/>
        <v>plays</v>
      </c>
    </row>
    <row r="2808" spans="1:21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f t="shared" si="303"/>
        <v>3630</v>
      </c>
      <c r="F2808">
        <v>3363</v>
      </c>
      <c r="G2808" t="s">
        <v>8219</v>
      </c>
      <c r="H2808" t="s">
        <v>8225</v>
      </c>
      <c r="I2808" t="s">
        <v>8247</v>
      </c>
      <c r="J2808">
        <v>1438772400</v>
      </c>
      <c r="K2808" s="10">
        <f t="shared" si="304"/>
        <v>42221.458333333328</v>
      </c>
      <c r="L2808">
        <v>1435645490</v>
      </c>
      <c r="M2808" s="10">
        <f t="shared" si="305"/>
        <v>42185.267245370371</v>
      </c>
      <c r="N2808" t="b">
        <v>0</v>
      </c>
      <c r="O2808">
        <v>76</v>
      </c>
      <c r="P2808" t="b">
        <v>1</v>
      </c>
      <c r="Q2808" t="s">
        <v>8271</v>
      </c>
      <c r="R2808" s="5">
        <f t="shared" si="301"/>
        <v>1.121</v>
      </c>
      <c r="S2808" s="14">
        <f t="shared" si="302"/>
        <v>44.25</v>
      </c>
      <c r="T2808" t="str">
        <f t="shared" si="306"/>
        <v>theater</v>
      </c>
      <c r="U2808" t="str">
        <f t="shared" si="307"/>
        <v>plays</v>
      </c>
    </row>
    <row r="2809" spans="1:21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f t="shared" si="303"/>
        <v>5000</v>
      </c>
      <c r="F2809">
        <v>6300</v>
      </c>
      <c r="G2809" t="s">
        <v>8219</v>
      </c>
      <c r="H2809" t="s">
        <v>8224</v>
      </c>
      <c r="I2809" t="s">
        <v>8246</v>
      </c>
      <c r="J2809">
        <v>1435611438</v>
      </c>
      <c r="K2809" s="10">
        <f t="shared" si="304"/>
        <v>42184.873124999998</v>
      </c>
      <c r="L2809">
        <v>1433019438</v>
      </c>
      <c r="M2809" s="10">
        <f t="shared" si="305"/>
        <v>42154.873124999998</v>
      </c>
      <c r="N2809" t="b">
        <v>0</v>
      </c>
      <c r="O2809">
        <v>93</v>
      </c>
      <c r="P2809" t="b">
        <v>1</v>
      </c>
      <c r="Q2809" t="s">
        <v>8271</v>
      </c>
      <c r="R2809" s="5">
        <f t="shared" si="301"/>
        <v>1.26</v>
      </c>
      <c r="S2809" s="14">
        <f t="shared" si="302"/>
        <v>67.741935483870961</v>
      </c>
      <c r="T2809" t="str">
        <f t="shared" si="306"/>
        <v>theater</v>
      </c>
      <c r="U2809" t="str">
        <f t="shared" si="307"/>
        <v>plays</v>
      </c>
    </row>
    <row r="2810" spans="1:21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f t="shared" si="303"/>
        <v>4500</v>
      </c>
      <c r="F2810">
        <v>4511</v>
      </c>
      <c r="G2810" t="s">
        <v>8219</v>
      </c>
      <c r="H2810" t="s">
        <v>8224</v>
      </c>
      <c r="I2810" t="s">
        <v>8246</v>
      </c>
      <c r="J2810">
        <v>1440274735</v>
      </c>
      <c r="K2810" s="10">
        <f t="shared" si="304"/>
        <v>42238.84646990741</v>
      </c>
      <c r="L2810">
        <v>1437682735</v>
      </c>
      <c r="M2810" s="10">
        <f t="shared" si="305"/>
        <v>42208.84646990741</v>
      </c>
      <c r="N2810" t="b">
        <v>0</v>
      </c>
      <c r="O2810">
        <v>69</v>
      </c>
      <c r="P2810" t="b">
        <v>1</v>
      </c>
      <c r="Q2810" t="s">
        <v>8271</v>
      </c>
      <c r="R2810" s="5">
        <f t="shared" si="301"/>
        <v>1.002</v>
      </c>
      <c r="S2810" s="14">
        <f t="shared" si="302"/>
        <v>65.376811594202906</v>
      </c>
      <c r="T2810" t="str">
        <f t="shared" si="306"/>
        <v>theater</v>
      </c>
      <c r="U2810" t="str">
        <f t="shared" si="307"/>
        <v>plays</v>
      </c>
    </row>
    <row r="2811" spans="1:21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f t="shared" si="303"/>
        <v>2500</v>
      </c>
      <c r="F2811">
        <v>2560</v>
      </c>
      <c r="G2811" t="s">
        <v>8219</v>
      </c>
      <c r="H2811" t="s">
        <v>8224</v>
      </c>
      <c r="I2811" t="s">
        <v>8246</v>
      </c>
      <c r="J2811">
        <v>1459348740</v>
      </c>
      <c r="K2811" s="10">
        <f t="shared" si="304"/>
        <v>42459.610416666663</v>
      </c>
      <c r="L2811">
        <v>1458647725</v>
      </c>
      <c r="M2811" s="10">
        <f t="shared" si="305"/>
        <v>42451.496817129635</v>
      </c>
      <c r="N2811" t="b">
        <v>0</v>
      </c>
      <c r="O2811">
        <v>21</v>
      </c>
      <c r="P2811" t="b">
        <v>1</v>
      </c>
      <c r="Q2811" t="s">
        <v>8271</v>
      </c>
      <c r="R2811" s="5">
        <f t="shared" si="301"/>
        <v>1.024</v>
      </c>
      <c r="S2811" s="14">
        <f t="shared" si="302"/>
        <v>121.9047619047619</v>
      </c>
      <c r="T2811" t="str">
        <f t="shared" si="306"/>
        <v>theater</v>
      </c>
      <c r="U2811" t="str">
        <f t="shared" si="307"/>
        <v>plays</v>
      </c>
    </row>
    <row r="2812" spans="1:21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f t="shared" si="303"/>
        <v>2500</v>
      </c>
      <c r="F2812">
        <v>2705</v>
      </c>
      <c r="G2812" t="s">
        <v>8219</v>
      </c>
      <c r="H2812" t="s">
        <v>8224</v>
      </c>
      <c r="I2812" t="s">
        <v>8246</v>
      </c>
      <c r="J2812">
        <v>1401595140</v>
      </c>
      <c r="K2812" s="10">
        <f t="shared" si="304"/>
        <v>41791.165972222225</v>
      </c>
      <c r="L2812">
        <v>1398828064</v>
      </c>
      <c r="M2812" s="10">
        <f t="shared" si="305"/>
        <v>41759.13962962963</v>
      </c>
      <c r="N2812" t="b">
        <v>0</v>
      </c>
      <c r="O2812">
        <v>57</v>
      </c>
      <c r="P2812" t="b">
        <v>1</v>
      </c>
      <c r="Q2812" t="s">
        <v>8271</v>
      </c>
      <c r="R2812" s="5">
        <f t="shared" si="301"/>
        <v>1.0820000000000001</v>
      </c>
      <c r="S2812" s="14">
        <f t="shared" si="302"/>
        <v>47.456140350877192</v>
      </c>
      <c r="T2812" t="str">
        <f t="shared" si="306"/>
        <v>theater</v>
      </c>
      <c r="U2812" t="str">
        <f t="shared" si="307"/>
        <v>plays</v>
      </c>
    </row>
    <row r="2813" spans="1:21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f t="shared" si="303"/>
        <v>12100</v>
      </c>
      <c r="F2813">
        <v>10027</v>
      </c>
      <c r="G2813" t="s">
        <v>8219</v>
      </c>
      <c r="H2813" t="s">
        <v>8225</v>
      </c>
      <c r="I2813" t="s">
        <v>8247</v>
      </c>
      <c r="J2813">
        <v>1424692503</v>
      </c>
      <c r="K2813" s="10">
        <f t="shared" si="304"/>
        <v>42058.496562500004</v>
      </c>
      <c r="L2813">
        <v>1422100503</v>
      </c>
      <c r="M2813" s="10">
        <f t="shared" si="305"/>
        <v>42028.496562500004</v>
      </c>
      <c r="N2813" t="b">
        <v>0</v>
      </c>
      <c r="O2813">
        <v>108</v>
      </c>
      <c r="P2813" t="b">
        <v>1</v>
      </c>
      <c r="Q2813" t="s">
        <v>8271</v>
      </c>
      <c r="R2813" s="5">
        <f t="shared" si="301"/>
        <v>1.0029999999999999</v>
      </c>
      <c r="S2813" s="14">
        <f t="shared" si="302"/>
        <v>92.842592592592595</v>
      </c>
      <c r="T2813" t="str">
        <f t="shared" si="306"/>
        <v>theater</v>
      </c>
      <c r="U2813" t="str">
        <f t="shared" si="307"/>
        <v>plays</v>
      </c>
    </row>
    <row r="2814" spans="1:21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f t="shared" si="303"/>
        <v>3750</v>
      </c>
      <c r="F2814">
        <v>5665</v>
      </c>
      <c r="G2814" t="s">
        <v>8219</v>
      </c>
      <c r="H2814" t="s">
        <v>8229</v>
      </c>
      <c r="I2814" t="s">
        <v>8251</v>
      </c>
      <c r="J2814">
        <v>1428292800</v>
      </c>
      <c r="K2814" s="10">
        <f t="shared" si="304"/>
        <v>42100.166666666672</v>
      </c>
      <c r="L2814">
        <v>1424368298</v>
      </c>
      <c r="M2814" s="10">
        <f t="shared" si="305"/>
        <v>42054.74418981481</v>
      </c>
      <c r="N2814" t="b">
        <v>0</v>
      </c>
      <c r="O2814">
        <v>83</v>
      </c>
      <c r="P2814" t="b">
        <v>1</v>
      </c>
      <c r="Q2814" t="s">
        <v>8271</v>
      </c>
      <c r="R2814" s="5">
        <f t="shared" si="301"/>
        <v>1.133</v>
      </c>
      <c r="S2814" s="14">
        <f t="shared" si="302"/>
        <v>68.253012048192772</v>
      </c>
      <c r="T2814" t="str">
        <f t="shared" si="306"/>
        <v>theater</v>
      </c>
      <c r="U2814" t="str">
        <f t="shared" si="307"/>
        <v>plays</v>
      </c>
    </row>
    <row r="2815" spans="1:21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f t="shared" si="303"/>
        <v>2800</v>
      </c>
      <c r="F2815">
        <v>3572.12</v>
      </c>
      <c r="G2815" t="s">
        <v>8219</v>
      </c>
      <c r="H2815" t="s">
        <v>8224</v>
      </c>
      <c r="I2815" t="s">
        <v>8246</v>
      </c>
      <c r="J2815">
        <v>1481737761</v>
      </c>
      <c r="K2815" s="10">
        <f t="shared" si="304"/>
        <v>42718.742604166662</v>
      </c>
      <c r="L2815">
        <v>1479577761</v>
      </c>
      <c r="M2815" s="10">
        <f t="shared" si="305"/>
        <v>42693.742604166662</v>
      </c>
      <c r="N2815" t="b">
        <v>0</v>
      </c>
      <c r="O2815">
        <v>96</v>
      </c>
      <c r="P2815" t="b">
        <v>1</v>
      </c>
      <c r="Q2815" t="s">
        <v>8271</v>
      </c>
      <c r="R2815" s="5">
        <f t="shared" si="301"/>
        <v>1.276</v>
      </c>
      <c r="S2815" s="14">
        <f t="shared" si="302"/>
        <v>37.209583333333335</v>
      </c>
      <c r="T2815" t="str">
        <f t="shared" si="306"/>
        <v>theater</v>
      </c>
      <c r="U2815" t="str">
        <f t="shared" si="307"/>
        <v>plays</v>
      </c>
    </row>
    <row r="2816" spans="1:21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f t="shared" si="303"/>
        <v>1815</v>
      </c>
      <c r="F2816">
        <v>1616</v>
      </c>
      <c r="G2816" t="s">
        <v>8219</v>
      </c>
      <c r="H2816" t="s">
        <v>8225</v>
      </c>
      <c r="I2816" t="s">
        <v>8247</v>
      </c>
      <c r="J2816">
        <v>1431164115</v>
      </c>
      <c r="K2816" s="10">
        <f t="shared" si="304"/>
        <v>42133.399479166663</v>
      </c>
      <c r="L2816">
        <v>1428572115</v>
      </c>
      <c r="M2816" s="10">
        <f t="shared" si="305"/>
        <v>42103.399479166663</v>
      </c>
      <c r="N2816" t="b">
        <v>0</v>
      </c>
      <c r="O2816">
        <v>64</v>
      </c>
      <c r="P2816" t="b">
        <v>1</v>
      </c>
      <c r="Q2816" t="s">
        <v>8271</v>
      </c>
      <c r="R2816" s="5">
        <f t="shared" si="301"/>
        <v>1.077</v>
      </c>
      <c r="S2816" s="14">
        <f t="shared" si="302"/>
        <v>25.25</v>
      </c>
      <c r="T2816" t="str">
        <f t="shared" si="306"/>
        <v>theater</v>
      </c>
      <c r="U2816" t="str">
        <f t="shared" si="307"/>
        <v>plays</v>
      </c>
    </row>
    <row r="2817" spans="1:21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f t="shared" si="303"/>
        <v>187.5</v>
      </c>
      <c r="F2817">
        <v>605</v>
      </c>
      <c r="G2817" t="s">
        <v>8219</v>
      </c>
      <c r="H2817" t="s">
        <v>8229</v>
      </c>
      <c r="I2817" t="s">
        <v>8251</v>
      </c>
      <c r="J2817">
        <v>1470595109</v>
      </c>
      <c r="K2817" s="10">
        <f t="shared" si="304"/>
        <v>42589.776724537034</v>
      </c>
      <c r="L2817">
        <v>1468003109</v>
      </c>
      <c r="M2817" s="10">
        <f t="shared" si="305"/>
        <v>42559.776724537034</v>
      </c>
      <c r="N2817" t="b">
        <v>0</v>
      </c>
      <c r="O2817">
        <v>14</v>
      </c>
      <c r="P2817" t="b">
        <v>1</v>
      </c>
      <c r="Q2817" t="s">
        <v>8271</v>
      </c>
      <c r="R2817" s="5">
        <f t="shared" si="301"/>
        <v>2.42</v>
      </c>
      <c r="S2817" s="14">
        <f t="shared" si="302"/>
        <v>43.214285714285715</v>
      </c>
      <c r="T2817" t="str">
        <f t="shared" si="306"/>
        <v>theater</v>
      </c>
      <c r="U2817" t="str">
        <f t="shared" si="307"/>
        <v>plays</v>
      </c>
    </row>
    <row r="2818" spans="1:21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f t="shared" si="303"/>
        <v>3630</v>
      </c>
      <c r="F2818">
        <v>4247</v>
      </c>
      <c r="G2818" t="s">
        <v>8219</v>
      </c>
      <c r="H2818" t="s">
        <v>8225</v>
      </c>
      <c r="I2818" t="s">
        <v>8247</v>
      </c>
      <c r="J2818">
        <v>1438531200</v>
      </c>
      <c r="K2818" s="10">
        <f t="shared" si="304"/>
        <v>42218.666666666672</v>
      </c>
      <c r="L2818">
        <v>1435921992</v>
      </c>
      <c r="M2818" s="10">
        <f t="shared" si="305"/>
        <v>42188.467499999999</v>
      </c>
      <c r="N2818" t="b">
        <v>0</v>
      </c>
      <c r="O2818">
        <v>169</v>
      </c>
      <c r="P2818" t="b">
        <v>1</v>
      </c>
      <c r="Q2818" t="s">
        <v>8271</v>
      </c>
      <c r="R2818" s="5">
        <f t="shared" ref="R2818:R2881" si="308">ROUND((F2818/D2818),3)</f>
        <v>1.4159999999999999</v>
      </c>
      <c r="S2818" s="14">
        <f t="shared" ref="S2818:S2881" si="309">F2818/O2818</f>
        <v>25.130177514792898</v>
      </c>
      <c r="T2818" t="str">
        <f t="shared" si="306"/>
        <v>theater</v>
      </c>
      <c r="U2818" t="str">
        <f t="shared" si="307"/>
        <v>plays</v>
      </c>
    </row>
    <row r="2819" spans="1:21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f t="shared" ref="E2819:E2882" si="310">IF(I2819="USD",D2819,(IF(I2819="AUD",(D2819*0.68),IF(I2819="GBP",(D2819*1.21),(IF(I2819="EUR",(D2819*1.11),(IF(I2819="CAD",(D2819*0.75),(IF(I2819="NZD",(D2819*0.64),IF(I2819="HKD",(D2819*0.13),IF(I2819="DKK",(D2819*0.15),IF(I2819="NOK",(D2819*0.11),IF(I2819="SEK",(D2819*0.1),(IF(I2819="MXN",(D2819*0.051),IF(I2819="chf",(D2819*1.02),IF(I2819="SGD",(D2819*0.72)))))))))))))))))))</f>
        <v>726</v>
      </c>
      <c r="F2819">
        <v>780</v>
      </c>
      <c r="G2819" t="s">
        <v>8219</v>
      </c>
      <c r="H2819" t="s">
        <v>8225</v>
      </c>
      <c r="I2819" t="s">
        <v>8247</v>
      </c>
      <c r="J2819">
        <v>1425136462</v>
      </c>
      <c r="K2819" s="10">
        <f t="shared" ref="K2819:K2882" si="311">(((J2819/60)/60)/24)+DATE(1970,1,1)</f>
        <v>42063.634976851856</v>
      </c>
      <c r="L2819">
        <v>1421680462</v>
      </c>
      <c r="M2819" s="10">
        <f t="shared" ref="M2819:M2882" si="312">(((L2819/60)/60)/24)+DATE(1970,1,1)</f>
        <v>42023.634976851856</v>
      </c>
      <c r="N2819" t="b">
        <v>0</v>
      </c>
      <c r="O2819">
        <v>33</v>
      </c>
      <c r="P2819" t="b">
        <v>1</v>
      </c>
      <c r="Q2819" t="s">
        <v>8271</v>
      </c>
      <c r="R2819" s="5">
        <f t="shared" si="308"/>
        <v>1.3</v>
      </c>
      <c r="S2819" s="14">
        <f t="shared" si="309"/>
        <v>23.636363636363637</v>
      </c>
      <c r="T2819" t="str">
        <f t="shared" ref="T2819:T2882" si="313">LEFT(Q2819,SEARCH("/",Q2819,1)-1)</f>
        <v>theater</v>
      </c>
      <c r="U2819" t="str">
        <f t="shared" ref="U2819:U2882" si="314">RIGHT(Q2819,(LEN(Q2819)-(SEARCH("/",Q2819,1))))</f>
        <v>plays</v>
      </c>
    </row>
    <row r="2820" spans="1:21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f t="shared" si="310"/>
        <v>10000</v>
      </c>
      <c r="F2820">
        <v>10603</v>
      </c>
      <c r="G2820" t="s">
        <v>8219</v>
      </c>
      <c r="H2820" t="s">
        <v>8224</v>
      </c>
      <c r="I2820" t="s">
        <v>8246</v>
      </c>
      <c r="J2820">
        <v>1443018086</v>
      </c>
      <c r="K2820" s="10">
        <f t="shared" si="311"/>
        <v>42270.598217592589</v>
      </c>
      <c r="L2820">
        <v>1441290086</v>
      </c>
      <c r="M2820" s="10">
        <f t="shared" si="312"/>
        <v>42250.598217592589</v>
      </c>
      <c r="N2820" t="b">
        <v>0</v>
      </c>
      <c r="O2820">
        <v>102</v>
      </c>
      <c r="P2820" t="b">
        <v>1</v>
      </c>
      <c r="Q2820" t="s">
        <v>8271</v>
      </c>
      <c r="R2820" s="5">
        <f t="shared" si="308"/>
        <v>1.06</v>
      </c>
      <c r="S2820" s="14">
        <f t="shared" si="309"/>
        <v>103.95098039215686</v>
      </c>
      <c r="T2820" t="str">
        <f t="shared" si="313"/>
        <v>theater</v>
      </c>
      <c r="U2820" t="str">
        <f t="shared" si="314"/>
        <v>plays</v>
      </c>
    </row>
    <row r="2821" spans="1:21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f t="shared" si="310"/>
        <v>6050</v>
      </c>
      <c r="F2821">
        <v>5240</v>
      </c>
      <c r="G2821" t="s">
        <v>8219</v>
      </c>
      <c r="H2821" t="s">
        <v>8225</v>
      </c>
      <c r="I2821" t="s">
        <v>8247</v>
      </c>
      <c r="J2821">
        <v>1434285409</v>
      </c>
      <c r="K2821" s="10">
        <f t="shared" si="311"/>
        <v>42169.525567129633</v>
      </c>
      <c r="L2821">
        <v>1431693409</v>
      </c>
      <c r="M2821" s="10">
        <f t="shared" si="312"/>
        <v>42139.525567129633</v>
      </c>
      <c r="N2821" t="b">
        <v>0</v>
      </c>
      <c r="O2821">
        <v>104</v>
      </c>
      <c r="P2821" t="b">
        <v>1</v>
      </c>
      <c r="Q2821" t="s">
        <v>8271</v>
      </c>
      <c r="R2821" s="5">
        <f t="shared" si="308"/>
        <v>1.048</v>
      </c>
      <c r="S2821" s="14">
        <f t="shared" si="309"/>
        <v>50.384615384615387</v>
      </c>
      <c r="T2821" t="str">
        <f t="shared" si="313"/>
        <v>theater</v>
      </c>
      <c r="U2821" t="str">
        <f t="shared" si="314"/>
        <v>plays</v>
      </c>
    </row>
    <row r="2822" spans="1:21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f t="shared" si="310"/>
        <v>242</v>
      </c>
      <c r="F2822">
        <v>272</v>
      </c>
      <c r="G2822" t="s">
        <v>8219</v>
      </c>
      <c r="H2822" t="s">
        <v>8225</v>
      </c>
      <c r="I2822" t="s">
        <v>8247</v>
      </c>
      <c r="J2822">
        <v>1456444800</v>
      </c>
      <c r="K2822" s="10">
        <f t="shared" si="311"/>
        <v>42426</v>
      </c>
      <c r="L2822">
        <v>1454337589</v>
      </c>
      <c r="M2822" s="10">
        <f t="shared" si="312"/>
        <v>42401.610983796301</v>
      </c>
      <c r="N2822" t="b">
        <v>0</v>
      </c>
      <c r="O2822">
        <v>20</v>
      </c>
      <c r="P2822" t="b">
        <v>1</v>
      </c>
      <c r="Q2822" t="s">
        <v>8271</v>
      </c>
      <c r="R2822" s="5">
        <f t="shared" si="308"/>
        <v>1.36</v>
      </c>
      <c r="S2822" s="14">
        <f t="shared" si="309"/>
        <v>13.6</v>
      </c>
      <c r="T2822" t="str">
        <f t="shared" si="313"/>
        <v>theater</v>
      </c>
      <c r="U2822" t="str">
        <f t="shared" si="314"/>
        <v>plays</v>
      </c>
    </row>
    <row r="2823" spans="1:21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f t="shared" si="310"/>
        <v>1210</v>
      </c>
      <c r="F2823">
        <v>1000</v>
      </c>
      <c r="G2823" t="s">
        <v>8219</v>
      </c>
      <c r="H2823" t="s">
        <v>8225</v>
      </c>
      <c r="I2823" t="s">
        <v>8247</v>
      </c>
      <c r="J2823">
        <v>1411510135</v>
      </c>
      <c r="K2823" s="10">
        <f t="shared" si="311"/>
        <v>41905.922858796301</v>
      </c>
      <c r="L2823">
        <v>1408918135</v>
      </c>
      <c r="M2823" s="10">
        <f t="shared" si="312"/>
        <v>41875.922858796301</v>
      </c>
      <c r="N2823" t="b">
        <v>0</v>
      </c>
      <c r="O2823">
        <v>35</v>
      </c>
      <c r="P2823" t="b">
        <v>1</v>
      </c>
      <c r="Q2823" t="s">
        <v>8271</v>
      </c>
      <c r="R2823" s="5">
        <f t="shared" si="308"/>
        <v>1</v>
      </c>
      <c r="S2823" s="14">
        <f t="shared" si="309"/>
        <v>28.571428571428573</v>
      </c>
      <c r="T2823" t="str">
        <f t="shared" si="313"/>
        <v>theater</v>
      </c>
      <c r="U2823" t="str">
        <f t="shared" si="314"/>
        <v>plays</v>
      </c>
    </row>
    <row r="2824" spans="1:21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f t="shared" si="310"/>
        <v>6000</v>
      </c>
      <c r="F2824">
        <v>6000</v>
      </c>
      <c r="G2824" t="s">
        <v>8219</v>
      </c>
      <c r="H2824" t="s">
        <v>8224</v>
      </c>
      <c r="I2824" t="s">
        <v>8246</v>
      </c>
      <c r="J2824">
        <v>1427469892</v>
      </c>
      <c r="K2824" s="10">
        <f t="shared" si="311"/>
        <v>42090.642268518524</v>
      </c>
      <c r="L2824">
        <v>1424881492</v>
      </c>
      <c r="M2824" s="10">
        <f t="shared" si="312"/>
        <v>42060.683935185181</v>
      </c>
      <c r="N2824" t="b">
        <v>0</v>
      </c>
      <c r="O2824">
        <v>94</v>
      </c>
      <c r="P2824" t="b">
        <v>1</v>
      </c>
      <c r="Q2824" t="s">
        <v>8271</v>
      </c>
      <c r="R2824" s="5">
        <f t="shared" si="308"/>
        <v>1</v>
      </c>
      <c r="S2824" s="14">
        <f t="shared" si="309"/>
        <v>63.829787234042556</v>
      </c>
      <c r="T2824" t="str">
        <f t="shared" si="313"/>
        <v>theater</v>
      </c>
      <c r="U2824" t="str">
        <f t="shared" si="314"/>
        <v>plays</v>
      </c>
    </row>
    <row r="2825" spans="1:21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f t="shared" si="310"/>
        <v>121</v>
      </c>
      <c r="F2825">
        <v>124</v>
      </c>
      <c r="G2825" t="s">
        <v>8219</v>
      </c>
      <c r="H2825" t="s">
        <v>8225</v>
      </c>
      <c r="I2825" t="s">
        <v>8247</v>
      </c>
      <c r="J2825">
        <v>1427842740</v>
      </c>
      <c r="K2825" s="10">
        <f t="shared" si="311"/>
        <v>42094.957638888889</v>
      </c>
      <c r="L2825">
        <v>1425428206</v>
      </c>
      <c r="M2825" s="10">
        <f t="shared" si="312"/>
        <v>42067.011643518519</v>
      </c>
      <c r="N2825" t="b">
        <v>0</v>
      </c>
      <c r="O2825">
        <v>14</v>
      </c>
      <c r="P2825" t="b">
        <v>1</v>
      </c>
      <c r="Q2825" t="s">
        <v>8271</v>
      </c>
      <c r="R2825" s="5">
        <f t="shared" si="308"/>
        <v>1.24</v>
      </c>
      <c r="S2825" s="14">
        <f t="shared" si="309"/>
        <v>8.8571428571428577</v>
      </c>
      <c r="T2825" t="str">
        <f t="shared" si="313"/>
        <v>theater</v>
      </c>
      <c r="U2825" t="str">
        <f t="shared" si="314"/>
        <v>plays</v>
      </c>
    </row>
    <row r="2826" spans="1:21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f t="shared" si="310"/>
        <v>650</v>
      </c>
      <c r="F2826">
        <v>760</v>
      </c>
      <c r="G2826" t="s">
        <v>8219</v>
      </c>
      <c r="H2826" t="s">
        <v>8224</v>
      </c>
      <c r="I2826" t="s">
        <v>8246</v>
      </c>
      <c r="J2826">
        <v>1434159780</v>
      </c>
      <c r="K2826" s="10">
        <f t="shared" si="311"/>
        <v>42168.071527777778</v>
      </c>
      <c r="L2826">
        <v>1431412196</v>
      </c>
      <c r="M2826" s="10">
        <f t="shared" si="312"/>
        <v>42136.270787037036</v>
      </c>
      <c r="N2826" t="b">
        <v>0</v>
      </c>
      <c r="O2826">
        <v>15</v>
      </c>
      <c r="P2826" t="b">
        <v>1</v>
      </c>
      <c r="Q2826" t="s">
        <v>8271</v>
      </c>
      <c r="R2826" s="5">
        <f t="shared" si="308"/>
        <v>1.169</v>
      </c>
      <c r="S2826" s="14">
        <f t="shared" si="309"/>
        <v>50.666666666666664</v>
      </c>
      <c r="T2826" t="str">
        <f t="shared" si="313"/>
        <v>theater</v>
      </c>
      <c r="U2826" t="str">
        <f t="shared" si="314"/>
        <v>plays</v>
      </c>
    </row>
    <row r="2827" spans="1:21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f t="shared" si="310"/>
        <v>3630</v>
      </c>
      <c r="F2827">
        <v>3100</v>
      </c>
      <c r="G2827" t="s">
        <v>8219</v>
      </c>
      <c r="H2827" t="s">
        <v>8225</v>
      </c>
      <c r="I2827" t="s">
        <v>8247</v>
      </c>
      <c r="J2827">
        <v>1449255686</v>
      </c>
      <c r="K2827" s="10">
        <f t="shared" si="311"/>
        <v>42342.792662037042</v>
      </c>
      <c r="L2827">
        <v>1446663686</v>
      </c>
      <c r="M2827" s="10">
        <f t="shared" si="312"/>
        <v>42312.792662037042</v>
      </c>
      <c r="N2827" t="b">
        <v>0</v>
      </c>
      <c r="O2827">
        <v>51</v>
      </c>
      <c r="P2827" t="b">
        <v>1</v>
      </c>
      <c r="Q2827" t="s">
        <v>8271</v>
      </c>
      <c r="R2827" s="5">
        <f t="shared" si="308"/>
        <v>1.0329999999999999</v>
      </c>
      <c r="S2827" s="14">
        <f t="shared" si="309"/>
        <v>60.784313725490193</v>
      </c>
      <c r="T2827" t="str">
        <f t="shared" si="313"/>
        <v>theater</v>
      </c>
      <c r="U2827" t="str">
        <f t="shared" si="314"/>
        <v>plays</v>
      </c>
    </row>
    <row r="2828" spans="1:21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f t="shared" si="310"/>
        <v>2000</v>
      </c>
      <c r="F2828">
        <v>2155</v>
      </c>
      <c r="G2828" t="s">
        <v>8219</v>
      </c>
      <c r="H2828" t="s">
        <v>8224</v>
      </c>
      <c r="I2828" t="s">
        <v>8246</v>
      </c>
      <c r="J2828">
        <v>1436511600</v>
      </c>
      <c r="K2828" s="10">
        <f t="shared" si="311"/>
        <v>42195.291666666672</v>
      </c>
      <c r="L2828">
        <v>1434415812</v>
      </c>
      <c r="M2828" s="10">
        <f t="shared" si="312"/>
        <v>42171.034861111111</v>
      </c>
      <c r="N2828" t="b">
        <v>0</v>
      </c>
      <c r="O2828">
        <v>19</v>
      </c>
      <c r="P2828" t="b">
        <v>1</v>
      </c>
      <c r="Q2828" t="s">
        <v>8271</v>
      </c>
      <c r="R2828" s="5">
        <f t="shared" si="308"/>
        <v>1.0780000000000001</v>
      </c>
      <c r="S2828" s="14">
        <f t="shared" si="309"/>
        <v>113.42105263157895</v>
      </c>
      <c r="T2828" t="str">
        <f t="shared" si="313"/>
        <v>theater</v>
      </c>
      <c r="U2828" t="str">
        <f t="shared" si="314"/>
        <v>plays</v>
      </c>
    </row>
    <row r="2829" spans="1:21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f t="shared" si="310"/>
        <v>2000</v>
      </c>
      <c r="F2829">
        <v>2405</v>
      </c>
      <c r="G2829" t="s">
        <v>8219</v>
      </c>
      <c r="H2829" t="s">
        <v>8224</v>
      </c>
      <c r="I2829" t="s">
        <v>8246</v>
      </c>
      <c r="J2829">
        <v>1464971400</v>
      </c>
      <c r="K2829" s="10">
        <f t="shared" si="311"/>
        <v>42524.6875</v>
      </c>
      <c r="L2829">
        <v>1462379066</v>
      </c>
      <c r="M2829" s="10">
        <f t="shared" si="312"/>
        <v>42494.683634259258</v>
      </c>
      <c r="N2829" t="b">
        <v>0</v>
      </c>
      <c r="O2829">
        <v>23</v>
      </c>
      <c r="P2829" t="b">
        <v>1</v>
      </c>
      <c r="Q2829" t="s">
        <v>8271</v>
      </c>
      <c r="R2829" s="5">
        <f t="shared" si="308"/>
        <v>1.2030000000000001</v>
      </c>
      <c r="S2829" s="14">
        <f t="shared" si="309"/>
        <v>104.56521739130434</v>
      </c>
      <c r="T2829" t="str">
        <f t="shared" si="313"/>
        <v>theater</v>
      </c>
      <c r="U2829" t="str">
        <f t="shared" si="314"/>
        <v>plays</v>
      </c>
    </row>
    <row r="2830" spans="1:21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f t="shared" si="310"/>
        <v>11495</v>
      </c>
      <c r="F2830">
        <v>9536</v>
      </c>
      <c r="G2830" t="s">
        <v>8219</v>
      </c>
      <c r="H2830" t="s">
        <v>8225</v>
      </c>
      <c r="I2830" t="s">
        <v>8247</v>
      </c>
      <c r="J2830">
        <v>1443826800</v>
      </c>
      <c r="K2830" s="10">
        <f t="shared" si="311"/>
        <v>42279.958333333328</v>
      </c>
      <c r="L2830">
        <v>1441606869</v>
      </c>
      <c r="M2830" s="10">
        <f t="shared" si="312"/>
        <v>42254.264687499999</v>
      </c>
      <c r="N2830" t="b">
        <v>0</v>
      </c>
      <c r="O2830">
        <v>97</v>
      </c>
      <c r="P2830" t="b">
        <v>1</v>
      </c>
      <c r="Q2830" t="s">
        <v>8271</v>
      </c>
      <c r="R2830" s="5">
        <f t="shared" si="308"/>
        <v>1.004</v>
      </c>
      <c r="S2830" s="14">
        <f t="shared" si="309"/>
        <v>98.30927835051547</v>
      </c>
      <c r="T2830" t="str">
        <f t="shared" si="313"/>
        <v>theater</v>
      </c>
      <c r="U2830" t="str">
        <f t="shared" si="314"/>
        <v>plays</v>
      </c>
    </row>
    <row r="2831" spans="1:21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f t="shared" si="310"/>
        <v>3025</v>
      </c>
      <c r="F2831">
        <v>2663</v>
      </c>
      <c r="G2831" t="s">
        <v>8219</v>
      </c>
      <c r="H2831" t="s">
        <v>8225</v>
      </c>
      <c r="I2831" t="s">
        <v>8247</v>
      </c>
      <c r="J2831">
        <v>1464863118</v>
      </c>
      <c r="K2831" s="10">
        <f t="shared" si="311"/>
        <v>42523.434236111112</v>
      </c>
      <c r="L2831">
        <v>1462443918</v>
      </c>
      <c r="M2831" s="10">
        <f t="shared" si="312"/>
        <v>42495.434236111112</v>
      </c>
      <c r="N2831" t="b">
        <v>0</v>
      </c>
      <c r="O2831">
        <v>76</v>
      </c>
      <c r="P2831" t="b">
        <v>1</v>
      </c>
      <c r="Q2831" t="s">
        <v>8271</v>
      </c>
      <c r="R2831" s="5">
        <f t="shared" si="308"/>
        <v>1.0649999999999999</v>
      </c>
      <c r="S2831" s="14">
        <f t="shared" si="309"/>
        <v>35.039473684210527</v>
      </c>
      <c r="T2831" t="str">
        <f t="shared" si="313"/>
        <v>theater</v>
      </c>
      <c r="U2831" t="str">
        <f t="shared" si="314"/>
        <v>plays</v>
      </c>
    </row>
    <row r="2832" spans="1:21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f t="shared" si="310"/>
        <v>3000</v>
      </c>
      <c r="F2832">
        <v>3000</v>
      </c>
      <c r="G2832" t="s">
        <v>8219</v>
      </c>
      <c r="H2832" t="s">
        <v>8224</v>
      </c>
      <c r="I2832" t="s">
        <v>8246</v>
      </c>
      <c r="J2832">
        <v>1399867140</v>
      </c>
      <c r="K2832" s="10">
        <f t="shared" si="311"/>
        <v>41771.165972222225</v>
      </c>
      <c r="L2832">
        <v>1398802148</v>
      </c>
      <c r="M2832" s="10">
        <f t="shared" si="312"/>
        <v>41758.839675925927</v>
      </c>
      <c r="N2832" t="b">
        <v>0</v>
      </c>
      <c r="O2832">
        <v>11</v>
      </c>
      <c r="P2832" t="b">
        <v>1</v>
      </c>
      <c r="Q2832" t="s">
        <v>8271</v>
      </c>
      <c r="R2832" s="5">
        <f t="shared" si="308"/>
        <v>1</v>
      </c>
      <c r="S2832" s="14">
        <f t="shared" si="309"/>
        <v>272.72727272727275</v>
      </c>
      <c r="T2832" t="str">
        <f t="shared" si="313"/>
        <v>theater</v>
      </c>
      <c r="U2832" t="str">
        <f t="shared" si="314"/>
        <v>plays</v>
      </c>
    </row>
    <row r="2833" spans="1:21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f t="shared" si="310"/>
        <v>3000</v>
      </c>
      <c r="F2833">
        <v>3320</v>
      </c>
      <c r="G2833" t="s">
        <v>8219</v>
      </c>
      <c r="H2833" t="s">
        <v>8224</v>
      </c>
      <c r="I2833" t="s">
        <v>8246</v>
      </c>
      <c r="J2833">
        <v>1437076070</v>
      </c>
      <c r="K2833" s="10">
        <f t="shared" si="311"/>
        <v>42201.824884259258</v>
      </c>
      <c r="L2833">
        <v>1434484070</v>
      </c>
      <c r="M2833" s="10">
        <f t="shared" si="312"/>
        <v>42171.824884259258</v>
      </c>
      <c r="N2833" t="b">
        <v>0</v>
      </c>
      <c r="O2833">
        <v>52</v>
      </c>
      <c r="P2833" t="b">
        <v>1</v>
      </c>
      <c r="Q2833" t="s">
        <v>8271</v>
      </c>
      <c r="R2833" s="5">
        <f t="shared" si="308"/>
        <v>1.107</v>
      </c>
      <c r="S2833" s="14">
        <f t="shared" si="309"/>
        <v>63.846153846153847</v>
      </c>
      <c r="T2833" t="str">
        <f t="shared" si="313"/>
        <v>theater</v>
      </c>
      <c r="U2833" t="str">
        <f t="shared" si="314"/>
        <v>plays</v>
      </c>
    </row>
    <row r="2834" spans="1:21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f t="shared" si="310"/>
        <v>3025</v>
      </c>
      <c r="F2834">
        <v>2867.99</v>
      </c>
      <c r="G2834" t="s">
        <v>8219</v>
      </c>
      <c r="H2834" t="s">
        <v>8225</v>
      </c>
      <c r="I2834" t="s">
        <v>8247</v>
      </c>
      <c r="J2834">
        <v>1416780000</v>
      </c>
      <c r="K2834" s="10">
        <f t="shared" si="311"/>
        <v>41966.916666666672</v>
      </c>
      <c r="L2834">
        <v>1414342894</v>
      </c>
      <c r="M2834" s="10">
        <f t="shared" si="312"/>
        <v>41938.709421296298</v>
      </c>
      <c r="N2834" t="b">
        <v>0</v>
      </c>
      <c r="O2834">
        <v>95</v>
      </c>
      <c r="P2834" t="b">
        <v>1</v>
      </c>
      <c r="Q2834" t="s">
        <v>8271</v>
      </c>
      <c r="R2834" s="5">
        <f t="shared" si="308"/>
        <v>1.147</v>
      </c>
      <c r="S2834" s="14">
        <f t="shared" si="309"/>
        <v>30.189368421052631</v>
      </c>
      <c r="T2834" t="str">
        <f t="shared" si="313"/>
        <v>theater</v>
      </c>
      <c r="U2834" t="str">
        <f t="shared" si="314"/>
        <v>plays</v>
      </c>
    </row>
    <row r="2835" spans="1:21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f t="shared" si="310"/>
        <v>2700</v>
      </c>
      <c r="F2835">
        <v>2923</v>
      </c>
      <c r="G2835" t="s">
        <v>8219</v>
      </c>
      <c r="H2835" t="s">
        <v>8224</v>
      </c>
      <c r="I2835" t="s">
        <v>8246</v>
      </c>
      <c r="J2835">
        <v>1444528800</v>
      </c>
      <c r="K2835" s="10">
        <f t="shared" si="311"/>
        <v>42288.083333333328</v>
      </c>
      <c r="L2835">
        <v>1442804633</v>
      </c>
      <c r="M2835" s="10">
        <f t="shared" si="312"/>
        <v>42268.127696759257</v>
      </c>
      <c r="N2835" t="b">
        <v>0</v>
      </c>
      <c r="O2835">
        <v>35</v>
      </c>
      <c r="P2835" t="b">
        <v>1</v>
      </c>
      <c r="Q2835" t="s">
        <v>8271</v>
      </c>
      <c r="R2835" s="5">
        <f t="shared" si="308"/>
        <v>1.083</v>
      </c>
      <c r="S2835" s="14">
        <f t="shared" si="309"/>
        <v>83.51428571428572</v>
      </c>
      <c r="T2835" t="str">
        <f t="shared" si="313"/>
        <v>theater</v>
      </c>
      <c r="U2835" t="str">
        <f t="shared" si="314"/>
        <v>plays</v>
      </c>
    </row>
    <row r="2836" spans="1:21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f t="shared" si="310"/>
        <v>968</v>
      </c>
      <c r="F2836">
        <v>1360</v>
      </c>
      <c r="G2836" t="s">
        <v>8219</v>
      </c>
      <c r="H2836" t="s">
        <v>8225</v>
      </c>
      <c r="I2836" t="s">
        <v>8247</v>
      </c>
      <c r="J2836">
        <v>1422658930</v>
      </c>
      <c r="K2836" s="10">
        <f t="shared" si="311"/>
        <v>42034.959837962961</v>
      </c>
      <c r="L2836">
        <v>1421362930</v>
      </c>
      <c r="M2836" s="10">
        <f t="shared" si="312"/>
        <v>42019.959837962961</v>
      </c>
      <c r="N2836" t="b">
        <v>0</v>
      </c>
      <c r="O2836">
        <v>21</v>
      </c>
      <c r="P2836" t="b">
        <v>1</v>
      </c>
      <c r="Q2836" t="s">
        <v>8271</v>
      </c>
      <c r="R2836" s="5">
        <f t="shared" si="308"/>
        <v>1.7</v>
      </c>
      <c r="S2836" s="14">
        <f t="shared" si="309"/>
        <v>64.761904761904759</v>
      </c>
      <c r="T2836" t="str">
        <f t="shared" si="313"/>
        <v>theater</v>
      </c>
      <c r="U2836" t="str">
        <f t="shared" si="314"/>
        <v>plays</v>
      </c>
    </row>
    <row r="2837" spans="1:21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f t="shared" si="310"/>
        <v>1210</v>
      </c>
      <c r="F2837">
        <v>1870.99</v>
      </c>
      <c r="G2837" t="s">
        <v>8219</v>
      </c>
      <c r="H2837" t="s">
        <v>8225</v>
      </c>
      <c r="I2837" t="s">
        <v>8247</v>
      </c>
      <c r="J2837">
        <v>1449273600</v>
      </c>
      <c r="K2837" s="10">
        <f t="shared" si="311"/>
        <v>42343</v>
      </c>
      <c r="L2837">
        <v>1446742417</v>
      </c>
      <c r="M2837" s="10">
        <f t="shared" si="312"/>
        <v>42313.703900462962</v>
      </c>
      <c r="N2837" t="b">
        <v>0</v>
      </c>
      <c r="O2837">
        <v>93</v>
      </c>
      <c r="P2837" t="b">
        <v>1</v>
      </c>
      <c r="Q2837" t="s">
        <v>8271</v>
      </c>
      <c r="R2837" s="5">
        <f t="shared" si="308"/>
        <v>1.871</v>
      </c>
      <c r="S2837" s="14">
        <f t="shared" si="309"/>
        <v>20.118172043010752</v>
      </c>
      <c r="T2837" t="str">
        <f t="shared" si="313"/>
        <v>theater</v>
      </c>
      <c r="U2837" t="str">
        <f t="shared" si="314"/>
        <v>plays</v>
      </c>
    </row>
    <row r="2838" spans="1:21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f t="shared" si="310"/>
        <v>450</v>
      </c>
      <c r="F2838">
        <v>485</v>
      </c>
      <c r="G2838" t="s">
        <v>8219</v>
      </c>
      <c r="H2838" t="s">
        <v>8224</v>
      </c>
      <c r="I2838" t="s">
        <v>8246</v>
      </c>
      <c r="J2838">
        <v>1487393940</v>
      </c>
      <c r="K2838" s="10">
        <f t="shared" si="311"/>
        <v>42784.207638888889</v>
      </c>
      <c r="L2838">
        <v>1484115418</v>
      </c>
      <c r="M2838" s="10">
        <f t="shared" si="312"/>
        <v>42746.261782407411</v>
      </c>
      <c r="N2838" t="b">
        <v>0</v>
      </c>
      <c r="O2838">
        <v>11</v>
      </c>
      <c r="P2838" t="b">
        <v>1</v>
      </c>
      <c r="Q2838" t="s">
        <v>8271</v>
      </c>
      <c r="R2838" s="5">
        <f t="shared" si="308"/>
        <v>1.0780000000000001</v>
      </c>
      <c r="S2838" s="14">
        <f t="shared" si="309"/>
        <v>44.090909090909093</v>
      </c>
      <c r="T2838" t="str">
        <f t="shared" si="313"/>
        <v>theater</v>
      </c>
      <c r="U2838" t="str">
        <f t="shared" si="314"/>
        <v>plays</v>
      </c>
    </row>
    <row r="2839" spans="1:21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f t="shared" si="310"/>
        <v>637.5</v>
      </c>
      <c r="F2839">
        <v>850</v>
      </c>
      <c r="G2839" t="s">
        <v>8219</v>
      </c>
      <c r="H2839" t="s">
        <v>8229</v>
      </c>
      <c r="I2839" t="s">
        <v>8251</v>
      </c>
      <c r="J2839">
        <v>1449701284</v>
      </c>
      <c r="K2839" s="10">
        <f t="shared" si="311"/>
        <v>42347.950046296297</v>
      </c>
      <c r="L2839">
        <v>1446241684</v>
      </c>
      <c r="M2839" s="10">
        <f t="shared" si="312"/>
        <v>42307.908379629633</v>
      </c>
      <c r="N2839" t="b">
        <v>0</v>
      </c>
      <c r="O2839">
        <v>21</v>
      </c>
      <c r="P2839" t="b">
        <v>1</v>
      </c>
      <c r="Q2839" t="s">
        <v>8271</v>
      </c>
      <c r="R2839" s="5">
        <f t="shared" si="308"/>
        <v>1</v>
      </c>
      <c r="S2839" s="14">
        <f t="shared" si="309"/>
        <v>40.476190476190474</v>
      </c>
      <c r="T2839" t="str">
        <f t="shared" si="313"/>
        <v>theater</v>
      </c>
      <c r="U2839" t="str">
        <f t="shared" si="314"/>
        <v>plays</v>
      </c>
    </row>
    <row r="2840" spans="1:21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f t="shared" si="310"/>
        <v>2000</v>
      </c>
      <c r="F2840">
        <v>2405</v>
      </c>
      <c r="G2840" t="s">
        <v>8219</v>
      </c>
      <c r="H2840" t="s">
        <v>8224</v>
      </c>
      <c r="I2840" t="s">
        <v>8246</v>
      </c>
      <c r="J2840">
        <v>1407967200</v>
      </c>
      <c r="K2840" s="10">
        <f t="shared" si="311"/>
        <v>41864.916666666664</v>
      </c>
      <c r="L2840">
        <v>1406039696</v>
      </c>
      <c r="M2840" s="10">
        <f t="shared" si="312"/>
        <v>41842.607592592591</v>
      </c>
      <c r="N2840" t="b">
        <v>0</v>
      </c>
      <c r="O2840">
        <v>54</v>
      </c>
      <c r="P2840" t="b">
        <v>1</v>
      </c>
      <c r="Q2840" t="s">
        <v>8271</v>
      </c>
      <c r="R2840" s="5">
        <f t="shared" si="308"/>
        <v>1.2030000000000001</v>
      </c>
      <c r="S2840" s="14">
        <f t="shared" si="309"/>
        <v>44.537037037037038</v>
      </c>
      <c r="T2840" t="str">
        <f t="shared" si="313"/>
        <v>theater</v>
      </c>
      <c r="U2840" t="str">
        <f t="shared" si="314"/>
        <v>plays</v>
      </c>
    </row>
    <row r="2841" spans="1:21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f t="shared" si="310"/>
        <v>3500</v>
      </c>
      <c r="F2841">
        <v>3900</v>
      </c>
      <c r="G2841" t="s">
        <v>8219</v>
      </c>
      <c r="H2841" t="s">
        <v>8224</v>
      </c>
      <c r="I2841" t="s">
        <v>8246</v>
      </c>
      <c r="J2841">
        <v>1408942740</v>
      </c>
      <c r="K2841" s="10">
        <f t="shared" si="311"/>
        <v>41876.207638888889</v>
      </c>
      <c r="L2841">
        <v>1406958354</v>
      </c>
      <c r="M2841" s="10">
        <f t="shared" si="312"/>
        <v>41853.240208333329</v>
      </c>
      <c r="N2841" t="b">
        <v>0</v>
      </c>
      <c r="O2841">
        <v>31</v>
      </c>
      <c r="P2841" t="b">
        <v>1</v>
      </c>
      <c r="Q2841" t="s">
        <v>8271</v>
      </c>
      <c r="R2841" s="5">
        <f t="shared" si="308"/>
        <v>1.1140000000000001</v>
      </c>
      <c r="S2841" s="14">
        <f t="shared" si="309"/>
        <v>125.80645161290323</v>
      </c>
      <c r="T2841" t="str">
        <f t="shared" si="313"/>
        <v>theater</v>
      </c>
      <c r="U2841" t="str">
        <f t="shared" si="314"/>
        <v>plays</v>
      </c>
    </row>
    <row r="2842" spans="1:21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f t="shared" si="310"/>
        <v>3025</v>
      </c>
      <c r="F2842">
        <v>2600</v>
      </c>
      <c r="G2842" t="s">
        <v>8219</v>
      </c>
      <c r="H2842" t="s">
        <v>8225</v>
      </c>
      <c r="I2842" t="s">
        <v>8247</v>
      </c>
      <c r="J2842">
        <v>1426698000</v>
      </c>
      <c r="K2842" s="10">
        <f t="shared" si="311"/>
        <v>42081.708333333328</v>
      </c>
      <c r="L2842">
        <v>1424825479</v>
      </c>
      <c r="M2842" s="10">
        <f t="shared" si="312"/>
        <v>42060.035636574074</v>
      </c>
      <c r="N2842" t="b">
        <v>0</v>
      </c>
      <c r="O2842">
        <v>132</v>
      </c>
      <c r="P2842" t="b">
        <v>1</v>
      </c>
      <c r="Q2842" t="s">
        <v>8271</v>
      </c>
      <c r="R2842" s="5">
        <f t="shared" si="308"/>
        <v>1.04</v>
      </c>
      <c r="S2842" s="14">
        <f t="shared" si="309"/>
        <v>19.696969696969695</v>
      </c>
      <c r="T2842" t="str">
        <f t="shared" si="313"/>
        <v>theater</v>
      </c>
      <c r="U2842" t="str">
        <f t="shared" si="314"/>
        <v>plays</v>
      </c>
    </row>
    <row r="2843" spans="1:21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f t="shared" si="310"/>
        <v>1210</v>
      </c>
      <c r="F2843">
        <v>10</v>
      </c>
      <c r="G2843" t="s">
        <v>8221</v>
      </c>
      <c r="H2843" t="s">
        <v>8225</v>
      </c>
      <c r="I2843" t="s">
        <v>8247</v>
      </c>
      <c r="J2843">
        <v>1450032297</v>
      </c>
      <c r="K2843" s="10">
        <f t="shared" si="311"/>
        <v>42351.781215277777</v>
      </c>
      <c r="L2843">
        <v>1444844697</v>
      </c>
      <c r="M2843" s="10">
        <f t="shared" si="312"/>
        <v>42291.739548611105</v>
      </c>
      <c r="N2843" t="b">
        <v>0</v>
      </c>
      <c r="O2843">
        <v>1</v>
      </c>
      <c r="P2843" t="b">
        <v>0</v>
      </c>
      <c r="Q2843" t="s">
        <v>8271</v>
      </c>
      <c r="R2843" s="5">
        <f t="shared" si="308"/>
        <v>0.01</v>
      </c>
      <c r="S2843" s="6">
        <f t="shared" si="309"/>
        <v>10</v>
      </c>
      <c r="T2843" t="str">
        <f t="shared" si="313"/>
        <v>theater</v>
      </c>
      <c r="U2843" t="str">
        <f t="shared" si="314"/>
        <v>plays</v>
      </c>
    </row>
    <row r="2844" spans="1:21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f t="shared" si="310"/>
        <v>1815</v>
      </c>
      <c r="F2844">
        <v>0</v>
      </c>
      <c r="G2844" t="s">
        <v>8221</v>
      </c>
      <c r="H2844" t="s">
        <v>8225</v>
      </c>
      <c r="I2844" t="s">
        <v>8247</v>
      </c>
      <c r="J2844">
        <v>1403348400</v>
      </c>
      <c r="K2844" s="10">
        <f t="shared" si="311"/>
        <v>41811.458333333336</v>
      </c>
      <c r="L2844">
        <v>1401058295</v>
      </c>
      <c r="M2844" s="10">
        <f t="shared" si="312"/>
        <v>41784.952488425923</v>
      </c>
      <c r="N2844" t="b">
        <v>0</v>
      </c>
      <c r="O2844">
        <v>0</v>
      </c>
      <c r="P2844" t="b">
        <v>0</v>
      </c>
      <c r="Q2844" t="s">
        <v>8271</v>
      </c>
      <c r="R2844" s="5">
        <f t="shared" si="308"/>
        <v>0</v>
      </c>
      <c r="S2844" s="6" t="e">
        <f t="shared" si="309"/>
        <v>#DIV/0!</v>
      </c>
      <c r="T2844" t="str">
        <f t="shared" si="313"/>
        <v>theater</v>
      </c>
      <c r="U2844" t="str">
        <f t="shared" si="314"/>
        <v>plays</v>
      </c>
    </row>
    <row r="2845" spans="1:21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f t="shared" si="310"/>
        <v>1200</v>
      </c>
      <c r="F2845">
        <v>0</v>
      </c>
      <c r="G2845" t="s">
        <v>8221</v>
      </c>
      <c r="H2845" t="s">
        <v>8224</v>
      </c>
      <c r="I2845" t="s">
        <v>8246</v>
      </c>
      <c r="J2845">
        <v>1465790400</v>
      </c>
      <c r="K2845" s="10">
        <f t="shared" si="311"/>
        <v>42534.166666666672</v>
      </c>
      <c r="L2845">
        <v>1462210950</v>
      </c>
      <c r="M2845" s="10">
        <f t="shared" si="312"/>
        <v>42492.737847222219</v>
      </c>
      <c r="N2845" t="b">
        <v>0</v>
      </c>
      <c r="O2845">
        <v>0</v>
      </c>
      <c r="P2845" t="b">
        <v>0</v>
      </c>
      <c r="Q2845" t="s">
        <v>8271</v>
      </c>
      <c r="R2845" s="5">
        <f t="shared" si="308"/>
        <v>0</v>
      </c>
      <c r="S2845" s="6" t="e">
        <f t="shared" si="309"/>
        <v>#DIV/0!</v>
      </c>
      <c r="T2845" t="str">
        <f t="shared" si="313"/>
        <v>theater</v>
      </c>
      <c r="U2845" t="str">
        <f t="shared" si="314"/>
        <v>plays</v>
      </c>
    </row>
    <row r="2846" spans="1:21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f t="shared" si="310"/>
        <v>610.5</v>
      </c>
      <c r="F2846">
        <v>30</v>
      </c>
      <c r="G2846" t="s">
        <v>8221</v>
      </c>
      <c r="H2846" t="s">
        <v>8239</v>
      </c>
      <c r="I2846" t="s">
        <v>8249</v>
      </c>
      <c r="J2846">
        <v>1483535180</v>
      </c>
      <c r="K2846" s="10">
        <f t="shared" si="311"/>
        <v>42739.546064814815</v>
      </c>
      <c r="L2846">
        <v>1480943180</v>
      </c>
      <c r="M2846" s="10">
        <f t="shared" si="312"/>
        <v>42709.546064814815</v>
      </c>
      <c r="N2846" t="b">
        <v>0</v>
      </c>
      <c r="O2846">
        <v>1</v>
      </c>
      <c r="P2846" t="b">
        <v>0</v>
      </c>
      <c r="Q2846" t="s">
        <v>8271</v>
      </c>
      <c r="R2846" s="5">
        <f t="shared" si="308"/>
        <v>5.5E-2</v>
      </c>
      <c r="S2846" s="6">
        <f t="shared" si="309"/>
        <v>30</v>
      </c>
      <c r="T2846" t="str">
        <f t="shared" si="313"/>
        <v>theater</v>
      </c>
      <c r="U2846" t="str">
        <f t="shared" si="314"/>
        <v>plays</v>
      </c>
    </row>
    <row r="2847" spans="1:21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f t="shared" si="310"/>
        <v>7500</v>
      </c>
      <c r="F2847">
        <v>2366</v>
      </c>
      <c r="G2847" t="s">
        <v>8221</v>
      </c>
      <c r="H2847" t="s">
        <v>8224</v>
      </c>
      <c r="I2847" t="s">
        <v>8246</v>
      </c>
      <c r="J2847">
        <v>1433723033</v>
      </c>
      <c r="K2847" s="10">
        <f t="shared" si="311"/>
        <v>42163.016585648147</v>
      </c>
      <c r="L2847">
        <v>1428539033</v>
      </c>
      <c r="M2847" s="10">
        <f t="shared" si="312"/>
        <v>42103.016585648147</v>
      </c>
      <c r="N2847" t="b">
        <v>0</v>
      </c>
      <c r="O2847">
        <v>39</v>
      </c>
      <c r="P2847" t="b">
        <v>0</v>
      </c>
      <c r="Q2847" t="s">
        <v>8271</v>
      </c>
      <c r="R2847" s="5">
        <f t="shared" si="308"/>
        <v>0.315</v>
      </c>
      <c r="S2847" s="6">
        <f t="shared" si="309"/>
        <v>60.666666666666664</v>
      </c>
      <c r="T2847" t="str">
        <f t="shared" si="313"/>
        <v>theater</v>
      </c>
      <c r="U2847" t="str">
        <f t="shared" si="314"/>
        <v>plays</v>
      </c>
    </row>
    <row r="2848" spans="1:21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f t="shared" si="310"/>
        <v>8000</v>
      </c>
      <c r="F2848">
        <v>0</v>
      </c>
      <c r="G2848" t="s">
        <v>8221</v>
      </c>
      <c r="H2848" t="s">
        <v>8224</v>
      </c>
      <c r="I2848" t="s">
        <v>8246</v>
      </c>
      <c r="J2848">
        <v>1432917394</v>
      </c>
      <c r="K2848" s="10">
        <f t="shared" si="311"/>
        <v>42153.692060185189</v>
      </c>
      <c r="L2848">
        <v>1429029394</v>
      </c>
      <c r="M2848" s="10">
        <f t="shared" si="312"/>
        <v>42108.692060185189</v>
      </c>
      <c r="N2848" t="b">
        <v>0</v>
      </c>
      <c r="O2848">
        <v>0</v>
      </c>
      <c r="P2848" t="b">
        <v>0</v>
      </c>
      <c r="Q2848" t="s">
        <v>8271</v>
      </c>
      <c r="R2848" s="5">
        <f t="shared" si="308"/>
        <v>0</v>
      </c>
      <c r="S2848" s="6" t="e">
        <f t="shared" si="309"/>
        <v>#DIV/0!</v>
      </c>
      <c r="T2848" t="str">
        <f t="shared" si="313"/>
        <v>theater</v>
      </c>
      <c r="U2848" t="str">
        <f t="shared" si="314"/>
        <v>plays</v>
      </c>
    </row>
    <row r="2849" spans="1:21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f t="shared" si="310"/>
        <v>2000</v>
      </c>
      <c r="F2849">
        <v>0</v>
      </c>
      <c r="G2849" t="s">
        <v>8221</v>
      </c>
      <c r="H2849" t="s">
        <v>8224</v>
      </c>
      <c r="I2849" t="s">
        <v>8246</v>
      </c>
      <c r="J2849">
        <v>1464031265</v>
      </c>
      <c r="K2849" s="10">
        <f t="shared" si="311"/>
        <v>42513.806307870371</v>
      </c>
      <c r="L2849">
        <v>1458847265</v>
      </c>
      <c r="M2849" s="10">
        <f t="shared" si="312"/>
        <v>42453.806307870371</v>
      </c>
      <c r="N2849" t="b">
        <v>0</v>
      </c>
      <c r="O2849">
        <v>0</v>
      </c>
      <c r="P2849" t="b">
        <v>0</v>
      </c>
      <c r="Q2849" t="s">
        <v>8271</v>
      </c>
      <c r="R2849" s="5">
        <f t="shared" si="308"/>
        <v>0</v>
      </c>
      <c r="S2849" s="6" t="e">
        <f t="shared" si="309"/>
        <v>#DIV/0!</v>
      </c>
      <c r="T2849" t="str">
        <f t="shared" si="313"/>
        <v>theater</v>
      </c>
      <c r="U2849" t="str">
        <f t="shared" si="314"/>
        <v>plays</v>
      </c>
    </row>
    <row r="2850" spans="1:21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f t="shared" si="310"/>
        <v>35000</v>
      </c>
      <c r="F2850">
        <v>70</v>
      </c>
      <c r="G2850" t="s">
        <v>8221</v>
      </c>
      <c r="H2850" t="s">
        <v>8224</v>
      </c>
      <c r="I2850" t="s">
        <v>8246</v>
      </c>
      <c r="J2850">
        <v>1432913659</v>
      </c>
      <c r="K2850" s="10">
        <f t="shared" si="311"/>
        <v>42153.648831018523</v>
      </c>
      <c r="L2850">
        <v>1430321659</v>
      </c>
      <c r="M2850" s="10">
        <f t="shared" si="312"/>
        <v>42123.648831018523</v>
      </c>
      <c r="N2850" t="b">
        <v>0</v>
      </c>
      <c r="O2850">
        <v>3</v>
      </c>
      <c r="P2850" t="b">
        <v>0</v>
      </c>
      <c r="Q2850" t="s">
        <v>8271</v>
      </c>
      <c r="R2850" s="5">
        <f t="shared" si="308"/>
        <v>2E-3</v>
      </c>
      <c r="S2850" s="6">
        <f t="shared" si="309"/>
        <v>23.333333333333332</v>
      </c>
      <c r="T2850" t="str">
        <f t="shared" si="313"/>
        <v>theater</v>
      </c>
      <c r="U2850" t="str">
        <f t="shared" si="314"/>
        <v>plays</v>
      </c>
    </row>
    <row r="2851" spans="1:21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f t="shared" si="310"/>
        <v>605</v>
      </c>
      <c r="F2851">
        <v>5</v>
      </c>
      <c r="G2851" t="s">
        <v>8221</v>
      </c>
      <c r="H2851" t="s">
        <v>8225</v>
      </c>
      <c r="I2851" t="s">
        <v>8247</v>
      </c>
      <c r="J2851">
        <v>1461406600</v>
      </c>
      <c r="K2851" s="10">
        <f t="shared" si="311"/>
        <v>42483.428240740745</v>
      </c>
      <c r="L2851">
        <v>1458814600</v>
      </c>
      <c r="M2851" s="10">
        <f t="shared" si="312"/>
        <v>42453.428240740745</v>
      </c>
      <c r="N2851" t="b">
        <v>0</v>
      </c>
      <c r="O2851">
        <v>1</v>
      </c>
      <c r="P2851" t="b">
        <v>0</v>
      </c>
      <c r="Q2851" t="s">
        <v>8271</v>
      </c>
      <c r="R2851" s="5">
        <f t="shared" si="308"/>
        <v>0.01</v>
      </c>
      <c r="S2851" s="6">
        <f t="shared" si="309"/>
        <v>5</v>
      </c>
      <c r="T2851" t="str">
        <f t="shared" si="313"/>
        <v>theater</v>
      </c>
      <c r="U2851" t="str">
        <f t="shared" si="314"/>
        <v>plays</v>
      </c>
    </row>
    <row r="2852" spans="1:21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f t="shared" si="310"/>
        <v>8000</v>
      </c>
      <c r="F2852">
        <v>311</v>
      </c>
      <c r="G2852" t="s">
        <v>8221</v>
      </c>
      <c r="H2852" t="s">
        <v>8224</v>
      </c>
      <c r="I2852" t="s">
        <v>8246</v>
      </c>
      <c r="J2852">
        <v>1409962211</v>
      </c>
      <c r="K2852" s="10">
        <f t="shared" si="311"/>
        <v>41888.007071759261</v>
      </c>
      <c r="L2852">
        <v>1407370211</v>
      </c>
      <c r="M2852" s="10">
        <f t="shared" si="312"/>
        <v>41858.007071759261</v>
      </c>
      <c r="N2852" t="b">
        <v>0</v>
      </c>
      <c r="O2852">
        <v>13</v>
      </c>
      <c r="P2852" t="b">
        <v>0</v>
      </c>
      <c r="Q2852" t="s">
        <v>8271</v>
      </c>
      <c r="R2852" s="5">
        <f t="shared" si="308"/>
        <v>3.9E-2</v>
      </c>
      <c r="S2852" s="6">
        <f t="shared" si="309"/>
        <v>23.923076923076923</v>
      </c>
      <c r="T2852" t="str">
        <f t="shared" si="313"/>
        <v>theater</v>
      </c>
      <c r="U2852" t="str">
        <f t="shared" si="314"/>
        <v>plays</v>
      </c>
    </row>
    <row r="2853" spans="1:21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f t="shared" si="310"/>
        <v>4995</v>
      </c>
      <c r="F2853">
        <v>0</v>
      </c>
      <c r="G2853" t="s">
        <v>8221</v>
      </c>
      <c r="H2853" t="s">
        <v>8241</v>
      </c>
      <c r="I2853" t="s">
        <v>8249</v>
      </c>
      <c r="J2853">
        <v>1454109420</v>
      </c>
      <c r="K2853" s="10">
        <f t="shared" si="311"/>
        <v>42398.970138888893</v>
      </c>
      <c r="L2853">
        <v>1453334629</v>
      </c>
      <c r="M2853" s="10">
        <f t="shared" si="312"/>
        <v>42390.002650462964</v>
      </c>
      <c r="N2853" t="b">
        <v>0</v>
      </c>
      <c r="O2853">
        <v>0</v>
      </c>
      <c r="P2853" t="b">
        <v>0</v>
      </c>
      <c r="Q2853" t="s">
        <v>8271</v>
      </c>
      <c r="R2853" s="5">
        <f t="shared" si="308"/>
        <v>0</v>
      </c>
      <c r="S2853" s="6" t="e">
        <f t="shared" si="309"/>
        <v>#DIV/0!</v>
      </c>
      <c r="T2853" t="str">
        <f t="shared" si="313"/>
        <v>theater</v>
      </c>
      <c r="U2853" t="str">
        <f t="shared" si="314"/>
        <v>plays</v>
      </c>
    </row>
    <row r="2854" spans="1:21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f t="shared" si="310"/>
        <v>5000</v>
      </c>
      <c r="F2854">
        <v>95</v>
      </c>
      <c r="G2854" t="s">
        <v>8221</v>
      </c>
      <c r="H2854" t="s">
        <v>8224</v>
      </c>
      <c r="I2854" t="s">
        <v>8246</v>
      </c>
      <c r="J2854">
        <v>1403312703</v>
      </c>
      <c r="K2854" s="10">
        <f t="shared" si="311"/>
        <v>41811.045173611114</v>
      </c>
      <c r="L2854">
        <v>1400720703</v>
      </c>
      <c r="M2854" s="10">
        <f t="shared" si="312"/>
        <v>41781.045173611114</v>
      </c>
      <c r="N2854" t="b">
        <v>0</v>
      </c>
      <c r="O2854">
        <v>6</v>
      </c>
      <c r="P2854" t="b">
        <v>0</v>
      </c>
      <c r="Q2854" t="s">
        <v>8271</v>
      </c>
      <c r="R2854" s="5">
        <f t="shared" si="308"/>
        <v>1.9E-2</v>
      </c>
      <c r="S2854" s="6">
        <f t="shared" si="309"/>
        <v>15.833333333333334</v>
      </c>
      <c r="T2854" t="str">
        <f t="shared" si="313"/>
        <v>theater</v>
      </c>
      <c r="U2854" t="str">
        <f t="shared" si="314"/>
        <v>plays</v>
      </c>
    </row>
    <row r="2855" spans="1:21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f t="shared" si="310"/>
        <v>7125</v>
      </c>
      <c r="F2855">
        <v>0</v>
      </c>
      <c r="G2855" t="s">
        <v>8221</v>
      </c>
      <c r="H2855" t="s">
        <v>8229</v>
      </c>
      <c r="I2855" t="s">
        <v>8251</v>
      </c>
      <c r="J2855">
        <v>1410669297</v>
      </c>
      <c r="K2855" s="10">
        <f t="shared" si="311"/>
        <v>41896.190937499996</v>
      </c>
      <c r="L2855">
        <v>1405485297</v>
      </c>
      <c r="M2855" s="10">
        <f t="shared" si="312"/>
        <v>41836.190937499996</v>
      </c>
      <c r="N2855" t="b">
        <v>0</v>
      </c>
      <c r="O2855">
        <v>0</v>
      </c>
      <c r="P2855" t="b">
        <v>0</v>
      </c>
      <c r="Q2855" t="s">
        <v>8271</v>
      </c>
      <c r="R2855" s="5">
        <f t="shared" si="308"/>
        <v>0</v>
      </c>
      <c r="S2855" s="6" t="e">
        <f t="shared" si="309"/>
        <v>#DIV/0!</v>
      </c>
      <c r="T2855" t="str">
        <f t="shared" si="313"/>
        <v>theater</v>
      </c>
      <c r="U2855" t="str">
        <f t="shared" si="314"/>
        <v>plays</v>
      </c>
    </row>
    <row r="2856" spans="1:21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f t="shared" si="310"/>
        <v>1210</v>
      </c>
      <c r="F2856">
        <v>417</v>
      </c>
      <c r="G2856" t="s">
        <v>8221</v>
      </c>
      <c r="H2856" t="s">
        <v>8225</v>
      </c>
      <c r="I2856" t="s">
        <v>8247</v>
      </c>
      <c r="J2856">
        <v>1431018719</v>
      </c>
      <c r="K2856" s="10">
        <f t="shared" si="311"/>
        <v>42131.71665509259</v>
      </c>
      <c r="L2856">
        <v>1429290719</v>
      </c>
      <c r="M2856" s="10">
        <f t="shared" si="312"/>
        <v>42111.71665509259</v>
      </c>
      <c r="N2856" t="b">
        <v>0</v>
      </c>
      <c r="O2856">
        <v>14</v>
      </c>
      <c r="P2856" t="b">
        <v>0</v>
      </c>
      <c r="Q2856" t="s">
        <v>8271</v>
      </c>
      <c r="R2856" s="5">
        <f t="shared" si="308"/>
        <v>0.41699999999999998</v>
      </c>
      <c r="S2856" s="6">
        <f t="shared" si="309"/>
        <v>29.785714285714285</v>
      </c>
      <c r="T2856" t="str">
        <f t="shared" si="313"/>
        <v>theater</v>
      </c>
      <c r="U2856" t="str">
        <f t="shared" si="314"/>
        <v>plays</v>
      </c>
    </row>
    <row r="2857" spans="1:21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f t="shared" si="310"/>
        <v>600</v>
      </c>
      <c r="F2857">
        <v>300</v>
      </c>
      <c r="G2857" t="s">
        <v>8221</v>
      </c>
      <c r="H2857" t="s">
        <v>8224</v>
      </c>
      <c r="I2857" t="s">
        <v>8246</v>
      </c>
      <c r="J2857">
        <v>1454110440</v>
      </c>
      <c r="K2857" s="10">
        <f t="shared" si="311"/>
        <v>42398.981944444444</v>
      </c>
      <c r="L2857">
        <v>1451607071</v>
      </c>
      <c r="M2857" s="10">
        <f t="shared" si="312"/>
        <v>42370.007766203707</v>
      </c>
      <c r="N2857" t="b">
        <v>0</v>
      </c>
      <c r="O2857">
        <v>5</v>
      </c>
      <c r="P2857" t="b">
        <v>0</v>
      </c>
      <c r="Q2857" t="s">
        <v>8271</v>
      </c>
      <c r="R2857" s="5">
        <f t="shared" si="308"/>
        <v>0.5</v>
      </c>
      <c r="S2857" s="6">
        <f t="shared" si="309"/>
        <v>60</v>
      </c>
      <c r="T2857" t="str">
        <f t="shared" si="313"/>
        <v>theater</v>
      </c>
      <c r="U2857" t="str">
        <f t="shared" si="314"/>
        <v>plays</v>
      </c>
    </row>
    <row r="2858" spans="1:21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f t="shared" si="310"/>
        <v>3000</v>
      </c>
      <c r="F2858">
        <v>146</v>
      </c>
      <c r="G2858" t="s">
        <v>8221</v>
      </c>
      <c r="H2858" t="s">
        <v>8224</v>
      </c>
      <c r="I2858" t="s">
        <v>8246</v>
      </c>
      <c r="J2858">
        <v>1439069640</v>
      </c>
      <c r="K2858" s="10">
        <f t="shared" si="311"/>
        <v>42224.898611111115</v>
      </c>
      <c r="L2858">
        <v>1433897647</v>
      </c>
      <c r="M2858" s="10">
        <f t="shared" si="312"/>
        <v>42165.037581018521</v>
      </c>
      <c r="N2858" t="b">
        <v>0</v>
      </c>
      <c r="O2858">
        <v>6</v>
      </c>
      <c r="P2858" t="b">
        <v>0</v>
      </c>
      <c r="Q2858" t="s">
        <v>8271</v>
      </c>
      <c r="R2858" s="5">
        <f t="shared" si="308"/>
        <v>4.9000000000000002E-2</v>
      </c>
      <c r="S2858" s="6">
        <f t="shared" si="309"/>
        <v>24.333333333333332</v>
      </c>
      <c r="T2858" t="str">
        <f t="shared" si="313"/>
        <v>theater</v>
      </c>
      <c r="U2858" t="str">
        <f t="shared" si="314"/>
        <v>plays</v>
      </c>
    </row>
    <row r="2859" spans="1:21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f t="shared" si="310"/>
        <v>1937.9999999999998</v>
      </c>
      <c r="F2859">
        <v>7500</v>
      </c>
      <c r="G2859" t="s">
        <v>8221</v>
      </c>
      <c r="H2859" t="s">
        <v>8238</v>
      </c>
      <c r="I2859" t="s">
        <v>8256</v>
      </c>
      <c r="J2859">
        <v>1487613600</v>
      </c>
      <c r="K2859" s="10">
        <f t="shared" si="311"/>
        <v>42786.75</v>
      </c>
      <c r="L2859">
        <v>1482444295</v>
      </c>
      <c r="M2859" s="10">
        <f t="shared" si="312"/>
        <v>42726.920081018514</v>
      </c>
      <c r="N2859" t="b">
        <v>0</v>
      </c>
      <c r="O2859">
        <v>15</v>
      </c>
      <c r="P2859" t="b">
        <v>0</v>
      </c>
      <c r="Q2859" t="s">
        <v>8271</v>
      </c>
      <c r="R2859" s="5">
        <f t="shared" si="308"/>
        <v>0.19700000000000001</v>
      </c>
      <c r="S2859" s="6">
        <f t="shared" si="309"/>
        <v>500</v>
      </c>
      <c r="T2859" t="str">
        <f t="shared" si="313"/>
        <v>theater</v>
      </c>
      <c r="U2859" t="str">
        <f t="shared" si="314"/>
        <v>plays</v>
      </c>
    </row>
    <row r="2860" spans="1:21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f t="shared" si="310"/>
        <v>1110</v>
      </c>
      <c r="F2860">
        <v>0</v>
      </c>
      <c r="G2860" t="s">
        <v>8221</v>
      </c>
      <c r="H2860" t="s">
        <v>8233</v>
      </c>
      <c r="I2860" t="s">
        <v>8249</v>
      </c>
      <c r="J2860">
        <v>1417778880</v>
      </c>
      <c r="K2860" s="10">
        <f t="shared" si="311"/>
        <v>41978.477777777778</v>
      </c>
      <c r="L2860">
        <v>1415711095</v>
      </c>
      <c r="M2860" s="10">
        <f t="shared" si="312"/>
        <v>41954.545081018514</v>
      </c>
      <c r="N2860" t="b">
        <v>0</v>
      </c>
      <c r="O2860">
        <v>0</v>
      </c>
      <c r="P2860" t="b">
        <v>0</v>
      </c>
      <c r="Q2860" t="s">
        <v>8271</v>
      </c>
      <c r="R2860" s="5">
        <f t="shared" si="308"/>
        <v>0</v>
      </c>
      <c r="S2860" s="6" t="e">
        <f t="shared" si="309"/>
        <v>#DIV/0!</v>
      </c>
      <c r="T2860" t="str">
        <f t="shared" si="313"/>
        <v>theater</v>
      </c>
      <c r="U2860" t="str">
        <f t="shared" si="314"/>
        <v>plays</v>
      </c>
    </row>
    <row r="2861" spans="1:21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f t="shared" si="310"/>
        <v>1360</v>
      </c>
      <c r="F2861">
        <v>35</v>
      </c>
      <c r="G2861" t="s">
        <v>8221</v>
      </c>
      <c r="H2861" t="s">
        <v>8226</v>
      </c>
      <c r="I2861" t="s">
        <v>8248</v>
      </c>
      <c r="J2861">
        <v>1444984904</v>
      </c>
      <c r="K2861" s="10">
        <f t="shared" si="311"/>
        <v>42293.362314814818</v>
      </c>
      <c r="L2861">
        <v>1439800904</v>
      </c>
      <c r="M2861" s="10">
        <f t="shared" si="312"/>
        <v>42233.362314814818</v>
      </c>
      <c r="N2861" t="b">
        <v>0</v>
      </c>
      <c r="O2861">
        <v>1</v>
      </c>
      <c r="P2861" t="b">
        <v>0</v>
      </c>
      <c r="Q2861" t="s">
        <v>8271</v>
      </c>
      <c r="R2861" s="5">
        <f t="shared" si="308"/>
        <v>1.7999999999999999E-2</v>
      </c>
      <c r="S2861" s="6">
        <f t="shared" si="309"/>
        <v>35</v>
      </c>
      <c r="T2861" t="str">
        <f t="shared" si="313"/>
        <v>theater</v>
      </c>
      <c r="U2861" t="str">
        <f t="shared" si="314"/>
        <v>plays</v>
      </c>
    </row>
    <row r="2862" spans="1:21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f t="shared" si="310"/>
        <v>4000</v>
      </c>
      <c r="F2862">
        <v>266</v>
      </c>
      <c r="G2862" t="s">
        <v>8221</v>
      </c>
      <c r="H2862" t="s">
        <v>8224</v>
      </c>
      <c r="I2862" t="s">
        <v>8246</v>
      </c>
      <c r="J2862">
        <v>1466363576</v>
      </c>
      <c r="K2862" s="10">
        <f t="shared" si="311"/>
        <v>42540.800648148142</v>
      </c>
      <c r="L2862">
        <v>1461179576</v>
      </c>
      <c r="M2862" s="10">
        <f t="shared" si="312"/>
        <v>42480.800648148142</v>
      </c>
      <c r="N2862" t="b">
        <v>0</v>
      </c>
      <c r="O2862">
        <v>9</v>
      </c>
      <c r="P2862" t="b">
        <v>0</v>
      </c>
      <c r="Q2862" t="s">
        <v>8271</v>
      </c>
      <c r="R2862" s="5">
        <f t="shared" si="308"/>
        <v>6.7000000000000004E-2</v>
      </c>
      <c r="S2862" s="6">
        <f t="shared" si="309"/>
        <v>29.555555555555557</v>
      </c>
      <c r="T2862" t="str">
        <f t="shared" si="313"/>
        <v>theater</v>
      </c>
      <c r="U2862" t="str">
        <f t="shared" si="314"/>
        <v>plays</v>
      </c>
    </row>
    <row r="2863" spans="1:21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f t="shared" si="310"/>
        <v>170</v>
      </c>
      <c r="F2863">
        <v>80</v>
      </c>
      <c r="G2863" t="s">
        <v>8221</v>
      </c>
      <c r="H2863" t="s">
        <v>8226</v>
      </c>
      <c r="I2863" t="s">
        <v>8248</v>
      </c>
      <c r="J2863">
        <v>1443103848</v>
      </c>
      <c r="K2863" s="10">
        <f t="shared" si="311"/>
        <v>42271.590833333335</v>
      </c>
      <c r="L2863">
        <v>1441894248</v>
      </c>
      <c r="M2863" s="10">
        <f t="shared" si="312"/>
        <v>42257.590833333335</v>
      </c>
      <c r="N2863" t="b">
        <v>0</v>
      </c>
      <c r="O2863">
        <v>3</v>
      </c>
      <c r="P2863" t="b">
        <v>0</v>
      </c>
      <c r="Q2863" t="s">
        <v>8271</v>
      </c>
      <c r="R2863" s="5">
        <f t="shared" si="308"/>
        <v>0.32</v>
      </c>
      <c r="S2863" s="6">
        <f t="shared" si="309"/>
        <v>26.666666666666668</v>
      </c>
      <c r="T2863" t="str">
        <f t="shared" si="313"/>
        <v>theater</v>
      </c>
      <c r="U2863" t="str">
        <f t="shared" si="314"/>
        <v>plays</v>
      </c>
    </row>
    <row r="2864" spans="1:21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f t="shared" si="310"/>
        <v>12700</v>
      </c>
      <c r="F2864">
        <v>55</v>
      </c>
      <c r="G2864" t="s">
        <v>8221</v>
      </c>
      <c r="H2864" t="s">
        <v>8224</v>
      </c>
      <c r="I2864" t="s">
        <v>8246</v>
      </c>
      <c r="J2864">
        <v>1403636229</v>
      </c>
      <c r="K2864" s="10">
        <f t="shared" si="311"/>
        <v>41814.789687500001</v>
      </c>
      <c r="L2864">
        <v>1401044229</v>
      </c>
      <c r="M2864" s="10">
        <f t="shared" si="312"/>
        <v>41784.789687500001</v>
      </c>
      <c r="N2864" t="b">
        <v>0</v>
      </c>
      <c r="O2864">
        <v>3</v>
      </c>
      <c r="P2864" t="b">
        <v>0</v>
      </c>
      <c r="Q2864" t="s">
        <v>8271</v>
      </c>
      <c r="R2864" s="5">
        <f t="shared" si="308"/>
        <v>4.0000000000000001E-3</v>
      </c>
      <c r="S2864" s="6">
        <f t="shared" si="309"/>
        <v>18.333333333333332</v>
      </c>
      <c r="T2864" t="str">
        <f t="shared" si="313"/>
        <v>theater</v>
      </c>
      <c r="U2864" t="str">
        <f t="shared" si="314"/>
        <v>plays</v>
      </c>
    </row>
    <row r="2865" spans="1:21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f t="shared" si="310"/>
        <v>50000</v>
      </c>
      <c r="F2865">
        <v>20</v>
      </c>
      <c r="G2865" t="s">
        <v>8221</v>
      </c>
      <c r="H2865" t="s">
        <v>8224</v>
      </c>
      <c r="I2865" t="s">
        <v>8246</v>
      </c>
      <c r="J2865">
        <v>1410279123</v>
      </c>
      <c r="K2865" s="10">
        <f t="shared" si="311"/>
        <v>41891.675034722226</v>
      </c>
      <c r="L2865">
        <v>1405095123</v>
      </c>
      <c r="M2865" s="10">
        <f t="shared" si="312"/>
        <v>41831.675034722226</v>
      </c>
      <c r="N2865" t="b">
        <v>0</v>
      </c>
      <c r="O2865">
        <v>1</v>
      </c>
      <c r="P2865" t="b">
        <v>0</v>
      </c>
      <c r="Q2865" t="s">
        <v>8271</v>
      </c>
      <c r="R2865" s="5">
        <f t="shared" si="308"/>
        <v>0</v>
      </c>
      <c r="S2865" s="6">
        <f t="shared" si="309"/>
        <v>20</v>
      </c>
      <c r="T2865" t="str">
        <f t="shared" si="313"/>
        <v>theater</v>
      </c>
      <c r="U2865" t="str">
        <f t="shared" si="314"/>
        <v>plays</v>
      </c>
    </row>
    <row r="2866" spans="1:21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f t="shared" si="310"/>
        <v>3025</v>
      </c>
      <c r="F2866">
        <v>40</v>
      </c>
      <c r="G2866" t="s">
        <v>8221</v>
      </c>
      <c r="H2866" t="s">
        <v>8225</v>
      </c>
      <c r="I2866" t="s">
        <v>8247</v>
      </c>
      <c r="J2866">
        <v>1437139080</v>
      </c>
      <c r="K2866" s="10">
        <f t="shared" si="311"/>
        <v>42202.554166666669</v>
      </c>
      <c r="L2866">
        <v>1434552207</v>
      </c>
      <c r="M2866" s="10">
        <f t="shared" si="312"/>
        <v>42172.613506944443</v>
      </c>
      <c r="N2866" t="b">
        <v>0</v>
      </c>
      <c r="O2866">
        <v>3</v>
      </c>
      <c r="P2866" t="b">
        <v>0</v>
      </c>
      <c r="Q2866" t="s">
        <v>8271</v>
      </c>
      <c r="R2866" s="5">
        <f t="shared" si="308"/>
        <v>1.6E-2</v>
      </c>
      <c r="S2866" s="6">
        <f t="shared" si="309"/>
        <v>13.333333333333334</v>
      </c>
      <c r="T2866" t="str">
        <f t="shared" si="313"/>
        <v>theater</v>
      </c>
      <c r="U2866" t="str">
        <f t="shared" si="314"/>
        <v>plays</v>
      </c>
    </row>
    <row r="2867" spans="1:21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f t="shared" si="310"/>
        <v>2888</v>
      </c>
      <c r="F2867">
        <v>0</v>
      </c>
      <c r="G2867" t="s">
        <v>8221</v>
      </c>
      <c r="H2867" t="s">
        <v>8224</v>
      </c>
      <c r="I2867" t="s">
        <v>8246</v>
      </c>
      <c r="J2867">
        <v>1420512259</v>
      </c>
      <c r="K2867" s="10">
        <f t="shared" si="311"/>
        <v>42010.114108796297</v>
      </c>
      <c r="L2867">
        <v>1415328259</v>
      </c>
      <c r="M2867" s="10">
        <f t="shared" si="312"/>
        <v>41950.114108796297</v>
      </c>
      <c r="N2867" t="b">
        <v>0</v>
      </c>
      <c r="O2867">
        <v>0</v>
      </c>
      <c r="P2867" t="b">
        <v>0</v>
      </c>
      <c r="Q2867" t="s">
        <v>8271</v>
      </c>
      <c r="R2867" s="5">
        <f t="shared" si="308"/>
        <v>0</v>
      </c>
      <c r="S2867" s="6" t="e">
        <f t="shared" si="309"/>
        <v>#DIV/0!</v>
      </c>
      <c r="T2867" t="str">
        <f t="shared" si="313"/>
        <v>theater</v>
      </c>
      <c r="U2867" t="str">
        <f t="shared" si="314"/>
        <v>plays</v>
      </c>
    </row>
    <row r="2868" spans="1:21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f t="shared" si="310"/>
        <v>5000</v>
      </c>
      <c r="F2868">
        <v>45</v>
      </c>
      <c r="G2868" t="s">
        <v>8221</v>
      </c>
      <c r="H2868" t="s">
        <v>8224</v>
      </c>
      <c r="I2868" t="s">
        <v>8246</v>
      </c>
      <c r="J2868">
        <v>1476482400</v>
      </c>
      <c r="K2868" s="10">
        <f t="shared" si="311"/>
        <v>42657.916666666672</v>
      </c>
      <c r="L2868">
        <v>1473893721</v>
      </c>
      <c r="M2868" s="10">
        <f t="shared" si="312"/>
        <v>42627.955104166671</v>
      </c>
      <c r="N2868" t="b">
        <v>0</v>
      </c>
      <c r="O2868">
        <v>2</v>
      </c>
      <c r="P2868" t="b">
        <v>0</v>
      </c>
      <c r="Q2868" t="s">
        <v>8271</v>
      </c>
      <c r="R2868" s="5">
        <f t="shared" si="308"/>
        <v>8.9999999999999993E-3</v>
      </c>
      <c r="S2868" s="6">
        <f t="shared" si="309"/>
        <v>22.5</v>
      </c>
      <c r="T2868" t="str">
        <f t="shared" si="313"/>
        <v>theater</v>
      </c>
      <c r="U2868" t="str">
        <f t="shared" si="314"/>
        <v>plays</v>
      </c>
    </row>
    <row r="2869" spans="1:21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f t="shared" si="310"/>
        <v>2500</v>
      </c>
      <c r="F2869">
        <v>504</v>
      </c>
      <c r="G2869" t="s">
        <v>8221</v>
      </c>
      <c r="H2869" t="s">
        <v>8224</v>
      </c>
      <c r="I2869" t="s">
        <v>8246</v>
      </c>
      <c r="J2869">
        <v>1467604800</v>
      </c>
      <c r="K2869" s="10">
        <f t="shared" si="311"/>
        <v>42555.166666666672</v>
      </c>
      <c r="L2869">
        <v>1465533672</v>
      </c>
      <c r="M2869" s="10">
        <f t="shared" si="312"/>
        <v>42531.195277777777</v>
      </c>
      <c r="N2869" t="b">
        <v>0</v>
      </c>
      <c r="O2869">
        <v>10</v>
      </c>
      <c r="P2869" t="b">
        <v>0</v>
      </c>
      <c r="Q2869" t="s">
        <v>8271</v>
      </c>
      <c r="R2869" s="5">
        <f t="shared" si="308"/>
        <v>0.20200000000000001</v>
      </c>
      <c r="S2869" s="6">
        <f t="shared" si="309"/>
        <v>50.4</v>
      </c>
      <c r="T2869" t="str">
        <f t="shared" si="313"/>
        <v>theater</v>
      </c>
      <c r="U2869" t="str">
        <f t="shared" si="314"/>
        <v>plays</v>
      </c>
    </row>
    <row r="2870" spans="1:21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f t="shared" si="310"/>
        <v>15000</v>
      </c>
      <c r="F2870">
        <v>6301.76</v>
      </c>
      <c r="G2870" t="s">
        <v>8221</v>
      </c>
      <c r="H2870" t="s">
        <v>8224</v>
      </c>
      <c r="I2870" t="s">
        <v>8246</v>
      </c>
      <c r="J2870">
        <v>1475697054</v>
      </c>
      <c r="K2870" s="10">
        <f t="shared" si="311"/>
        <v>42648.827013888891</v>
      </c>
      <c r="L2870">
        <v>1473105054</v>
      </c>
      <c r="M2870" s="10">
        <f t="shared" si="312"/>
        <v>42618.827013888891</v>
      </c>
      <c r="N2870" t="b">
        <v>0</v>
      </c>
      <c r="O2870">
        <v>60</v>
      </c>
      <c r="P2870" t="b">
        <v>0</v>
      </c>
      <c r="Q2870" t="s">
        <v>8271</v>
      </c>
      <c r="R2870" s="5">
        <f t="shared" si="308"/>
        <v>0.42</v>
      </c>
      <c r="S2870" s="6">
        <f t="shared" si="309"/>
        <v>105.02933333333334</v>
      </c>
      <c r="T2870" t="str">
        <f t="shared" si="313"/>
        <v>theater</v>
      </c>
      <c r="U2870" t="str">
        <f t="shared" si="314"/>
        <v>plays</v>
      </c>
    </row>
    <row r="2871" spans="1:21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f t="shared" si="310"/>
        <v>20000</v>
      </c>
      <c r="F2871">
        <v>177</v>
      </c>
      <c r="G2871" t="s">
        <v>8221</v>
      </c>
      <c r="H2871" t="s">
        <v>8224</v>
      </c>
      <c r="I2871" t="s">
        <v>8246</v>
      </c>
      <c r="J2871">
        <v>1468937681</v>
      </c>
      <c r="K2871" s="10">
        <f t="shared" si="311"/>
        <v>42570.593530092592</v>
      </c>
      <c r="L2871">
        <v>1466345681</v>
      </c>
      <c r="M2871" s="10">
        <f t="shared" si="312"/>
        <v>42540.593530092592</v>
      </c>
      <c r="N2871" t="b">
        <v>0</v>
      </c>
      <c r="O2871">
        <v>5</v>
      </c>
      <c r="P2871" t="b">
        <v>0</v>
      </c>
      <c r="Q2871" t="s">
        <v>8271</v>
      </c>
      <c r="R2871" s="5">
        <f t="shared" si="308"/>
        <v>8.9999999999999993E-3</v>
      </c>
      <c r="S2871" s="6">
        <f t="shared" si="309"/>
        <v>35.4</v>
      </c>
      <c r="T2871" t="str">
        <f t="shared" si="313"/>
        <v>theater</v>
      </c>
      <c r="U2871" t="str">
        <f t="shared" si="314"/>
        <v>plays</v>
      </c>
    </row>
    <row r="2872" spans="1:21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f t="shared" si="310"/>
        <v>5000</v>
      </c>
      <c r="F2872">
        <v>750</v>
      </c>
      <c r="G2872" t="s">
        <v>8221</v>
      </c>
      <c r="H2872" t="s">
        <v>8224</v>
      </c>
      <c r="I2872" t="s">
        <v>8246</v>
      </c>
      <c r="J2872">
        <v>1400301165</v>
      </c>
      <c r="K2872" s="10">
        <f t="shared" si="311"/>
        <v>41776.189409722225</v>
      </c>
      <c r="L2872">
        <v>1397709165</v>
      </c>
      <c r="M2872" s="10">
        <f t="shared" si="312"/>
        <v>41746.189409722225</v>
      </c>
      <c r="N2872" t="b">
        <v>0</v>
      </c>
      <c r="O2872">
        <v>9</v>
      </c>
      <c r="P2872" t="b">
        <v>0</v>
      </c>
      <c r="Q2872" t="s">
        <v>8271</v>
      </c>
      <c r="R2872" s="5">
        <f t="shared" si="308"/>
        <v>0.15</v>
      </c>
      <c r="S2872" s="6">
        <f t="shared" si="309"/>
        <v>83.333333333333329</v>
      </c>
      <c r="T2872" t="str">
        <f t="shared" si="313"/>
        <v>theater</v>
      </c>
      <c r="U2872" t="str">
        <f t="shared" si="314"/>
        <v>plays</v>
      </c>
    </row>
    <row r="2873" spans="1:21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f t="shared" si="310"/>
        <v>10000</v>
      </c>
      <c r="F2873">
        <v>467</v>
      </c>
      <c r="G2873" t="s">
        <v>8221</v>
      </c>
      <c r="H2873" t="s">
        <v>8224</v>
      </c>
      <c r="I2873" t="s">
        <v>8246</v>
      </c>
      <c r="J2873">
        <v>1419183813</v>
      </c>
      <c r="K2873" s="10">
        <f t="shared" si="311"/>
        <v>41994.738576388889</v>
      </c>
      <c r="L2873">
        <v>1417455813</v>
      </c>
      <c r="M2873" s="10">
        <f t="shared" si="312"/>
        <v>41974.738576388889</v>
      </c>
      <c r="N2873" t="b">
        <v>0</v>
      </c>
      <c r="O2873">
        <v>13</v>
      </c>
      <c r="P2873" t="b">
        <v>0</v>
      </c>
      <c r="Q2873" t="s">
        <v>8271</v>
      </c>
      <c r="R2873" s="5">
        <f t="shared" si="308"/>
        <v>4.7E-2</v>
      </c>
      <c r="S2873" s="6">
        <f t="shared" si="309"/>
        <v>35.92307692307692</v>
      </c>
      <c r="T2873" t="str">
        <f t="shared" si="313"/>
        <v>theater</v>
      </c>
      <c r="U2873" t="str">
        <f t="shared" si="314"/>
        <v>plays</v>
      </c>
    </row>
    <row r="2874" spans="1:21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f t="shared" si="310"/>
        <v>3000</v>
      </c>
      <c r="F2874">
        <v>0</v>
      </c>
      <c r="G2874" t="s">
        <v>8221</v>
      </c>
      <c r="H2874" t="s">
        <v>8224</v>
      </c>
      <c r="I2874" t="s">
        <v>8246</v>
      </c>
      <c r="J2874">
        <v>1434768438</v>
      </c>
      <c r="K2874" s="10">
        <f t="shared" si="311"/>
        <v>42175.11618055556</v>
      </c>
      <c r="L2874">
        <v>1429584438</v>
      </c>
      <c r="M2874" s="10">
        <f t="shared" si="312"/>
        <v>42115.11618055556</v>
      </c>
      <c r="N2874" t="b">
        <v>0</v>
      </c>
      <c r="O2874">
        <v>0</v>
      </c>
      <c r="P2874" t="b">
        <v>0</v>
      </c>
      <c r="Q2874" t="s">
        <v>8271</v>
      </c>
      <c r="R2874" s="5">
        <f t="shared" si="308"/>
        <v>0</v>
      </c>
      <c r="S2874" s="6" t="e">
        <f t="shared" si="309"/>
        <v>#DIV/0!</v>
      </c>
      <c r="T2874" t="str">
        <f t="shared" si="313"/>
        <v>theater</v>
      </c>
      <c r="U2874" t="str">
        <f t="shared" si="314"/>
        <v>plays</v>
      </c>
    </row>
    <row r="2875" spans="1:21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f t="shared" si="310"/>
        <v>2500</v>
      </c>
      <c r="F2875">
        <v>953</v>
      </c>
      <c r="G2875" t="s">
        <v>8221</v>
      </c>
      <c r="H2875" t="s">
        <v>8224</v>
      </c>
      <c r="I2875" t="s">
        <v>8246</v>
      </c>
      <c r="J2875">
        <v>1422473831</v>
      </c>
      <c r="K2875" s="10">
        <f t="shared" si="311"/>
        <v>42032.817488425921</v>
      </c>
      <c r="L2875">
        <v>1419881831</v>
      </c>
      <c r="M2875" s="10">
        <f t="shared" si="312"/>
        <v>42002.817488425921</v>
      </c>
      <c r="N2875" t="b">
        <v>0</v>
      </c>
      <c r="O2875">
        <v>8</v>
      </c>
      <c r="P2875" t="b">
        <v>0</v>
      </c>
      <c r="Q2875" t="s">
        <v>8271</v>
      </c>
      <c r="R2875" s="5">
        <f t="shared" si="308"/>
        <v>0.38100000000000001</v>
      </c>
      <c r="S2875" s="6">
        <f t="shared" si="309"/>
        <v>119.125</v>
      </c>
      <c r="T2875" t="str">
        <f t="shared" si="313"/>
        <v>theater</v>
      </c>
      <c r="U2875" t="str">
        <f t="shared" si="314"/>
        <v>plays</v>
      </c>
    </row>
    <row r="2876" spans="1:21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f t="shared" si="310"/>
        <v>5000</v>
      </c>
      <c r="F2876">
        <v>271</v>
      </c>
      <c r="G2876" t="s">
        <v>8221</v>
      </c>
      <c r="H2876" t="s">
        <v>8224</v>
      </c>
      <c r="I2876" t="s">
        <v>8246</v>
      </c>
      <c r="J2876">
        <v>1484684186</v>
      </c>
      <c r="K2876" s="10">
        <f t="shared" si="311"/>
        <v>42752.84474537037</v>
      </c>
      <c r="L2876">
        <v>1482092186</v>
      </c>
      <c r="M2876" s="10">
        <f t="shared" si="312"/>
        <v>42722.84474537037</v>
      </c>
      <c r="N2876" t="b">
        <v>0</v>
      </c>
      <c r="O2876">
        <v>3</v>
      </c>
      <c r="P2876" t="b">
        <v>0</v>
      </c>
      <c r="Q2876" t="s">
        <v>8271</v>
      </c>
      <c r="R2876" s="5">
        <f t="shared" si="308"/>
        <v>5.3999999999999999E-2</v>
      </c>
      <c r="S2876" s="6">
        <f t="shared" si="309"/>
        <v>90.333333333333329</v>
      </c>
      <c r="T2876" t="str">
        <f t="shared" si="313"/>
        <v>theater</v>
      </c>
      <c r="U2876" t="str">
        <f t="shared" si="314"/>
        <v>plays</v>
      </c>
    </row>
    <row r="2877" spans="1:21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f t="shared" si="310"/>
        <v>20000</v>
      </c>
      <c r="F2877">
        <v>7</v>
      </c>
      <c r="G2877" t="s">
        <v>8221</v>
      </c>
      <c r="H2877" t="s">
        <v>8224</v>
      </c>
      <c r="I2877" t="s">
        <v>8246</v>
      </c>
      <c r="J2877">
        <v>1462417493</v>
      </c>
      <c r="K2877" s="10">
        <f t="shared" si="311"/>
        <v>42495.128391203703</v>
      </c>
      <c r="L2877">
        <v>1459825493</v>
      </c>
      <c r="M2877" s="10">
        <f t="shared" si="312"/>
        <v>42465.128391203703</v>
      </c>
      <c r="N2877" t="b">
        <v>0</v>
      </c>
      <c r="O2877">
        <v>3</v>
      </c>
      <c r="P2877" t="b">
        <v>0</v>
      </c>
      <c r="Q2877" t="s">
        <v>8271</v>
      </c>
      <c r="R2877" s="5">
        <f t="shared" si="308"/>
        <v>0</v>
      </c>
      <c r="S2877" s="6">
        <f t="shared" si="309"/>
        <v>2.3333333333333335</v>
      </c>
      <c r="T2877" t="str">
        <f t="shared" si="313"/>
        <v>theater</v>
      </c>
      <c r="U2877" t="str">
        <f t="shared" si="314"/>
        <v>plays</v>
      </c>
    </row>
    <row r="2878" spans="1:21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f t="shared" si="310"/>
        <v>150000</v>
      </c>
      <c r="F2878">
        <v>0</v>
      </c>
      <c r="G2878" t="s">
        <v>8221</v>
      </c>
      <c r="H2878" t="s">
        <v>8224</v>
      </c>
      <c r="I2878" t="s">
        <v>8246</v>
      </c>
      <c r="J2878">
        <v>1437069079</v>
      </c>
      <c r="K2878" s="10">
        <f t="shared" si="311"/>
        <v>42201.743969907402</v>
      </c>
      <c r="L2878">
        <v>1434477079</v>
      </c>
      <c r="M2878" s="10">
        <f t="shared" si="312"/>
        <v>42171.743969907402</v>
      </c>
      <c r="N2878" t="b">
        <v>0</v>
      </c>
      <c r="O2878">
        <v>0</v>
      </c>
      <c r="P2878" t="b">
        <v>0</v>
      </c>
      <c r="Q2878" t="s">
        <v>8271</v>
      </c>
      <c r="R2878" s="5">
        <f t="shared" si="308"/>
        <v>0</v>
      </c>
      <c r="S2878" s="6" t="e">
        <f t="shared" si="309"/>
        <v>#DIV/0!</v>
      </c>
      <c r="T2878" t="str">
        <f t="shared" si="313"/>
        <v>theater</v>
      </c>
      <c r="U2878" t="str">
        <f t="shared" si="314"/>
        <v>plays</v>
      </c>
    </row>
    <row r="2879" spans="1:21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f t="shared" si="310"/>
        <v>6000</v>
      </c>
      <c r="F2879">
        <v>650</v>
      </c>
      <c r="G2879" t="s">
        <v>8221</v>
      </c>
      <c r="H2879" t="s">
        <v>8224</v>
      </c>
      <c r="I2879" t="s">
        <v>8246</v>
      </c>
      <c r="J2879">
        <v>1480525200</v>
      </c>
      <c r="K2879" s="10">
        <f t="shared" si="311"/>
        <v>42704.708333333328</v>
      </c>
      <c r="L2879">
        <v>1477781724</v>
      </c>
      <c r="M2879" s="10">
        <f t="shared" si="312"/>
        <v>42672.955138888887</v>
      </c>
      <c r="N2879" t="b">
        <v>0</v>
      </c>
      <c r="O2879">
        <v>6</v>
      </c>
      <c r="P2879" t="b">
        <v>0</v>
      </c>
      <c r="Q2879" t="s">
        <v>8271</v>
      </c>
      <c r="R2879" s="5">
        <f t="shared" si="308"/>
        <v>0.108</v>
      </c>
      <c r="S2879" s="6">
        <f t="shared" si="309"/>
        <v>108.33333333333333</v>
      </c>
      <c r="T2879" t="str">
        <f t="shared" si="313"/>
        <v>theater</v>
      </c>
      <c r="U2879" t="str">
        <f t="shared" si="314"/>
        <v>plays</v>
      </c>
    </row>
    <row r="2880" spans="1:21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f t="shared" si="310"/>
        <v>3630</v>
      </c>
      <c r="F2880">
        <v>63</v>
      </c>
      <c r="G2880" t="s">
        <v>8221</v>
      </c>
      <c r="H2880" t="s">
        <v>8225</v>
      </c>
      <c r="I2880" t="s">
        <v>8247</v>
      </c>
      <c r="J2880">
        <v>1435934795</v>
      </c>
      <c r="K2880" s="10">
        <f t="shared" si="311"/>
        <v>42188.615682870368</v>
      </c>
      <c r="L2880">
        <v>1430750795</v>
      </c>
      <c r="M2880" s="10">
        <f t="shared" si="312"/>
        <v>42128.615682870368</v>
      </c>
      <c r="N2880" t="b">
        <v>0</v>
      </c>
      <c r="O2880">
        <v>4</v>
      </c>
      <c r="P2880" t="b">
        <v>0</v>
      </c>
      <c r="Q2880" t="s">
        <v>8271</v>
      </c>
      <c r="R2880" s="5">
        <f t="shared" si="308"/>
        <v>2.1000000000000001E-2</v>
      </c>
      <c r="S2880" s="6">
        <f t="shared" si="309"/>
        <v>15.75</v>
      </c>
      <c r="T2880" t="str">
        <f t="shared" si="313"/>
        <v>theater</v>
      </c>
      <c r="U2880" t="str">
        <f t="shared" si="314"/>
        <v>plays</v>
      </c>
    </row>
    <row r="2881" spans="1:21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f t="shared" si="310"/>
        <v>11200</v>
      </c>
      <c r="F2881">
        <v>29</v>
      </c>
      <c r="G2881" t="s">
        <v>8221</v>
      </c>
      <c r="H2881" t="s">
        <v>8224</v>
      </c>
      <c r="I2881" t="s">
        <v>8246</v>
      </c>
      <c r="J2881">
        <v>1453310661</v>
      </c>
      <c r="K2881" s="10">
        <f t="shared" si="311"/>
        <v>42389.725243055553</v>
      </c>
      <c r="L2881">
        <v>1450718661</v>
      </c>
      <c r="M2881" s="10">
        <f t="shared" si="312"/>
        <v>42359.725243055553</v>
      </c>
      <c r="N2881" t="b">
        <v>0</v>
      </c>
      <c r="O2881">
        <v>1</v>
      </c>
      <c r="P2881" t="b">
        <v>0</v>
      </c>
      <c r="Q2881" t="s">
        <v>8271</v>
      </c>
      <c r="R2881" s="5">
        <f t="shared" si="308"/>
        <v>3.0000000000000001E-3</v>
      </c>
      <c r="S2881" s="6">
        <f t="shared" si="309"/>
        <v>29</v>
      </c>
      <c r="T2881" t="str">
        <f t="shared" si="313"/>
        <v>theater</v>
      </c>
      <c r="U2881" t="str">
        <f t="shared" si="314"/>
        <v>plays</v>
      </c>
    </row>
    <row r="2882" spans="1:21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f t="shared" si="310"/>
        <v>12000</v>
      </c>
      <c r="F2882">
        <v>2800</v>
      </c>
      <c r="G2882" t="s">
        <v>8221</v>
      </c>
      <c r="H2882" t="s">
        <v>8224</v>
      </c>
      <c r="I2882" t="s">
        <v>8246</v>
      </c>
      <c r="J2882">
        <v>1440090300</v>
      </c>
      <c r="K2882" s="10">
        <f t="shared" si="311"/>
        <v>42236.711805555555</v>
      </c>
      <c r="L2882">
        <v>1436305452</v>
      </c>
      <c r="M2882" s="10">
        <f t="shared" si="312"/>
        <v>42192.905694444446</v>
      </c>
      <c r="N2882" t="b">
        <v>0</v>
      </c>
      <c r="O2882">
        <v>29</v>
      </c>
      <c r="P2882" t="b">
        <v>0</v>
      </c>
      <c r="Q2882" t="s">
        <v>8271</v>
      </c>
      <c r="R2882" s="5">
        <f t="shared" ref="R2882:R2945" si="315">ROUND((F2882/D2882),3)</f>
        <v>0.23300000000000001</v>
      </c>
      <c r="S2882" s="6">
        <f t="shared" ref="S2882:S2945" si="316">F2882/O2882</f>
        <v>96.551724137931032</v>
      </c>
      <c r="T2882" t="str">
        <f t="shared" si="313"/>
        <v>theater</v>
      </c>
      <c r="U2882" t="str">
        <f t="shared" si="314"/>
        <v>plays</v>
      </c>
    </row>
    <row r="2883" spans="1:21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f t="shared" ref="E2883:E2946" si="317">IF(I2883="USD",D2883,(IF(I2883="AUD",(D2883*0.68),IF(I2883="GBP",(D2883*1.21),(IF(I2883="EUR",(D2883*1.11),(IF(I2883="CAD",(D2883*0.75),(IF(I2883="NZD",(D2883*0.64),IF(I2883="HKD",(D2883*0.13),IF(I2883="DKK",(D2883*0.15),IF(I2883="NOK",(D2883*0.11),IF(I2883="SEK",(D2883*0.1),(IF(I2883="MXN",(D2883*0.051),IF(I2883="chf",(D2883*1.02),IF(I2883="SGD",(D2883*0.72)))))))))))))))))))</f>
        <v>5500</v>
      </c>
      <c r="F2883">
        <v>0</v>
      </c>
      <c r="G2883" t="s">
        <v>8221</v>
      </c>
      <c r="H2883" t="s">
        <v>8224</v>
      </c>
      <c r="I2883" t="s">
        <v>8246</v>
      </c>
      <c r="J2883">
        <v>1417620036</v>
      </c>
      <c r="K2883" s="10">
        <f t="shared" ref="K2883:K2946" si="318">(((J2883/60)/60)/24)+DATE(1970,1,1)</f>
        <v>41976.639305555553</v>
      </c>
      <c r="L2883">
        <v>1412432436</v>
      </c>
      <c r="M2883" s="10">
        <f t="shared" ref="M2883:M2946" si="319">(((L2883/60)/60)/24)+DATE(1970,1,1)</f>
        <v>41916.597638888888</v>
      </c>
      <c r="N2883" t="b">
        <v>0</v>
      </c>
      <c r="O2883">
        <v>0</v>
      </c>
      <c r="P2883" t="b">
        <v>0</v>
      </c>
      <c r="Q2883" t="s">
        <v>8271</v>
      </c>
      <c r="R2883" s="5">
        <f t="shared" si="315"/>
        <v>0</v>
      </c>
      <c r="S2883" s="6" t="e">
        <f t="shared" si="316"/>
        <v>#DIV/0!</v>
      </c>
      <c r="T2883" t="str">
        <f t="shared" ref="T2883:T2946" si="320">LEFT(Q2883,SEARCH("/",Q2883,1)-1)</f>
        <v>theater</v>
      </c>
      <c r="U2883" t="str">
        <f t="shared" ref="U2883:U2946" si="321">RIGHT(Q2883,(LEN(Q2883)-(SEARCH("/",Q2883,1))))</f>
        <v>plays</v>
      </c>
    </row>
    <row r="2884" spans="1:21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f t="shared" si="317"/>
        <v>750</v>
      </c>
      <c r="F2884">
        <v>252</v>
      </c>
      <c r="G2884" t="s">
        <v>8221</v>
      </c>
      <c r="H2884" t="s">
        <v>8224</v>
      </c>
      <c r="I2884" t="s">
        <v>8246</v>
      </c>
      <c r="J2884">
        <v>1462112318</v>
      </c>
      <c r="K2884" s="10">
        <f t="shared" si="318"/>
        <v>42491.596273148149</v>
      </c>
      <c r="L2884">
        <v>1459520318</v>
      </c>
      <c r="M2884" s="10">
        <f t="shared" si="319"/>
        <v>42461.596273148149</v>
      </c>
      <c r="N2884" t="b">
        <v>0</v>
      </c>
      <c r="O2884">
        <v>4</v>
      </c>
      <c r="P2884" t="b">
        <v>0</v>
      </c>
      <c r="Q2884" t="s">
        <v>8271</v>
      </c>
      <c r="R2884" s="5">
        <f t="shared" si="315"/>
        <v>0.33600000000000002</v>
      </c>
      <c r="S2884" s="6">
        <f t="shared" si="316"/>
        <v>63</v>
      </c>
      <c r="T2884" t="str">
        <f t="shared" si="320"/>
        <v>theater</v>
      </c>
      <c r="U2884" t="str">
        <f t="shared" si="321"/>
        <v>plays</v>
      </c>
    </row>
    <row r="2885" spans="1:21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f t="shared" si="317"/>
        <v>10000</v>
      </c>
      <c r="F2885">
        <v>1908</v>
      </c>
      <c r="G2885" t="s">
        <v>8221</v>
      </c>
      <c r="H2885" t="s">
        <v>8224</v>
      </c>
      <c r="I2885" t="s">
        <v>8246</v>
      </c>
      <c r="J2885">
        <v>1454734740</v>
      </c>
      <c r="K2885" s="10">
        <f t="shared" si="318"/>
        <v>42406.207638888889</v>
      </c>
      <c r="L2885">
        <v>1451684437</v>
      </c>
      <c r="M2885" s="10">
        <f t="shared" si="319"/>
        <v>42370.90320601852</v>
      </c>
      <c r="N2885" t="b">
        <v>0</v>
      </c>
      <c r="O2885">
        <v>5</v>
      </c>
      <c r="P2885" t="b">
        <v>0</v>
      </c>
      <c r="Q2885" t="s">
        <v>8271</v>
      </c>
      <c r="R2885" s="5">
        <f t="shared" si="315"/>
        <v>0.191</v>
      </c>
      <c r="S2885" s="6">
        <f t="shared" si="316"/>
        <v>381.6</v>
      </c>
      <c r="T2885" t="str">
        <f t="shared" si="320"/>
        <v>theater</v>
      </c>
      <c r="U2885" t="str">
        <f t="shared" si="321"/>
        <v>plays</v>
      </c>
    </row>
    <row r="2886" spans="1:21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f t="shared" si="317"/>
        <v>45000</v>
      </c>
      <c r="F2886">
        <v>185</v>
      </c>
      <c r="G2886" t="s">
        <v>8221</v>
      </c>
      <c r="H2886" t="s">
        <v>8224</v>
      </c>
      <c r="I2886" t="s">
        <v>8246</v>
      </c>
      <c r="J2886">
        <v>1417800435</v>
      </c>
      <c r="K2886" s="10">
        <f t="shared" si="318"/>
        <v>41978.727256944447</v>
      </c>
      <c r="L2886">
        <v>1415208435</v>
      </c>
      <c r="M2886" s="10">
        <f t="shared" si="319"/>
        <v>41948.727256944447</v>
      </c>
      <c r="N2886" t="b">
        <v>0</v>
      </c>
      <c r="O2886">
        <v>4</v>
      </c>
      <c r="P2886" t="b">
        <v>0</v>
      </c>
      <c r="Q2886" t="s">
        <v>8271</v>
      </c>
      <c r="R2886" s="5">
        <f t="shared" si="315"/>
        <v>4.0000000000000001E-3</v>
      </c>
      <c r="S2886" s="6">
        <f t="shared" si="316"/>
        <v>46.25</v>
      </c>
      <c r="T2886" t="str">
        <f t="shared" si="320"/>
        <v>theater</v>
      </c>
      <c r="U2886" t="str">
        <f t="shared" si="321"/>
        <v>plays</v>
      </c>
    </row>
    <row r="2887" spans="1:21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f t="shared" si="317"/>
        <v>400</v>
      </c>
      <c r="F2887">
        <v>130</v>
      </c>
      <c r="G2887" t="s">
        <v>8221</v>
      </c>
      <c r="H2887" t="s">
        <v>8224</v>
      </c>
      <c r="I2887" t="s">
        <v>8246</v>
      </c>
      <c r="J2887">
        <v>1426294201</v>
      </c>
      <c r="K2887" s="10">
        <f t="shared" si="318"/>
        <v>42077.034733796296</v>
      </c>
      <c r="L2887">
        <v>1423705801</v>
      </c>
      <c r="M2887" s="10">
        <f t="shared" si="319"/>
        <v>42047.07640046296</v>
      </c>
      <c r="N2887" t="b">
        <v>0</v>
      </c>
      <c r="O2887">
        <v>5</v>
      </c>
      <c r="P2887" t="b">
        <v>0</v>
      </c>
      <c r="Q2887" t="s">
        <v>8271</v>
      </c>
      <c r="R2887" s="5">
        <f t="shared" si="315"/>
        <v>0.32500000000000001</v>
      </c>
      <c r="S2887" s="6">
        <f t="shared" si="316"/>
        <v>26</v>
      </c>
      <c r="T2887" t="str">
        <f t="shared" si="320"/>
        <v>theater</v>
      </c>
      <c r="U2887" t="str">
        <f t="shared" si="321"/>
        <v>plays</v>
      </c>
    </row>
    <row r="2888" spans="1:21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f t="shared" si="317"/>
        <v>200</v>
      </c>
      <c r="F2888">
        <v>10</v>
      </c>
      <c r="G2888" t="s">
        <v>8221</v>
      </c>
      <c r="H2888" t="s">
        <v>8224</v>
      </c>
      <c r="I2888" t="s">
        <v>8246</v>
      </c>
      <c r="J2888">
        <v>1442635140</v>
      </c>
      <c r="K2888" s="10">
        <f t="shared" si="318"/>
        <v>42266.165972222225</v>
      </c>
      <c r="L2888">
        <v>1442243484</v>
      </c>
      <c r="M2888" s="10">
        <f t="shared" si="319"/>
        <v>42261.632916666669</v>
      </c>
      <c r="N2888" t="b">
        <v>0</v>
      </c>
      <c r="O2888">
        <v>1</v>
      </c>
      <c r="P2888" t="b">
        <v>0</v>
      </c>
      <c r="Q2888" t="s">
        <v>8271</v>
      </c>
      <c r="R2888" s="5">
        <f t="shared" si="315"/>
        <v>0.05</v>
      </c>
      <c r="S2888" s="6">
        <f t="shared" si="316"/>
        <v>10</v>
      </c>
      <c r="T2888" t="str">
        <f t="shared" si="320"/>
        <v>theater</v>
      </c>
      <c r="U2888" t="str">
        <f t="shared" si="321"/>
        <v>plays</v>
      </c>
    </row>
    <row r="2889" spans="1:21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f t="shared" si="317"/>
        <v>3000</v>
      </c>
      <c r="F2889">
        <v>5</v>
      </c>
      <c r="G2889" t="s">
        <v>8221</v>
      </c>
      <c r="H2889" t="s">
        <v>8224</v>
      </c>
      <c r="I2889" t="s">
        <v>8246</v>
      </c>
      <c r="J2889">
        <v>1420971324</v>
      </c>
      <c r="K2889" s="10">
        <f t="shared" si="318"/>
        <v>42015.427361111113</v>
      </c>
      <c r="L2889">
        <v>1418379324</v>
      </c>
      <c r="M2889" s="10">
        <f t="shared" si="319"/>
        <v>41985.427361111113</v>
      </c>
      <c r="N2889" t="b">
        <v>0</v>
      </c>
      <c r="O2889">
        <v>1</v>
      </c>
      <c r="P2889" t="b">
        <v>0</v>
      </c>
      <c r="Q2889" t="s">
        <v>8271</v>
      </c>
      <c r="R2889" s="5">
        <f t="shared" si="315"/>
        <v>2E-3</v>
      </c>
      <c r="S2889" s="6">
        <f t="shared" si="316"/>
        <v>5</v>
      </c>
      <c r="T2889" t="str">
        <f t="shared" si="320"/>
        <v>theater</v>
      </c>
      <c r="U2889" t="str">
        <f t="shared" si="321"/>
        <v>plays</v>
      </c>
    </row>
    <row r="2890" spans="1:21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f t="shared" si="317"/>
        <v>30000</v>
      </c>
      <c r="F2890">
        <v>0</v>
      </c>
      <c r="G2890" t="s">
        <v>8221</v>
      </c>
      <c r="H2890" t="s">
        <v>8224</v>
      </c>
      <c r="I2890" t="s">
        <v>8246</v>
      </c>
      <c r="J2890">
        <v>1413608340</v>
      </c>
      <c r="K2890" s="10">
        <f t="shared" si="318"/>
        <v>41930.207638888889</v>
      </c>
      <c r="L2890">
        <v>1412945440</v>
      </c>
      <c r="M2890" s="10">
        <f t="shared" si="319"/>
        <v>41922.535185185188</v>
      </c>
      <c r="N2890" t="b">
        <v>0</v>
      </c>
      <c r="O2890">
        <v>0</v>
      </c>
      <c r="P2890" t="b">
        <v>0</v>
      </c>
      <c r="Q2890" t="s">
        <v>8271</v>
      </c>
      <c r="R2890" s="5">
        <f t="shared" si="315"/>
        <v>0</v>
      </c>
      <c r="S2890" s="6" t="e">
        <f t="shared" si="316"/>
        <v>#DIV/0!</v>
      </c>
      <c r="T2890" t="str">
        <f t="shared" si="320"/>
        <v>theater</v>
      </c>
      <c r="U2890" t="str">
        <f t="shared" si="321"/>
        <v>plays</v>
      </c>
    </row>
    <row r="2891" spans="1:21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f t="shared" si="317"/>
        <v>3000</v>
      </c>
      <c r="F2891">
        <v>1142</v>
      </c>
      <c r="G2891" t="s">
        <v>8221</v>
      </c>
      <c r="H2891" t="s">
        <v>8224</v>
      </c>
      <c r="I2891" t="s">
        <v>8246</v>
      </c>
      <c r="J2891">
        <v>1409344985</v>
      </c>
      <c r="K2891" s="10">
        <f t="shared" si="318"/>
        <v>41880.863252314812</v>
      </c>
      <c r="L2891">
        <v>1406752985</v>
      </c>
      <c r="M2891" s="10">
        <f t="shared" si="319"/>
        <v>41850.863252314812</v>
      </c>
      <c r="N2891" t="b">
        <v>0</v>
      </c>
      <c r="O2891">
        <v>14</v>
      </c>
      <c r="P2891" t="b">
        <v>0</v>
      </c>
      <c r="Q2891" t="s">
        <v>8271</v>
      </c>
      <c r="R2891" s="5">
        <f t="shared" si="315"/>
        <v>0.38100000000000001</v>
      </c>
      <c r="S2891" s="6">
        <f t="shared" si="316"/>
        <v>81.571428571428569</v>
      </c>
      <c r="T2891" t="str">
        <f t="shared" si="320"/>
        <v>theater</v>
      </c>
      <c r="U2891" t="str">
        <f t="shared" si="321"/>
        <v>plays</v>
      </c>
    </row>
    <row r="2892" spans="1:21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f t="shared" si="317"/>
        <v>2000</v>
      </c>
      <c r="F2892">
        <v>21</v>
      </c>
      <c r="G2892" t="s">
        <v>8221</v>
      </c>
      <c r="H2892" t="s">
        <v>8224</v>
      </c>
      <c r="I2892" t="s">
        <v>8246</v>
      </c>
      <c r="J2892">
        <v>1407553200</v>
      </c>
      <c r="K2892" s="10">
        <f t="shared" si="318"/>
        <v>41860.125</v>
      </c>
      <c r="L2892">
        <v>1405100992</v>
      </c>
      <c r="M2892" s="10">
        <f t="shared" si="319"/>
        <v>41831.742962962962</v>
      </c>
      <c r="N2892" t="b">
        <v>0</v>
      </c>
      <c r="O2892">
        <v>3</v>
      </c>
      <c r="P2892" t="b">
        <v>0</v>
      </c>
      <c r="Q2892" t="s">
        <v>8271</v>
      </c>
      <c r="R2892" s="5">
        <f t="shared" si="315"/>
        <v>1.0999999999999999E-2</v>
      </c>
      <c r="S2892" s="6">
        <f t="shared" si="316"/>
        <v>7</v>
      </c>
      <c r="T2892" t="str">
        <f t="shared" si="320"/>
        <v>theater</v>
      </c>
      <c r="U2892" t="str">
        <f t="shared" si="321"/>
        <v>plays</v>
      </c>
    </row>
    <row r="2893" spans="1:21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f t="shared" si="317"/>
        <v>10000</v>
      </c>
      <c r="F2893">
        <v>273</v>
      </c>
      <c r="G2893" t="s">
        <v>8221</v>
      </c>
      <c r="H2893" t="s">
        <v>8224</v>
      </c>
      <c r="I2893" t="s">
        <v>8246</v>
      </c>
      <c r="J2893">
        <v>1460751128</v>
      </c>
      <c r="K2893" s="10">
        <f t="shared" si="318"/>
        <v>42475.84175925926</v>
      </c>
      <c r="L2893">
        <v>1455570728</v>
      </c>
      <c r="M2893" s="10">
        <f t="shared" si="319"/>
        <v>42415.883425925931</v>
      </c>
      <c r="N2893" t="b">
        <v>0</v>
      </c>
      <c r="O2893">
        <v>10</v>
      </c>
      <c r="P2893" t="b">
        <v>0</v>
      </c>
      <c r="Q2893" t="s">
        <v>8271</v>
      </c>
      <c r="R2893" s="5">
        <f t="shared" si="315"/>
        <v>2.7E-2</v>
      </c>
      <c r="S2893" s="6">
        <f t="shared" si="316"/>
        <v>27.3</v>
      </c>
      <c r="T2893" t="str">
        <f t="shared" si="320"/>
        <v>theater</v>
      </c>
      <c r="U2893" t="str">
        <f t="shared" si="321"/>
        <v>plays</v>
      </c>
    </row>
    <row r="2894" spans="1:21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f t="shared" si="317"/>
        <v>5500</v>
      </c>
      <c r="F2894">
        <v>500</v>
      </c>
      <c r="G2894" t="s">
        <v>8221</v>
      </c>
      <c r="H2894" t="s">
        <v>8224</v>
      </c>
      <c r="I2894" t="s">
        <v>8246</v>
      </c>
      <c r="J2894">
        <v>1409000400</v>
      </c>
      <c r="K2894" s="10">
        <f t="shared" si="318"/>
        <v>41876.875</v>
      </c>
      <c r="L2894">
        <v>1408381704</v>
      </c>
      <c r="M2894" s="10">
        <f t="shared" si="319"/>
        <v>41869.714166666665</v>
      </c>
      <c r="N2894" t="b">
        <v>0</v>
      </c>
      <c r="O2894">
        <v>17</v>
      </c>
      <c r="P2894" t="b">
        <v>0</v>
      </c>
      <c r="Q2894" t="s">
        <v>8271</v>
      </c>
      <c r="R2894" s="5">
        <f t="shared" si="315"/>
        <v>9.0999999999999998E-2</v>
      </c>
      <c r="S2894" s="6">
        <f t="shared" si="316"/>
        <v>29.411764705882351</v>
      </c>
      <c r="T2894" t="str">
        <f t="shared" si="320"/>
        <v>theater</v>
      </c>
      <c r="U2894" t="str">
        <f t="shared" si="321"/>
        <v>plays</v>
      </c>
    </row>
    <row r="2895" spans="1:21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f t="shared" si="317"/>
        <v>5000</v>
      </c>
      <c r="F2895">
        <v>25</v>
      </c>
      <c r="G2895" t="s">
        <v>8221</v>
      </c>
      <c r="H2895" t="s">
        <v>8224</v>
      </c>
      <c r="I2895" t="s">
        <v>8246</v>
      </c>
      <c r="J2895">
        <v>1420768800</v>
      </c>
      <c r="K2895" s="10">
        <f t="shared" si="318"/>
        <v>42013.083333333328</v>
      </c>
      <c r="L2895">
        <v>1415644395</v>
      </c>
      <c r="M2895" s="10">
        <f t="shared" si="319"/>
        <v>41953.773090277777</v>
      </c>
      <c r="N2895" t="b">
        <v>0</v>
      </c>
      <c r="O2895">
        <v>2</v>
      </c>
      <c r="P2895" t="b">
        <v>0</v>
      </c>
      <c r="Q2895" t="s">
        <v>8271</v>
      </c>
      <c r="R2895" s="5">
        <f t="shared" si="315"/>
        <v>5.0000000000000001E-3</v>
      </c>
      <c r="S2895" s="6">
        <f t="shared" si="316"/>
        <v>12.5</v>
      </c>
      <c r="T2895" t="str">
        <f t="shared" si="320"/>
        <v>theater</v>
      </c>
      <c r="U2895" t="str">
        <f t="shared" si="321"/>
        <v>plays</v>
      </c>
    </row>
    <row r="2896" spans="1:21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f t="shared" si="317"/>
        <v>50000</v>
      </c>
      <c r="F2896">
        <v>0</v>
      </c>
      <c r="G2896" t="s">
        <v>8221</v>
      </c>
      <c r="H2896" t="s">
        <v>8224</v>
      </c>
      <c r="I2896" t="s">
        <v>8246</v>
      </c>
      <c r="J2896">
        <v>1428100815</v>
      </c>
      <c r="K2896" s="10">
        <f t="shared" si="318"/>
        <v>42097.944618055553</v>
      </c>
      <c r="L2896">
        <v>1422920415</v>
      </c>
      <c r="M2896" s="10">
        <f t="shared" si="319"/>
        <v>42037.986284722225</v>
      </c>
      <c r="N2896" t="b">
        <v>0</v>
      </c>
      <c r="O2896">
        <v>0</v>
      </c>
      <c r="P2896" t="b">
        <v>0</v>
      </c>
      <c r="Q2896" t="s">
        <v>8271</v>
      </c>
      <c r="R2896" s="5">
        <f t="shared" si="315"/>
        <v>0</v>
      </c>
      <c r="S2896" s="6" t="e">
        <f t="shared" si="316"/>
        <v>#DIV/0!</v>
      </c>
      <c r="T2896" t="str">
        <f t="shared" si="320"/>
        <v>theater</v>
      </c>
      <c r="U2896" t="str">
        <f t="shared" si="321"/>
        <v>plays</v>
      </c>
    </row>
    <row r="2897" spans="1:21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f t="shared" si="317"/>
        <v>500</v>
      </c>
      <c r="F2897">
        <v>23</v>
      </c>
      <c r="G2897" t="s">
        <v>8221</v>
      </c>
      <c r="H2897" t="s">
        <v>8224</v>
      </c>
      <c r="I2897" t="s">
        <v>8246</v>
      </c>
      <c r="J2897">
        <v>1403470800</v>
      </c>
      <c r="K2897" s="10">
        <f t="shared" si="318"/>
        <v>41812.875</v>
      </c>
      <c r="L2897">
        <v>1403356792</v>
      </c>
      <c r="M2897" s="10">
        <f t="shared" si="319"/>
        <v>41811.555462962962</v>
      </c>
      <c r="N2897" t="b">
        <v>0</v>
      </c>
      <c r="O2897">
        <v>4</v>
      </c>
      <c r="P2897" t="b">
        <v>0</v>
      </c>
      <c r="Q2897" t="s">
        <v>8271</v>
      </c>
      <c r="R2897" s="5">
        <f t="shared" si="315"/>
        <v>4.5999999999999999E-2</v>
      </c>
      <c r="S2897" s="6">
        <f t="shared" si="316"/>
        <v>5.75</v>
      </c>
      <c r="T2897" t="str">
        <f t="shared" si="320"/>
        <v>theater</v>
      </c>
      <c r="U2897" t="str">
        <f t="shared" si="321"/>
        <v>plays</v>
      </c>
    </row>
    <row r="2898" spans="1:21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f t="shared" si="317"/>
        <v>3000</v>
      </c>
      <c r="F2898">
        <v>625</v>
      </c>
      <c r="G2898" t="s">
        <v>8221</v>
      </c>
      <c r="H2898" t="s">
        <v>8224</v>
      </c>
      <c r="I2898" t="s">
        <v>8246</v>
      </c>
      <c r="J2898">
        <v>1481522400</v>
      </c>
      <c r="K2898" s="10">
        <f t="shared" si="318"/>
        <v>42716.25</v>
      </c>
      <c r="L2898">
        <v>1480283321</v>
      </c>
      <c r="M2898" s="10">
        <f t="shared" si="319"/>
        <v>42701.908807870372</v>
      </c>
      <c r="N2898" t="b">
        <v>0</v>
      </c>
      <c r="O2898">
        <v>12</v>
      </c>
      <c r="P2898" t="b">
        <v>0</v>
      </c>
      <c r="Q2898" t="s">
        <v>8271</v>
      </c>
      <c r="R2898" s="5">
        <f t="shared" si="315"/>
        <v>0.20799999999999999</v>
      </c>
      <c r="S2898" s="6">
        <f t="shared" si="316"/>
        <v>52.083333333333336</v>
      </c>
      <c r="T2898" t="str">
        <f t="shared" si="320"/>
        <v>theater</v>
      </c>
      <c r="U2898" t="str">
        <f t="shared" si="321"/>
        <v>plays</v>
      </c>
    </row>
    <row r="2899" spans="1:21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f t="shared" si="317"/>
        <v>12000</v>
      </c>
      <c r="F2899">
        <v>550</v>
      </c>
      <c r="G2899" t="s">
        <v>8221</v>
      </c>
      <c r="H2899" t="s">
        <v>8224</v>
      </c>
      <c r="I2899" t="s">
        <v>8246</v>
      </c>
      <c r="J2899">
        <v>1444577345</v>
      </c>
      <c r="K2899" s="10">
        <f t="shared" si="318"/>
        <v>42288.645196759258</v>
      </c>
      <c r="L2899">
        <v>1441985458</v>
      </c>
      <c r="M2899" s="10">
        <f t="shared" si="319"/>
        <v>42258.646504629629</v>
      </c>
      <c r="N2899" t="b">
        <v>0</v>
      </c>
      <c r="O2899">
        <v>3</v>
      </c>
      <c r="P2899" t="b">
        <v>0</v>
      </c>
      <c r="Q2899" t="s">
        <v>8271</v>
      </c>
      <c r="R2899" s="5">
        <f t="shared" si="315"/>
        <v>4.5999999999999999E-2</v>
      </c>
      <c r="S2899" s="6">
        <f t="shared" si="316"/>
        <v>183.33333333333334</v>
      </c>
      <c r="T2899" t="str">
        <f t="shared" si="320"/>
        <v>theater</v>
      </c>
      <c r="U2899" t="str">
        <f t="shared" si="321"/>
        <v>plays</v>
      </c>
    </row>
    <row r="2900" spans="1:21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f t="shared" si="317"/>
        <v>7500</v>
      </c>
      <c r="F2900">
        <v>316</v>
      </c>
      <c r="G2900" t="s">
        <v>8221</v>
      </c>
      <c r="H2900" t="s">
        <v>8224</v>
      </c>
      <c r="I2900" t="s">
        <v>8246</v>
      </c>
      <c r="J2900">
        <v>1446307053</v>
      </c>
      <c r="K2900" s="10">
        <f t="shared" si="318"/>
        <v>42308.664965277778</v>
      </c>
      <c r="L2900">
        <v>1443715053</v>
      </c>
      <c r="M2900" s="10">
        <f t="shared" si="319"/>
        <v>42278.664965277778</v>
      </c>
      <c r="N2900" t="b">
        <v>0</v>
      </c>
      <c r="O2900">
        <v>12</v>
      </c>
      <c r="P2900" t="b">
        <v>0</v>
      </c>
      <c r="Q2900" t="s">
        <v>8271</v>
      </c>
      <c r="R2900" s="5">
        <f t="shared" si="315"/>
        <v>4.2000000000000003E-2</v>
      </c>
      <c r="S2900" s="6">
        <f t="shared" si="316"/>
        <v>26.333333333333332</v>
      </c>
      <c r="T2900" t="str">
        <f t="shared" si="320"/>
        <v>theater</v>
      </c>
      <c r="U2900" t="str">
        <f t="shared" si="321"/>
        <v>plays</v>
      </c>
    </row>
    <row r="2901" spans="1:21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f t="shared" si="317"/>
        <v>10000</v>
      </c>
      <c r="F2901">
        <v>0</v>
      </c>
      <c r="G2901" t="s">
        <v>8221</v>
      </c>
      <c r="H2901" t="s">
        <v>8224</v>
      </c>
      <c r="I2901" t="s">
        <v>8246</v>
      </c>
      <c r="J2901">
        <v>1469325158</v>
      </c>
      <c r="K2901" s="10">
        <f t="shared" si="318"/>
        <v>42575.078217592592</v>
      </c>
      <c r="L2901">
        <v>1464141158</v>
      </c>
      <c r="M2901" s="10">
        <f t="shared" si="319"/>
        <v>42515.078217592592</v>
      </c>
      <c r="N2901" t="b">
        <v>0</v>
      </c>
      <c r="O2901">
        <v>0</v>
      </c>
      <c r="P2901" t="b">
        <v>0</v>
      </c>
      <c r="Q2901" t="s">
        <v>8271</v>
      </c>
      <c r="R2901" s="5">
        <f t="shared" si="315"/>
        <v>0</v>
      </c>
      <c r="S2901" s="6" t="e">
        <f t="shared" si="316"/>
        <v>#DIV/0!</v>
      </c>
      <c r="T2901" t="str">
        <f t="shared" si="320"/>
        <v>theater</v>
      </c>
      <c r="U2901" t="str">
        <f t="shared" si="321"/>
        <v>plays</v>
      </c>
    </row>
    <row r="2902" spans="1:21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f t="shared" si="317"/>
        <v>5500</v>
      </c>
      <c r="F2902">
        <v>3405</v>
      </c>
      <c r="G2902" t="s">
        <v>8221</v>
      </c>
      <c r="H2902" t="s">
        <v>8224</v>
      </c>
      <c r="I2902" t="s">
        <v>8246</v>
      </c>
      <c r="J2902">
        <v>1407562632</v>
      </c>
      <c r="K2902" s="10">
        <f t="shared" si="318"/>
        <v>41860.234166666669</v>
      </c>
      <c r="L2902">
        <v>1404970632</v>
      </c>
      <c r="M2902" s="10">
        <f t="shared" si="319"/>
        <v>41830.234166666669</v>
      </c>
      <c r="N2902" t="b">
        <v>0</v>
      </c>
      <c r="O2902">
        <v>7</v>
      </c>
      <c r="P2902" t="b">
        <v>0</v>
      </c>
      <c r="Q2902" t="s">
        <v>8271</v>
      </c>
      <c r="R2902" s="5">
        <f t="shared" si="315"/>
        <v>0.61899999999999999</v>
      </c>
      <c r="S2902" s="6">
        <f t="shared" si="316"/>
        <v>486.42857142857144</v>
      </c>
      <c r="T2902" t="str">
        <f t="shared" si="320"/>
        <v>theater</v>
      </c>
      <c r="U2902" t="str">
        <f t="shared" si="321"/>
        <v>plays</v>
      </c>
    </row>
    <row r="2903" spans="1:21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f t="shared" si="317"/>
        <v>750</v>
      </c>
      <c r="F2903">
        <v>6</v>
      </c>
      <c r="G2903" t="s">
        <v>8221</v>
      </c>
      <c r="H2903" t="s">
        <v>8224</v>
      </c>
      <c r="I2903" t="s">
        <v>8246</v>
      </c>
      <c r="J2903">
        <v>1423345339</v>
      </c>
      <c r="K2903" s="10">
        <f t="shared" si="318"/>
        <v>42042.904386574075</v>
      </c>
      <c r="L2903">
        <v>1418161339</v>
      </c>
      <c r="M2903" s="10">
        <f t="shared" si="319"/>
        <v>41982.904386574075</v>
      </c>
      <c r="N2903" t="b">
        <v>0</v>
      </c>
      <c r="O2903">
        <v>2</v>
      </c>
      <c r="P2903" t="b">
        <v>0</v>
      </c>
      <c r="Q2903" t="s">
        <v>8271</v>
      </c>
      <c r="R2903" s="5">
        <f t="shared" si="315"/>
        <v>8.0000000000000002E-3</v>
      </c>
      <c r="S2903" s="6">
        <f t="shared" si="316"/>
        <v>3</v>
      </c>
      <c r="T2903" t="str">
        <f t="shared" si="320"/>
        <v>theater</v>
      </c>
      <c r="U2903" t="str">
        <f t="shared" si="321"/>
        <v>plays</v>
      </c>
    </row>
    <row r="2904" spans="1:21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f t="shared" si="317"/>
        <v>150000</v>
      </c>
      <c r="F2904">
        <v>25</v>
      </c>
      <c r="G2904" t="s">
        <v>8221</v>
      </c>
      <c r="H2904" t="s">
        <v>8224</v>
      </c>
      <c r="I2904" t="s">
        <v>8246</v>
      </c>
      <c r="J2904">
        <v>1440412396</v>
      </c>
      <c r="K2904" s="10">
        <f t="shared" si="318"/>
        <v>42240.439768518518</v>
      </c>
      <c r="L2904">
        <v>1437820396</v>
      </c>
      <c r="M2904" s="10">
        <f t="shared" si="319"/>
        <v>42210.439768518518</v>
      </c>
      <c r="N2904" t="b">
        <v>0</v>
      </c>
      <c r="O2904">
        <v>1</v>
      </c>
      <c r="P2904" t="b">
        <v>0</v>
      </c>
      <c r="Q2904" t="s">
        <v>8271</v>
      </c>
      <c r="R2904" s="5">
        <f t="shared" si="315"/>
        <v>0</v>
      </c>
      <c r="S2904" s="6">
        <f t="shared" si="316"/>
        <v>25</v>
      </c>
      <c r="T2904" t="str">
        <f t="shared" si="320"/>
        <v>theater</v>
      </c>
      <c r="U2904" t="str">
        <f t="shared" si="321"/>
        <v>plays</v>
      </c>
    </row>
    <row r="2905" spans="1:21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f t="shared" si="317"/>
        <v>5000</v>
      </c>
      <c r="F2905">
        <v>39</v>
      </c>
      <c r="G2905" t="s">
        <v>8221</v>
      </c>
      <c r="H2905" t="s">
        <v>8224</v>
      </c>
      <c r="I2905" t="s">
        <v>8246</v>
      </c>
      <c r="J2905">
        <v>1441771218</v>
      </c>
      <c r="K2905" s="10">
        <f t="shared" si="318"/>
        <v>42256.166874999995</v>
      </c>
      <c r="L2905">
        <v>1436587218</v>
      </c>
      <c r="M2905" s="10">
        <f t="shared" si="319"/>
        <v>42196.166874999995</v>
      </c>
      <c r="N2905" t="b">
        <v>0</v>
      </c>
      <c r="O2905">
        <v>4</v>
      </c>
      <c r="P2905" t="b">
        <v>0</v>
      </c>
      <c r="Q2905" t="s">
        <v>8271</v>
      </c>
      <c r="R2905" s="5">
        <f t="shared" si="315"/>
        <v>8.0000000000000002E-3</v>
      </c>
      <c r="S2905" s="6">
        <f t="shared" si="316"/>
        <v>9.75</v>
      </c>
      <c r="T2905" t="str">
        <f t="shared" si="320"/>
        <v>theater</v>
      </c>
      <c r="U2905" t="str">
        <f t="shared" si="321"/>
        <v>plays</v>
      </c>
    </row>
    <row r="2906" spans="1:21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f t="shared" si="317"/>
        <v>1815</v>
      </c>
      <c r="F2906">
        <v>75</v>
      </c>
      <c r="G2906" t="s">
        <v>8221</v>
      </c>
      <c r="H2906" t="s">
        <v>8225</v>
      </c>
      <c r="I2906" t="s">
        <v>8247</v>
      </c>
      <c r="J2906">
        <v>1415534400</v>
      </c>
      <c r="K2906" s="10">
        <f t="shared" si="318"/>
        <v>41952.5</v>
      </c>
      <c r="L2906">
        <v>1414538031</v>
      </c>
      <c r="M2906" s="10">
        <f t="shared" si="319"/>
        <v>41940.967951388891</v>
      </c>
      <c r="N2906" t="b">
        <v>0</v>
      </c>
      <c r="O2906">
        <v>4</v>
      </c>
      <c r="P2906" t="b">
        <v>0</v>
      </c>
      <c r="Q2906" t="s">
        <v>8271</v>
      </c>
      <c r="R2906" s="5">
        <f t="shared" si="315"/>
        <v>0.05</v>
      </c>
      <c r="S2906" s="6">
        <f t="shared" si="316"/>
        <v>18.75</v>
      </c>
      <c r="T2906" t="str">
        <f t="shared" si="320"/>
        <v>theater</v>
      </c>
      <c r="U2906" t="str">
        <f t="shared" si="321"/>
        <v>plays</v>
      </c>
    </row>
    <row r="2907" spans="1:21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f t="shared" si="317"/>
        <v>3500</v>
      </c>
      <c r="F2907">
        <v>622</v>
      </c>
      <c r="G2907" t="s">
        <v>8221</v>
      </c>
      <c r="H2907" t="s">
        <v>8224</v>
      </c>
      <c r="I2907" t="s">
        <v>8246</v>
      </c>
      <c r="J2907">
        <v>1473211313</v>
      </c>
      <c r="K2907" s="10">
        <f t="shared" si="318"/>
        <v>42620.056863425925</v>
      </c>
      <c r="L2907">
        <v>1472001713</v>
      </c>
      <c r="M2907" s="10">
        <f t="shared" si="319"/>
        <v>42606.056863425925</v>
      </c>
      <c r="N2907" t="b">
        <v>0</v>
      </c>
      <c r="O2907">
        <v>17</v>
      </c>
      <c r="P2907" t="b">
        <v>0</v>
      </c>
      <c r="Q2907" t="s">
        <v>8271</v>
      </c>
      <c r="R2907" s="5">
        <f t="shared" si="315"/>
        <v>0.17799999999999999</v>
      </c>
      <c r="S2907" s="6">
        <f t="shared" si="316"/>
        <v>36.588235294117645</v>
      </c>
      <c r="T2907" t="str">
        <f t="shared" si="320"/>
        <v>theater</v>
      </c>
      <c r="U2907" t="str">
        <f t="shared" si="321"/>
        <v>plays</v>
      </c>
    </row>
    <row r="2908" spans="1:21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f t="shared" si="317"/>
        <v>6000</v>
      </c>
      <c r="F2908">
        <v>565</v>
      </c>
      <c r="G2908" t="s">
        <v>8221</v>
      </c>
      <c r="H2908" t="s">
        <v>8224</v>
      </c>
      <c r="I2908" t="s">
        <v>8246</v>
      </c>
      <c r="J2908">
        <v>1438390800</v>
      </c>
      <c r="K2908" s="10">
        <f t="shared" si="318"/>
        <v>42217.041666666672</v>
      </c>
      <c r="L2908">
        <v>1436888066</v>
      </c>
      <c r="M2908" s="10">
        <f t="shared" si="319"/>
        <v>42199.648912037039</v>
      </c>
      <c r="N2908" t="b">
        <v>0</v>
      </c>
      <c r="O2908">
        <v>7</v>
      </c>
      <c r="P2908" t="b">
        <v>0</v>
      </c>
      <c r="Q2908" t="s">
        <v>8271</v>
      </c>
      <c r="R2908" s="5">
        <f t="shared" si="315"/>
        <v>9.4E-2</v>
      </c>
      <c r="S2908" s="6">
        <f t="shared" si="316"/>
        <v>80.714285714285708</v>
      </c>
      <c r="T2908" t="str">
        <f t="shared" si="320"/>
        <v>theater</v>
      </c>
      <c r="U2908" t="str">
        <f t="shared" si="321"/>
        <v>plays</v>
      </c>
    </row>
    <row r="2909" spans="1:21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f t="shared" si="317"/>
        <v>2500</v>
      </c>
      <c r="F2909">
        <v>2</v>
      </c>
      <c r="G2909" t="s">
        <v>8221</v>
      </c>
      <c r="H2909" t="s">
        <v>8224</v>
      </c>
      <c r="I2909" t="s">
        <v>8246</v>
      </c>
      <c r="J2909">
        <v>1463259837</v>
      </c>
      <c r="K2909" s="10">
        <f t="shared" si="318"/>
        <v>42504.877743055549</v>
      </c>
      <c r="L2909">
        <v>1458075837</v>
      </c>
      <c r="M2909" s="10">
        <f t="shared" si="319"/>
        <v>42444.877743055549</v>
      </c>
      <c r="N2909" t="b">
        <v>0</v>
      </c>
      <c r="O2909">
        <v>2</v>
      </c>
      <c r="P2909" t="b">
        <v>0</v>
      </c>
      <c r="Q2909" t="s">
        <v>8271</v>
      </c>
      <c r="R2909" s="5">
        <f t="shared" si="315"/>
        <v>1E-3</v>
      </c>
      <c r="S2909" s="6">
        <f t="shared" si="316"/>
        <v>1</v>
      </c>
      <c r="T2909" t="str">
        <f t="shared" si="320"/>
        <v>theater</v>
      </c>
      <c r="U2909" t="str">
        <f t="shared" si="321"/>
        <v>plays</v>
      </c>
    </row>
    <row r="2910" spans="1:21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f t="shared" si="317"/>
        <v>9600</v>
      </c>
      <c r="F2910">
        <v>264</v>
      </c>
      <c r="G2910" t="s">
        <v>8221</v>
      </c>
      <c r="H2910" t="s">
        <v>8224</v>
      </c>
      <c r="I2910" t="s">
        <v>8246</v>
      </c>
      <c r="J2910">
        <v>1465407219</v>
      </c>
      <c r="K2910" s="10">
        <f t="shared" si="318"/>
        <v>42529.731701388882</v>
      </c>
      <c r="L2910">
        <v>1462815219</v>
      </c>
      <c r="M2910" s="10">
        <f t="shared" si="319"/>
        <v>42499.731701388882</v>
      </c>
      <c r="N2910" t="b">
        <v>0</v>
      </c>
      <c r="O2910">
        <v>5</v>
      </c>
      <c r="P2910" t="b">
        <v>0</v>
      </c>
      <c r="Q2910" t="s">
        <v>8271</v>
      </c>
      <c r="R2910" s="5">
        <f t="shared" si="315"/>
        <v>2.8000000000000001E-2</v>
      </c>
      <c r="S2910" s="6">
        <f t="shared" si="316"/>
        <v>52.8</v>
      </c>
      <c r="T2910" t="str">
        <f t="shared" si="320"/>
        <v>theater</v>
      </c>
      <c r="U2910" t="str">
        <f t="shared" si="321"/>
        <v>plays</v>
      </c>
    </row>
    <row r="2911" spans="1:21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f t="shared" si="317"/>
        <v>180000</v>
      </c>
      <c r="F2911">
        <v>20</v>
      </c>
      <c r="G2911" t="s">
        <v>8221</v>
      </c>
      <c r="H2911" t="s">
        <v>8224</v>
      </c>
      <c r="I2911" t="s">
        <v>8246</v>
      </c>
      <c r="J2911">
        <v>1416944760</v>
      </c>
      <c r="K2911" s="10">
        <f t="shared" si="318"/>
        <v>41968.823611111111</v>
      </c>
      <c r="L2911">
        <v>1413527001</v>
      </c>
      <c r="M2911" s="10">
        <f t="shared" si="319"/>
        <v>41929.266215277778</v>
      </c>
      <c r="N2911" t="b">
        <v>0</v>
      </c>
      <c r="O2911">
        <v>1</v>
      </c>
      <c r="P2911" t="b">
        <v>0</v>
      </c>
      <c r="Q2911" t="s">
        <v>8271</v>
      </c>
      <c r="R2911" s="5">
        <f t="shared" si="315"/>
        <v>0</v>
      </c>
      <c r="S2911" s="6">
        <f t="shared" si="316"/>
        <v>20</v>
      </c>
      <c r="T2911" t="str">
        <f t="shared" si="320"/>
        <v>theater</v>
      </c>
      <c r="U2911" t="str">
        <f t="shared" si="321"/>
        <v>plays</v>
      </c>
    </row>
    <row r="2912" spans="1:21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f t="shared" si="317"/>
        <v>36300</v>
      </c>
      <c r="F2912">
        <v>1</v>
      </c>
      <c r="G2912" t="s">
        <v>8221</v>
      </c>
      <c r="H2912" t="s">
        <v>8225</v>
      </c>
      <c r="I2912" t="s">
        <v>8247</v>
      </c>
      <c r="J2912">
        <v>1434139887</v>
      </c>
      <c r="K2912" s="10">
        <f t="shared" si="318"/>
        <v>42167.841284722221</v>
      </c>
      <c r="L2912">
        <v>1428955887</v>
      </c>
      <c r="M2912" s="10">
        <f t="shared" si="319"/>
        <v>42107.841284722221</v>
      </c>
      <c r="N2912" t="b">
        <v>0</v>
      </c>
      <c r="O2912">
        <v>1</v>
      </c>
      <c r="P2912" t="b">
        <v>0</v>
      </c>
      <c r="Q2912" t="s">
        <v>8271</v>
      </c>
      <c r="R2912" s="5">
        <f t="shared" si="315"/>
        <v>0</v>
      </c>
      <c r="S2912" s="6">
        <f t="shared" si="316"/>
        <v>1</v>
      </c>
      <c r="T2912" t="str">
        <f t="shared" si="320"/>
        <v>theater</v>
      </c>
      <c r="U2912" t="str">
        <f t="shared" si="321"/>
        <v>plays</v>
      </c>
    </row>
    <row r="2913" spans="1:21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f t="shared" si="317"/>
        <v>1800</v>
      </c>
      <c r="F2913">
        <v>657</v>
      </c>
      <c r="G2913" t="s">
        <v>8221</v>
      </c>
      <c r="H2913" t="s">
        <v>8224</v>
      </c>
      <c r="I2913" t="s">
        <v>8246</v>
      </c>
      <c r="J2913">
        <v>1435429626</v>
      </c>
      <c r="K2913" s="10">
        <f t="shared" si="318"/>
        <v>42182.768819444449</v>
      </c>
      <c r="L2913">
        <v>1431973626</v>
      </c>
      <c r="M2913" s="10">
        <f t="shared" si="319"/>
        <v>42142.768819444449</v>
      </c>
      <c r="N2913" t="b">
        <v>0</v>
      </c>
      <c r="O2913">
        <v>14</v>
      </c>
      <c r="P2913" t="b">
        <v>0</v>
      </c>
      <c r="Q2913" t="s">
        <v>8271</v>
      </c>
      <c r="R2913" s="5">
        <f t="shared" si="315"/>
        <v>0.36499999999999999</v>
      </c>
      <c r="S2913" s="6">
        <f t="shared" si="316"/>
        <v>46.928571428571431</v>
      </c>
      <c r="T2913" t="str">
        <f t="shared" si="320"/>
        <v>theater</v>
      </c>
      <c r="U2913" t="str">
        <f t="shared" si="321"/>
        <v>plays</v>
      </c>
    </row>
    <row r="2914" spans="1:21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f t="shared" si="317"/>
        <v>14440</v>
      </c>
      <c r="F2914">
        <v>2030</v>
      </c>
      <c r="G2914" t="s">
        <v>8221</v>
      </c>
      <c r="H2914" t="s">
        <v>8224</v>
      </c>
      <c r="I2914" t="s">
        <v>8246</v>
      </c>
      <c r="J2914">
        <v>1452827374</v>
      </c>
      <c r="K2914" s="10">
        <f t="shared" si="318"/>
        <v>42384.131643518514</v>
      </c>
      <c r="L2914">
        <v>1450235374</v>
      </c>
      <c r="M2914" s="10">
        <f t="shared" si="319"/>
        <v>42354.131643518514</v>
      </c>
      <c r="N2914" t="b">
        <v>0</v>
      </c>
      <c r="O2914">
        <v>26</v>
      </c>
      <c r="P2914" t="b">
        <v>0</v>
      </c>
      <c r="Q2914" t="s">
        <v>8271</v>
      </c>
      <c r="R2914" s="5">
        <f t="shared" si="315"/>
        <v>0.14099999999999999</v>
      </c>
      <c r="S2914" s="6">
        <f t="shared" si="316"/>
        <v>78.07692307692308</v>
      </c>
      <c r="T2914" t="str">
        <f t="shared" si="320"/>
        <v>theater</v>
      </c>
      <c r="U2914" t="str">
        <f t="shared" si="321"/>
        <v>plays</v>
      </c>
    </row>
    <row r="2915" spans="1:21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f t="shared" si="317"/>
        <v>10000</v>
      </c>
      <c r="F2915">
        <v>2</v>
      </c>
      <c r="G2915" t="s">
        <v>8221</v>
      </c>
      <c r="H2915" t="s">
        <v>8224</v>
      </c>
      <c r="I2915" t="s">
        <v>8246</v>
      </c>
      <c r="J2915">
        <v>1410041339</v>
      </c>
      <c r="K2915" s="10">
        <f t="shared" si="318"/>
        <v>41888.922905092593</v>
      </c>
      <c r="L2915">
        <v>1404857339</v>
      </c>
      <c r="M2915" s="10">
        <f t="shared" si="319"/>
        <v>41828.922905092593</v>
      </c>
      <c r="N2915" t="b">
        <v>0</v>
      </c>
      <c r="O2915">
        <v>2</v>
      </c>
      <c r="P2915" t="b">
        <v>0</v>
      </c>
      <c r="Q2915" t="s">
        <v>8271</v>
      </c>
      <c r="R2915" s="5">
        <f t="shared" si="315"/>
        <v>0</v>
      </c>
      <c r="S2915" s="6">
        <f t="shared" si="316"/>
        <v>1</v>
      </c>
      <c r="T2915" t="str">
        <f t="shared" si="320"/>
        <v>theater</v>
      </c>
      <c r="U2915" t="str">
        <f t="shared" si="321"/>
        <v>plays</v>
      </c>
    </row>
    <row r="2916" spans="1:21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f t="shared" si="317"/>
        <v>30250</v>
      </c>
      <c r="F2916">
        <v>1</v>
      </c>
      <c r="G2916" t="s">
        <v>8221</v>
      </c>
      <c r="H2916" t="s">
        <v>8225</v>
      </c>
      <c r="I2916" t="s">
        <v>8247</v>
      </c>
      <c r="J2916">
        <v>1426365994</v>
      </c>
      <c r="K2916" s="10">
        <f t="shared" si="318"/>
        <v>42077.865671296298</v>
      </c>
      <c r="L2916">
        <v>1421185594</v>
      </c>
      <c r="M2916" s="10">
        <f t="shared" si="319"/>
        <v>42017.907337962963</v>
      </c>
      <c r="N2916" t="b">
        <v>0</v>
      </c>
      <c r="O2916">
        <v>1</v>
      </c>
      <c r="P2916" t="b">
        <v>0</v>
      </c>
      <c r="Q2916" t="s">
        <v>8271</v>
      </c>
      <c r="R2916" s="5">
        <f t="shared" si="315"/>
        <v>0</v>
      </c>
      <c r="S2916" s="6">
        <f t="shared" si="316"/>
        <v>1</v>
      </c>
      <c r="T2916" t="str">
        <f t="shared" si="320"/>
        <v>theater</v>
      </c>
      <c r="U2916" t="str">
        <f t="shared" si="321"/>
        <v>plays</v>
      </c>
    </row>
    <row r="2917" spans="1:21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f t="shared" si="317"/>
        <v>1210</v>
      </c>
      <c r="F2917">
        <v>611</v>
      </c>
      <c r="G2917" t="s">
        <v>8221</v>
      </c>
      <c r="H2917" t="s">
        <v>8225</v>
      </c>
      <c r="I2917" t="s">
        <v>8247</v>
      </c>
      <c r="J2917">
        <v>1458117190</v>
      </c>
      <c r="K2917" s="10">
        <f t="shared" si="318"/>
        <v>42445.356365740736</v>
      </c>
      <c r="L2917">
        <v>1455528790</v>
      </c>
      <c r="M2917" s="10">
        <f t="shared" si="319"/>
        <v>42415.398032407407</v>
      </c>
      <c r="N2917" t="b">
        <v>0</v>
      </c>
      <c r="O2917">
        <v>3</v>
      </c>
      <c r="P2917" t="b">
        <v>0</v>
      </c>
      <c r="Q2917" t="s">
        <v>8271</v>
      </c>
      <c r="R2917" s="5">
        <f t="shared" si="315"/>
        <v>0.61099999999999999</v>
      </c>
      <c r="S2917" s="6">
        <f t="shared" si="316"/>
        <v>203.66666666666666</v>
      </c>
      <c r="T2917" t="str">
        <f t="shared" si="320"/>
        <v>theater</v>
      </c>
      <c r="U2917" t="str">
        <f t="shared" si="321"/>
        <v>plays</v>
      </c>
    </row>
    <row r="2918" spans="1:21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f t="shared" si="317"/>
        <v>2238.5</v>
      </c>
      <c r="F2918">
        <v>145</v>
      </c>
      <c r="G2918" t="s">
        <v>8221</v>
      </c>
      <c r="H2918" t="s">
        <v>8225</v>
      </c>
      <c r="I2918" t="s">
        <v>8247</v>
      </c>
      <c r="J2918">
        <v>1400498789</v>
      </c>
      <c r="K2918" s="10">
        <f t="shared" si="318"/>
        <v>41778.476724537039</v>
      </c>
      <c r="L2918">
        <v>1398511589</v>
      </c>
      <c r="M2918" s="10">
        <f t="shared" si="319"/>
        <v>41755.476724537039</v>
      </c>
      <c r="N2918" t="b">
        <v>0</v>
      </c>
      <c r="O2918">
        <v>7</v>
      </c>
      <c r="P2918" t="b">
        <v>0</v>
      </c>
      <c r="Q2918" t="s">
        <v>8271</v>
      </c>
      <c r="R2918" s="5">
        <f t="shared" si="315"/>
        <v>7.8E-2</v>
      </c>
      <c r="S2918" s="6">
        <f t="shared" si="316"/>
        <v>20.714285714285715</v>
      </c>
      <c r="T2918" t="str">
        <f t="shared" si="320"/>
        <v>theater</v>
      </c>
      <c r="U2918" t="str">
        <f t="shared" si="321"/>
        <v>plays</v>
      </c>
    </row>
    <row r="2919" spans="1:21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f t="shared" si="317"/>
        <v>2000</v>
      </c>
      <c r="F2919">
        <v>437</v>
      </c>
      <c r="G2919" t="s">
        <v>8221</v>
      </c>
      <c r="H2919" t="s">
        <v>8224</v>
      </c>
      <c r="I2919" t="s">
        <v>8246</v>
      </c>
      <c r="J2919">
        <v>1442381847</v>
      </c>
      <c r="K2919" s="10">
        <f t="shared" si="318"/>
        <v>42263.234340277777</v>
      </c>
      <c r="L2919">
        <v>1440826647</v>
      </c>
      <c r="M2919" s="10">
        <f t="shared" si="319"/>
        <v>42245.234340277777</v>
      </c>
      <c r="N2919" t="b">
        <v>0</v>
      </c>
      <c r="O2919">
        <v>9</v>
      </c>
      <c r="P2919" t="b">
        <v>0</v>
      </c>
      <c r="Q2919" t="s">
        <v>8271</v>
      </c>
      <c r="R2919" s="5">
        <f t="shared" si="315"/>
        <v>0.219</v>
      </c>
      <c r="S2919" s="6">
        <f t="shared" si="316"/>
        <v>48.555555555555557</v>
      </c>
      <c r="T2919" t="str">
        <f t="shared" si="320"/>
        <v>theater</v>
      </c>
      <c r="U2919" t="str">
        <f t="shared" si="321"/>
        <v>plays</v>
      </c>
    </row>
    <row r="2920" spans="1:21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f t="shared" si="317"/>
        <v>5000</v>
      </c>
      <c r="F2920">
        <v>1362</v>
      </c>
      <c r="G2920" t="s">
        <v>8221</v>
      </c>
      <c r="H2920" t="s">
        <v>8224</v>
      </c>
      <c r="I2920" t="s">
        <v>8246</v>
      </c>
      <c r="J2920">
        <v>1446131207</v>
      </c>
      <c r="K2920" s="10">
        <f t="shared" si="318"/>
        <v>42306.629710648151</v>
      </c>
      <c r="L2920">
        <v>1443712007</v>
      </c>
      <c r="M2920" s="10">
        <f t="shared" si="319"/>
        <v>42278.629710648151</v>
      </c>
      <c r="N2920" t="b">
        <v>0</v>
      </c>
      <c r="O2920">
        <v>20</v>
      </c>
      <c r="P2920" t="b">
        <v>0</v>
      </c>
      <c r="Q2920" t="s">
        <v>8271</v>
      </c>
      <c r="R2920" s="5">
        <f t="shared" si="315"/>
        <v>0.27200000000000002</v>
      </c>
      <c r="S2920" s="6">
        <f t="shared" si="316"/>
        <v>68.099999999999994</v>
      </c>
      <c r="T2920" t="str">
        <f t="shared" si="320"/>
        <v>theater</v>
      </c>
      <c r="U2920" t="str">
        <f t="shared" si="321"/>
        <v>plays</v>
      </c>
    </row>
    <row r="2921" spans="1:21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f t="shared" si="317"/>
        <v>600</v>
      </c>
      <c r="F2921">
        <v>51</v>
      </c>
      <c r="G2921" t="s">
        <v>8221</v>
      </c>
      <c r="H2921" t="s">
        <v>8224</v>
      </c>
      <c r="I2921" t="s">
        <v>8246</v>
      </c>
      <c r="J2921">
        <v>1407250329</v>
      </c>
      <c r="K2921" s="10">
        <f t="shared" si="318"/>
        <v>41856.61954861111</v>
      </c>
      <c r="L2921">
        <v>1404658329</v>
      </c>
      <c r="M2921" s="10">
        <f t="shared" si="319"/>
        <v>41826.61954861111</v>
      </c>
      <c r="N2921" t="b">
        <v>0</v>
      </c>
      <c r="O2921">
        <v>6</v>
      </c>
      <c r="P2921" t="b">
        <v>0</v>
      </c>
      <c r="Q2921" t="s">
        <v>8271</v>
      </c>
      <c r="R2921" s="5">
        <f t="shared" si="315"/>
        <v>8.5000000000000006E-2</v>
      </c>
      <c r="S2921" s="6">
        <f t="shared" si="316"/>
        <v>8.5</v>
      </c>
      <c r="T2921" t="str">
        <f t="shared" si="320"/>
        <v>theater</v>
      </c>
      <c r="U2921" t="str">
        <f t="shared" si="321"/>
        <v>plays</v>
      </c>
    </row>
    <row r="2922" spans="1:21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f t="shared" si="317"/>
        <v>1875</v>
      </c>
      <c r="F2922">
        <v>671</v>
      </c>
      <c r="G2922" t="s">
        <v>8221</v>
      </c>
      <c r="H2922" t="s">
        <v>8229</v>
      </c>
      <c r="I2922" t="s">
        <v>8251</v>
      </c>
      <c r="J2922">
        <v>1427306470</v>
      </c>
      <c r="K2922" s="10">
        <f t="shared" si="318"/>
        <v>42088.750810185185</v>
      </c>
      <c r="L2922">
        <v>1424718070</v>
      </c>
      <c r="M2922" s="10">
        <f t="shared" si="319"/>
        <v>42058.792476851857</v>
      </c>
      <c r="N2922" t="b">
        <v>0</v>
      </c>
      <c r="O2922">
        <v>13</v>
      </c>
      <c r="P2922" t="b">
        <v>0</v>
      </c>
      <c r="Q2922" t="s">
        <v>8271</v>
      </c>
      <c r="R2922" s="5">
        <f t="shared" si="315"/>
        <v>0.26800000000000002</v>
      </c>
      <c r="S2922" s="6">
        <f t="shared" si="316"/>
        <v>51.615384615384613</v>
      </c>
      <c r="T2922" t="str">
        <f t="shared" si="320"/>
        <v>theater</v>
      </c>
      <c r="U2922" t="str">
        <f t="shared" si="321"/>
        <v>plays</v>
      </c>
    </row>
    <row r="2923" spans="1:21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f t="shared" si="317"/>
        <v>100</v>
      </c>
      <c r="F2923">
        <v>129</v>
      </c>
      <c r="G2923" t="s">
        <v>8219</v>
      </c>
      <c r="H2923" t="s">
        <v>8224</v>
      </c>
      <c r="I2923" t="s">
        <v>8246</v>
      </c>
      <c r="J2923">
        <v>1411679804</v>
      </c>
      <c r="K2923" s="10">
        <f t="shared" si="318"/>
        <v>41907.886620370373</v>
      </c>
      <c r="L2923">
        <v>1409087804</v>
      </c>
      <c r="M2923" s="10">
        <f t="shared" si="319"/>
        <v>41877.886620370373</v>
      </c>
      <c r="N2923" t="b">
        <v>0</v>
      </c>
      <c r="O2923">
        <v>3</v>
      </c>
      <c r="P2923" t="b">
        <v>1</v>
      </c>
      <c r="Q2923" t="s">
        <v>8305</v>
      </c>
      <c r="R2923" s="5">
        <f t="shared" si="315"/>
        <v>1.29</v>
      </c>
      <c r="S2923" s="14">
        <f t="shared" si="316"/>
        <v>43</v>
      </c>
      <c r="T2923" t="str">
        <f t="shared" si="320"/>
        <v>theater</v>
      </c>
      <c r="U2923" t="str">
        <f t="shared" si="321"/>
        <v>musical</v>
      </c>
    </row>
    <row r="2924" spans="1:21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f t="shared" si="317"/>
        <v>605</v>
      </c>
      <c r="F2924">
        <v>500</v>
      </c>
      <c r="G2924" t="s">
        <v>8219</v>
      </c>
      <c r="H2924" t="s">
        <v>8225</v>
      </c>
      <c r="I2924" t="s">
        <v>8247</v>
      </c>
      <c r="J2924">
        <v>1431982727</v>
      </c>
      <c r="K2924" s="10">
        <f t="shared" si="318"/>
        <v>42142.874155092592</v>
      </c>
      <c r="L2924">
        <v>1428094727</v>
      </c>
      <c r="M2924" s="10">
        <f t="shared" si="319"/>
        <v>42097.874155092592</v>
      </c>
      <c r="N2924" t="b">
        <v>0</v>
      </c>
      <c r="O2924">
        <v>6</v>
      </c>
      <c r="P2924" t="b">
        <v>1</v>
      </c>
      <c r="Q2924" t="s">
        <v>8305</v>
      </c>
      <c r="R2924" s="5">
        <f t="shared" si="315"/>
        <v>1</v>
      </c>
      <c r="S2924" s="14">
        <f t="shared" si="316"/>
        <v>83.333333333333329</v>
      </c>
      <c r="T2924" t="str">
        <f t="shared" si="320"/>
        <v>theater</v>
      </c>
      <c r="U2924" t="str">
        <f t="shared" si="321"/>
        <v>musical</v>
      </c>
    </row>
    <row r="2925" spans="1:21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f t="shared" si="317"/>
        <v>300</v>
      </c>
      <c r="F2925">
        <v>300</v>
      </c>
      <c r="G2925" t="s">
        <v>8219</v>
      </c>
      <c r="H2925" t="s">
        <v>8224</v>
      </c>
      <c r="I2925" t="s">
        <v>8246</v>
      </c>
      <c r="J2925">
        <v>1422068400</v>
      </c>
      <c r="K2925" s="10">
        <f t="shared" si="318"/>
        <v>42028.125</v>
      </c>
      <c r="L2925">
        <v>1420774779</v>
      </c>
      <c r="M2925" s="10">
        <f t="shared" si="319"/>
        <v>42013.15253472222</v>
      </c>
      <c r="N2925" t="b">
        <v>0</v>
      </c>
      <c r="O2925">
        <v>10</v>
      </c>
      <c r="P2925" t="b">
        <v>1</v>
      </c>
      <c r="Q2925" t="s">
        <v>8305</v>
      </c>
      <c r="R2925" s="5">
        <f t="shared" si="315"/>
        <v>1</v>
      </c>
      <c r="S2925" s="14">
        <f t="shared" si="316"/>
        <v>30</v>
      </c>
      <c r="T2925" t="str">
        <f t="shared" si="320"/>
        <v>theater</v>
      </c>
      <c r="U2925" t="str">
        <f t="shared" si="321"/>
        <v>musical</v>
      </c>
    </row>
    <row r="2926" spans="1:21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f t="shared" si="317"/>
        <v>25000</v>
      </c>
      <c r="F2926">
        <v>25800</v>
      </c>
      <c r="G2926" t="s">
        <v>8219</v>
      </c>
      <c r="H2926" t="s">
        <v>8224</v>
      </c>
      <c r="I2926" t="s">
        <v>8246</v>
      </c>
      <c r="J2926">
        <v>1431143940</v>
      </c>
      <c r="K2926" s="10">
        <f t="shared" si="318"/>
        <v>42133.165972222225</v>
      </c>
      <c r="L2926">
        <v>1428585710</v>
      </c>
      <c r="M2926" s="10">
        <f t="shared" si="319"/>
        <v>42103.556828703702</v>
      </c>
      <c r="N2926" t="b">
        <v>0</v>
      </c>
      <c r="O2926">
        <v>147</v>
      </c>
      <c r="P2926" t="b">
        <v>1</v>
      </c>
      <c r="Q2926" t="s">
        <v>8305</v>
      </c>
      <c r="R2926" s="5">
        <f t="shared" si="315"/>
        <v>1.032</v>
      </c>
      <c r="S2926" s="14">
        <f t="shared" si="316"/>
        <v>175.51020408163265</v>
      </c>
      <c r="T2926" t="str">
        <f t="shared" si="320"/>
        <v>theater</v>
      </c>
      <c r="U2926" t="str">
        <f t="shared" si="321"/>
        <v>musical</v>
      </c>
    </row>
    <row r="2927" spans="1:21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f t="shared" si="317"/>
        <v>45000</v>
      </c>
      <c r="F2927">
        <v>46100.69</v>
      </c>
      <c r="G2927" t="s">
        <v>8219</v>
      </c>
      <c r="H2927" t="s">
        <v>8224</v>
      </c>
      <c r="I2927" t="s">
        <v>8246</v>
      </c>
      <c r="J2927">
        <v>1410444068</v>
      </c>
      <c r="K2927" s="10">
        <f t="shared" si="318"/>
        <v>41893.584120370368</v>
      </c>
      <c r="L2927">
        <v>1407852068</v>
      </c>
      <c r="M2927" s="10">
        <f t="shared" si="319"/>
        <v>41863.584120370368</v>
      </c>
      <c r="N2927" t="b">
        <v>0</v>
      </c>
      <c r="O2927">
        <v>199</v>
      </c>
      <c r="P2927" t="b">
        <v>1</v>
      </c>
      <c r="Q2927" t="s">
        <v>8305</v>
      </c>
      <c r="R2927" s="5">
        <f t="shared" si="315"/>
        <v>1.024</v>
      </c>
      <c r="S2927" s="14">
        <f t="shared" si="316"/>
        <v>231.66175879396985</v>
      </c>
      <c r="T2927" t="str">
        <f t="shared" si="320"/>
        <v>theater</v>
      </c>
      <c r="U2927" t="str">
        <f t="shared" si="321"/>
        <v>musical</v>
      </c>
    </row>
    <row r="2928" spans="1:21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f t="shared" si="317"/>
        <v>3000</v>
      </c>
      <c r="F2928">
        <v>3750</v>
      </c>
      <c r="G2928" t="s">
        <v>8219</v>
      </c>
      <c r="H2928" t="s">
        <v>8224</v>
      </c>
      <c r="I2928" t="s">
        <v>8246</v>
      </c>
      <c r="J2928">
        <v>1424715779</v>
      </c>
      <c r="K2928" s="10">
        <f t="shared" si="318"/>
        <v>42058.765960648147</v>
      </c>
      <c r="L2928">
        <v>1423506179</v>
      </c>
      <c r="M2928" s="10">
        <f t="shared" si="319"/>
        <v>42044.765960648147</v>
      </c>
      <c r="N2928" t="b">
        <v>0</v>
      </c>
      <c r="O2928">
        <v>50</v>
      </c>
      <c r="P2928" t="b">
        <v>1</v>
      </c>
      <c r="Q2928" t="s">
        <v>8305</v>
      </c>
      <c r="R2928" s="5">
        <f t="shared" si="315"/>
        <v>1.25</v>
      </c>
      <c r="S2928" s="14">
        <f t="shared" si="316"/>
        <v>75</v>
      </c>
      <c r="T2928" t="str">
        <f t="shared" si="320"/>
        <v>theater</v>
      </c>
      <c r="U2928" t="str">
        <f t="shared" si="321"/>
        <v>musical</v>
      </c>
    </row>
    <row r="2929" spans="1:21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f t="shared" si="317"/>
        <v>1800</v>
      </c>
      <c r="F2929">
        <v>2355</v>
      </c>
      <c r="G2929" t="s">
        <v>8219</v>
      </c>
      <c r="H2929" t="s">
        <v>8224</v>
      </c>
      <c r="I2929" t="s">
        <v>8246</v>
      </c>
      <c r="J2929">
        <v>1405400400</v>
      </c>
      <c r="K2929" s="10">
        <f t="shared" si="318"/>
        <v>41835.208333333336</v>
      </c>
      <c r="L2929">
        <v>1402934629</v>
      </c>
      <c r="M2929" s="10">
        <f t="shared" si="319"/>
        <v>41806.669317129628</v>
      </c>
      <c r="N2929" t="b">
        <v>0</v>
      </c>
      <c r="O2929">
        <v>21</v>
      </c>
      <c r="P2929" t="b">
        <v>1</v>
      </c>
      <c r="Q2929" t="s">
        <v>8305</v>
      </c>
      <c r="R2929" s="5">
        <f t="shared" si="315"/>
        <v>1.3080000000000001</v>
      </c>
      <c r="S2929" s="14">
        <f t="shared" si="316"/>
        <v>112.14285714285714</v>
      </c>
      <c r="T2929" t="str">
        <f t="shared" si="320"/>
        <v>theater</v>
      </c>
      <c r="U2929" t="str">
        <f t="shared" si="321"/>
        <v>musical</v>
      </c>
    </row>
    <row r="2930" spans="1:21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f t="shared" si="317"/>
        <v>1000</v>
      </c>
      <c r="F2930">
        <v>1000</v>
      </c>
      <c r="G2930" t="s">
        <v>8219</v>
      </c>
      <c r="H2930" t="s">
        <v>8224</v>
      </c>
      <c r="I2930" t="s">
        <v>8246</v>
      </c>
      <c r="J2930">
        <v>1457135846</v>
      </c>
      <c r="K2930" s="10">
        <f t="shared" si="318"/>
        <v>42433.998217592598</v>
      </c>
      <c r="L2930">
        <v>1454543846</v>
      </c>
      <c r="M2930" s="10">
        <f t="shared" si="319"/>
        <v>42403.998217592598</v>
      </c>
      <c r="N2930" t="b">
        <v>0</v>
      </c>
      <c r="O2930">
        <v>24</v>
      </c>
      <c r="P2930" t="b">
        <v>1</v>
      </c>
      <c r="Q2930" t="s">
        <v>8305</v>
      </c>
      <c r="R2930" s="5">
        <f t="shared" si="315"/>
        <v>1</v>
      </c>
      <c r="S2930" s="14">
        <f t="shared" si="316"/>
        <v>41.666666666666664</v>
      </c>
      <c r="T2930" t="str">
        <f t="shared" si="320"/>
        <v>theater</v>
      </c>
      <c r="U2930" t="str">
        <f t="shared" si="321"/>
        <v>musical</v>
      </c>
    </row>
    <row r="2931" spans="1:21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f t="shared" si="317"/>
        <v>8000</v>
      </c>
      <c r="F2931">
        <v>8165.55</v>
      </c>
      <c r="G2931" t="s">
        <v>8219</v>
      </c>
      <c r="H2931" t="s">
        <v>8224</v>
      </c>
      <c r="I2931" t="s">
        <v>8246</v>
      </c>
      <c r="J2931">
        <v>1401024758</v>
      </c>
      <c r="K2931" s="10">
        <f t="shared" si="318"/>
        <v>41784.564328703702</v>
      </c>
      <c r="L2931">
        <v>1398432758</v>
      </c>
      <c r="M2931" s="10">
        <f t="shared" si="319"/>
        <v>41754.564328703702</v>
      </c>
      <c r="N2931" t="b">
        <v>0</v>
      </c>
      <c r="O2931">
        <v>32</v>
      </c>
      <c r="P2931" t="b">
        <v>1</v>
      </c>
      <c r="Q2931" t="s">
        <v>8305</v>
      </c>
      <c r="R2931" s="5">
        <f t="shared" si="315"/>
        <v>1.0209999999999999</v>
      </c>
      <c r="S2931" s="14">
        <f t="shared" si="316"/>
        <v>255.17343750000001</v>
      </c>
      <c r="T2931" t="str">
        <f t="shared" si="320"/>
        <v>theater</v>
      </c>
      <c r="U2931" t="str">
        <f t="shared" si="321"/>
        <v>musical</v>
      </c>
    </row>
    <row r="2932" spans="1:21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f t="shared" si="317"/>
        <v>12100</v>
      </c>
      <c r="F2932">
        <v>10092</v>
      </c>
      <c r="G2932" t="s">
        <v>8219</v>
      </c>
      <c r="H2932" t="s">
        <v>8225</v>
      </c>
      <c r="I2932" t="s">
        <v>8247</v>
      </c>
      <c r="J2932">
        <v>1431007264</v>
      </c>
      <c r="K2932" s="10">
        <f t="shared" si="318"/>
        <v>42131.584074074075</v>
      </c>
      <c r="L2932">
        <v>1428415264</v>
      </c>
      <c r="M2932" s="10">
        <f t="shared" si="319"/>
        <v>42101.584074074075</v>
      </c>
      <c r="N2932" t="b">
        <v>0</v>
      </c>
      <c r="O2932">
        <v>62</v>
      </c>
      <c r="P2932" t="b">
        <v>1</v>
      </c>
      <c r="Q2932" t="s">
        <v>8305</v>
      </c>
      <c r="R2932" s="5">
        <f t="shared" si="315"/>
        <v>1.0089999999999999</v>
      </c>
      <c r="S2932" s="14">
        <f t="shared" si="316"/>
        <v>162.7741935483871</v>
      </c>
      <c r="T2932" t="str">
        <f t="shared" si="320"/>
        <v>theater</v>
      </c>
      <c r="U2932" t="str">
        <f t="shared" si="321"/>
        <v>musical</v>
      </c>
    </row>
    <row r="2933" spans="1:21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f t="shared" si="317"/>
        <v>562.5</v>
      </c>
      <c r="F2933">
        <v>795</v>
      </c>
      <c r="G2933" t="s">
        <v>8219</v>
      </c>
      <c r="H2933" t="s">
        <v>8229</v>
      </c>
      <c r="I2933" t="s">
        <v>8251</v>
      </c>
      <c r="J2933">
        <v>1410761280</v>
      </c>
      <c r="K2933" s="10">
        <f t="shared" si="318"/>
        <v>41897.255555555559</v>
      </c>
      <c r="L2933">
        <v>1408604363</v>
      </c>
      <c r="M2933" s="10">
        <f t="shared" si="319"/>
        <v>41872.291238425925</v>
      </c>
      <c r="N2933" t="b">
        <v>0</v>
      </c>
      <c r="O2933">
        <v>9</v>
      </c>
      <c r="P2933" t="b">
        <v>1</v>
      </c>
      <c r="Q2933" t="s">
        <v>8305</v>
      </c>
      <c r="R2933" s="5">
        <f t="shared" si="315"/>
        <v>1.06</v>
      </c>
      <c r="S2933" s="14">
        <f t="shared" si="316"/>
        <v>88.333333333333329</v>
      </c>
      <c r="T2933" t="str">
        <f t="shared" si="320"/>
        <v>theater</v>
      </c>
      <c r="U2933" t="str">
        <f t="shared" si="321"/>
        <v>musical</v>
      </c>
    </row>
    <row r="2934" spans="1:21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f t="shared" si="317"/>
        <v>2108</v>
      </c>
      <c r="F2934">
        <v>3258</v>
      </c>
      <c r="G2934" t="s">
        <v>8219</v>
      </c>
      <c r="H2934" t="s">
        <v>8226</v>
      </c>
      <c r="I2934" t="s">
        <v>8248</v>
      </c>
      <c r="J2934">
        <v>1424516400</v>
      </c>
      <c r="K2934" s="10">
        <f t="shared" si="318"/>
        <v>42056.458333333328</v>
      </c>
      <c r="L2934">
        <v>1421812637</v>
      </c>
      <c r="M2934" s="10">
        <f t="shared" si="319"/>
        <v>42025.164780092593</v>
      </c>
      <c r="N2934" t="b">
        <v>0</v>
      </c>
      <c r="O2934">
        <v>38</v>
      </c>
      <c r="P2934" t="b">
        <v>1</v>
      </c>
      <c r="Q2934" t="s">
        <v>8305</v>
      </c>
      <c r="R2934" s="5">
        <f t="shared" si="315"/>
        <v>1.0509999999999999</v>
      </c>
      <c r="S2934" s="14">
        <f t="shared" si="316"/>
        <v>85.736842105263165</v>
      </c>
      <c r="T2934" t="str">
        <f t="shared" si="320"/>
        <v>theater</v>
      </c>
      <c r="U2934" t="str">
        <f t="shared" si="321"/>
        <v>musical</v>
      </c>
    </row>
    <row r="2935" spans="1:21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f t="shared" si="317"/>
        <v>2500</v>
      </c>
      <c r="F2935">
        <v>2569</v>
      </c>
      <c r="G2935" t="s">
        <v>8219</v>
      </c>
      <c r="H2935" t="s">
        <v>8224</v>
      </c>
      <c r="I2935" t="s">
        <v>8246</v>
      </c>
      <c r="J2935">
        <v>1465081053</v>
      </c>
      <c r="K2935" s="10">
        <f t="shared" si="318"/>
        <v>42525.956631944442</v>
      </c>
      <c r="L2935">
        <v>1462489053</v>
      </c>
      <c r="M2935" s="10">
        <f t="shared" si="319"/>
        <v>42495.956631944442</v>
      </c>
      <c r="N2935" t="b">
        <v>0</v>
      </c>
      <c r="O2935">
        <v>54</v>
      </c>
      <c r="P2935" t="b">
        <v>1</v>
      </c>
      <c r="Q2935" t="s">
        <v>8305</v>
      </c>
      <c r="R2935" s="5">
        <f t="shared" si="315"/>
        <v>1.028</v>
      </c>
      <c r="S2935" s="14">
        <f t="shared" si="316"/>
        <v>47.574074074074076</v>
      </c>
      <c r="T2935" t="str">
        <f t="shared" si="320"/>
        <v>theater</v>
      </c>
      <c r="U2935" t="str">
        <f t="shared" si="321"/>
        <v>musical</v>
      </c>
    </row>
    <row r="2936" spans="1:21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f t="shared" si="317"/>
        <v>1875</v>
      </c>
      <c r="F2936">
        <v>2700</v>
      </c>
      <c r="G2936" t="s">
        <v>8219</v>
      </c>
      <c r="H2936" t="s">
        <v>8229</v>
      </c>
      <c r="I2936" t="s">
        <v>8251</v>
      </c>
      <c r="J2936">
        <v>1402845364</v>
      </c>
      <c r="K2936" s="10">
        <f t="shared" si="318"/>
        <v>41805.636157407411</v>
      </c>
      <c r="L2936">
        <v>1400253364</v>
      </c>
      <c r="M2936" s="10">
        <f t="shared" si="319"/>
        <v>41775.636157407411</v>
      </c>
      <c r="N2936" t="b">
        <v>0</v>
      </c>
      <c r="O2936">
        <v>37</v>
      </c>
      <c r="P2936" t="b">
        <v>1</v>
      </c>
      <c r="Q2936" t="s">
        <v>8305</v>
      </c>
      <c r="R2936" s="5">
        <f t="shared" si="315"/>
        <v>1.08</v>
      </c>
      <c r="S2936" s="14">
        <f t="shared" si="316"/>
        <v>72.972972972972968</v>
      </c>
      <c r="T2936" t="str">
        <f t="shared" si="320"/>
        <v>theater</v>
      </c>
      <c r="U2936" t="str">
        <f t="shared" si="321"/>
        <v>musical</v>
      </c>
    </row>
    <row r="2937" spans="1:21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f t="shared" si="317"/>
        <v>3500</v>
      </c>
      <c r="F2937">
        <v>3531</v>
      </c>
      <c r="G2937" t="s">
        <v>8219</v>
      </c>
      <c r="H2937" t="s">
        <v>8224</v>
      </c>
      <c r="I2937" t="s">
        <v>8246</v>
      </c>
      <c r="J2937">
        <v>1472490000</v>
      </c>
      <c r="K2937" s="10">
        <f t="shared" si="318"/>
        <v>42611.708333333328</v>
      </c>
      <c r="L2937">
        <v>1467468008</v>
      </c>
      <c r="M2937" s="10">
        <f t="shared" si="319"/>
        <v>42553.583425925928</v>
      </c>
      <c r="N2937" t="b">
        <v>0</v>
      </c>
      <c r="O2937">
        <v>39</v>
      </c>
      <c r="P2937" t="b">
        <v>1</v>
      </c>
      <c r="Q2937" t="s">
        <v>8305</v>
      </c>
      <c r="R2937" s="5">
        <f t="shared" si="315"/>
        <v>1.0089999999999999</v>
      </c>
      <c r="S2937" s="14">
        <f t="shared" si="316"/>
        <v>90.538461538461533</v>
      </c>
      <c r="T2937" t="str">
        <f t="shared" si="320"/>
        <v>theater</v>
      </c>
      <c r="U2937" t="str">
        <f t="shared" si="321"/>
        <v>musical</v>
      </c>
    </row>
    <row r="2938" spans="1:21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f t="shared" si="317"/>
        <v>1000</v>
      </c>
      <c r="F2938">
        <v>1280</v>
      </c>
      <c r="G2938" t="s">
        <v>8219</v>
      </c>
      <c r="H2938" t="s">
        <v>8224</v>
      </c>
      <c r="I2938" t="s">
        <v>8246</v>
      </c>
      <c r="J2938">
        <v>1413176340</v>
      </c>
      <c r="K2938" s="10">
        <f t="shared" si="318"/>
        <v>41925.207638888889</v>
      </c>
      <c r="L2938">
        <v>1412091423</v>
      </c>
      <c r="M2938" s="10">
        <f t="shared" si="319"/>
        <v>41912.650729166664</v>
      </c>
      <c r="N2938" t="b">
        <v>0</v>
      </c>
      <c r="O2938">
        <v>34</v>
      </c>
      <c r="P2938" t="b">
        <v>1</v>
      </c>
      <c r="Q2938" t="s">
        <v>8305</v>
      </c>
      <c r="R2938" s="5">
        <f t="shared" si="315"/>
        <v>1.28</v>
      </c>
      <c r="S2938" s="14">
        <f t="shared" si="316"/>
        <v>37.647058823529413</v>
      </c>
      <c r="T2938" t="str">
        <f t="shared" si="320"/>
        <v>theater</v>
      </c>
      <c r="U2938" t="str">
        <f t="shared" si="321"/>
        <v>musical</v>
      </c>
    </row>
    <row r="2939" spans="1:21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f t="shared" si="317"/>
        <v>1815</v>
      </c>
      <c r="F2939">
        <v>2000</v>
      </c>
      <c r="G2939" t="s">
        <v>8219</v>
      </c>
      <c r="H2939" t="s">
        <v>8225</v>
      </c>
      <c r="I2939" t="s">
        <v>8247</v>
      </c>
      <c r="J2939">
        <v>1405249113</v>
      </c>
      <c r="K2939" s="10">
        <f t="shared" si="318"/>
        <v>41833.457326388889</v>
      </c>
      <c r="L2939">
        <v>1402657113</v>
      </c>
      <c r="M2939" s="10">
        <f t="shared" si="319"/>
        <v>41803.457326388889</v>
      </c>
      <c r="N2939" t="b">
        <v>0</v>
      </c>
      <c r="O2939">
        <v>55</v>
      </c>
      <c r="P2939" t="b">
        <v>1</v>
      </c>
      <c r="Q2939" t="s">
        <v>8305</v>
      </c>
      <c r="R2939" s="5">
        <f t="shared" si="315"/>
        <v>1.333</v>
      </c>
      <c r="S2939" s="14">
        <f t="shared" si="316"/>
        <v>36.363636363636367</v>
      </c>
      <c r="T2939" t="str">
        <f t="shared" si="320"/>
        <v>theater</v>
      </c>
      <c r="U2939" t="str">
        <f t="shared" si="321"/>
        <v>musical</v>
      </c>
    </row>
    <row r="2940" spans="1:21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f t="shared" si="317"/>
        <v>4000</v>
      </c>
      <c r="F2940">
        <v>4055</v>
      </c>
      <c r="G2940" t="s">
        <v>8219</v>
      </c>
      <c r="H2940" t="s">
        <v>8224</v>
      </c>
      <c r="I2940" t="s">
        <v>8246</v>
      </c>
      <c r="J2940">
        <v>1422636814</v>
      </c>
      <c r="K2940" s="10">
        <f t="shared" si="318"/>
        <v>42034.703865740739</v>
      </c>
      <c r="L2940">
        <v>1420044814</v>
      </c>
      <c r="M2940" s="10">
        <f t="shared" si="319"/>
        <v>42004.703865740739</v>
      </c>
      <c r="N2940" t="b">
        <v>0</v>
      </c>
      <c r="O2940">
        <v>32</v>
      </c>
      <c r="P2940" t="b">
        <v>1</v>
      </c>
      <c r="Q2940" t="s">
        <v>8305</v>
      </c>
      <c r="R2940" s="5">
        <f t="shared" si="315"/>
        <v>1.014</v>
      </c>
      <c r="S2940" s="14">
        <f t="shared" si="316"/>
        <v>126.71875</v>
      </c>
      <c r="T2940" t="str">
        <f t="shared" si="320"/>
        <v>theater</v>
      </c>
      <c r="U2940" t="str">
        <f t="shared" si="321"/>
        <v>musical</v>
      </c>
    </row>
    <row r="2941" spans="1:21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f t="shared" si="317"/>
        <v>8000</v>
      </c>
      <c r="F2941">
        <v>8230</v>
      </c>
      <c r="G2941" t="s">
        <v>8219</v>
      </c>
      <c r="H2941" t="s">
        <v>8224</v>
      </c>
      <c r="I2941" t="s">
        <v>8246</v>
      </c>
      <c r="J2941">
        <v>1409187600</v>
      </c>
      <c r="K2941" s="10">
        <f t="shared" si="318"/>
        <v>41879.041666666664</v>
      </c>
      <c r="L2941">
        <v>1406316312</v>
      </c>
      <c r="M2941" s="10">
        <f t="shared" si="319"/>
        <v>41845.809166666666</v>
      </c>
      <c r="N2941" t="b">
        <v>0</v>
      </c>
      <c r="O2941">
        <v>25</v>
      </c>
      <c r="P2941" t="b">
        <v>1</v>
      </c>
      <c r="Q2941" t="s">
        <v>8305</v>
      </c>
      <c r="R2941" s="5">
        <f t="shared" si="315"/>
        <v>1.0289999999999999</v>
      </c>
      <c r="S2941" s="14">
        <f t="shared" si="316"/>
        <v>329.2</v>
      </c>
      <c r="T2941" t="str">
        <f t="shared" si="320"/>
        <v>theater</v>
      </c>
      <c r="U2941" t="str">
        <f t="shared" si="321"/>
        <v>musical</v>
      </c>
    </row>
    <row r="2942" spans="1:21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f t="shared" si="317"/>
        <v>2500</v>
      </c>
      <c r="F2942">
        <v>2681</v>
      </c>
      <c r="G2942" t="s">
        <v>8219</v>
      </c>
      <c r="H2942" t="s">
        <v>8224</v>
      </c>
      <c r="I2942" t="s">
        <v>8246</v>
      </c>
      <c r="J2942">
        <v>1421606018</v>
      </c>
      <c r="K2942" s="10">
        <f t="shared" si="318"/>
        <v>42022.773356481484</v>
      </c>
      <c r="L2942">
        <v>1418150018</v>
      </c>
      <c r="M2942" s="10">
        <f t="shared" si="319"/>
        <v>41982.773356481484</v>
      </c>
      <c r="N2942" t="b">
        <v>0</v>
      </c>
      <c r="O2942">
        <v>33</v>
      </c>
      <c r="P2942" t="b">
        <v>1</v>
      </c>
      <c r="Q2942" t="s">
        <v>8305</v>
      </c>
      <c r="R2942" s="5">
        <f t="shared" si="315"/>
        <v>1.0720000000000001</v>
      </c>
      <c r="S2942" s="14">
        <f t="shared" si="316"/>
        <v>81.242424242424249</v>
      </c>
      <c r="T2942" t="str">
        <f t="shared" si="320"/>
        <v>theater</v>
      </c>
      <c r="U2942" t="str">
        <f t="shared" si="321"/>
        <v>musical</v>
      </c>
    </row>
    <row r="2943" spans="1:21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f t="shared" si="317"/>
        <v>25000</v>
      </c>
      <c r="F2943">
        <v>1</v>
      </c>
      <c r="G2943" t="s">
        <v>8221</v>
      </c>
      <c r="H2943" t="s">
        <v>8224</v>
      </c>
      <c r="I2943" t="s">
        <v>8246</v>
      </c>
      <c r="J2943">
        <v>1425250955</v>
      </c>
      <c r="K2943" s="10">
        <f t="shared" si="318"/>
        <v>42064.960127314815</v>
      </c>
      <c r="L2943">
        <v>1422658955</v>
      </c>
      <c r="M2943" s="10">
        <f t="shared" si="319"/>
        <v>42034.960127314815</v>
      </c>
      <c r="N2943" t="b">
        <v>0</v>
      </c>
      <c r="O2943">
        <v>1</v>
      </c>
      <c r="P2943" t="b">
        <v>0</v>
      </c>
      <c r="Q2943" t="s">
        <v>8303</v>
      </c>
      <c r="R2943" s="5">
        <f t="shared" si="315"/>
        <v>0</v>
      </c>
      <c r="S2943" s="6">
        <f t="shared" si="316"/>
        <v>1</v>
      </c>
      <c r="T2943" t="str">
        <f t="shared" si="320"/>
        <v>theater</v>
      </c>
      <c r="U2943" t="str">
        <f t="shared" si="321"/>
        <v>spaces</v>
      </c>
    </row>
    <row r="2944" spans="1:21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f t="shared" si="317"/>
        <v>150000</v>
      </c>
      <c r="F2944">
        <v>40850</v>
      </c>
      <c r="G2944" t="s">
        <v>8221</v>
      </c>
      <c r="H2944" t="s">
        <v>8229</v>
      </c>
      <c r="I2944" t="s">
        <v>8251</v>
      </c>
      <c r="J2944">
        <v>1450297080</v>
      </c>
      <c r="K2944" s="10">
        <f t="shared" si="318"/>
        <v>42354.845833333333</v>
      </c>
      <c r="L2944">
        <v>1448565459</v>
      </c>
      <c r="M2944" s="10">
        <f t="shared" si="319"/>
        <v>42334.803923611107</v>
      </c>
      <c r="N2944" t="b">
        <v>0</v>
      </c>
      <c r="O2944">
        <v>202</v>
      </c>
      <c r="P2944" t="b">
        <v>0</v>
      </c>
      <c r="Q2944" t="s">
        <v>8303</v>
      </c>
      <c r="R2944" s="5">
        <f t="shared" si="315"/>
        <v>0.20399999999999999</v>
      </c>
      <c r="S2944" s="6">
        <f t="shared" si="316"/>
        <v>202.22772277227722</v>
      </c>
      <c r="T2944" t="str">
        <f t="shared" si="320"/>
        <v>theater</v>
      </c>
      <c r="U2944" t="str">
        <f t="shared" si="321"/>
        <v>spaces</v>
      </c>
    </row>
    <row r="2945" spans="1:21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f t="shared" si="317"/>
        <v>3000</v>
      </c>
      <c r="F2945">
        <v>0</v>
      </c>
      <c r="G2945" t="s">
        <v>8221</v>
      </c>
      <c r="H2945" t="s">
        <v>8224</v>
      </c>
      <c r="I2945" t="s">
        <v>8246</v>
      </c>
      <c r="J2945">
        <v>1428894380</v>
      </c>
      <c r="K2945" s="10">
        <f t="shared" si="318"/>
        <v>42107.129398148143</v>
      </c>
      <c r="L2945">
        <v>1426302380</v>
      </c>
      <c r="M2945" s="10">
        <f t="shared" si="319"/>
        <v>42077.129398148143</v>
      </c>
      <c r="N2945" t="b">
        <v>0</v>
      </c>
      <c r="O2945">
        <v>0</v>
      </c>
      <c r="P2945" t="b">
        <v>0</v>
      </c>
      <c r="Q2945" t="s">
        <v>8303</v>
      </c>
      <c r="R2945" s="5">
        <f t="shared" si="315"/>
        <v>0</v>
      </c>
      <c r="S2945" s="6" t="e">
        <f t="shared" si="316"/>
        <v>#DIV/0!</v>
      </c>
      <c r="T2945" t="str">
        <f t="shared" si="320"/>
        <v>theater</v>
      </c>
      <c r="U2945" t="str">
        <f t="shared" si="321"/>
        <v>spaces</v>
      </c>
    </row>
    <row r="2946" spans="1:21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f t="shared" si="317"/>
        <v>10000</v>
      </c>
      <c r="F2946">
        <v>100</v>
      </c>
      <c r="G2946" t="s">
        <v>8221</v>
      </c>
      <c r="H2946" t="s">
        <v>8224</v>
      </c>
      <c r="I2946" t="s">
        <v>8246</v>
      </c>
      <c r="J2946">
        <v>1433714198</v>
      </c>
      <c r="K2946" s="10">
        <f t="shared" si="318"/>
        <v>42162.9143287037</v>
      </c>
      <c r="L2946">
        <v>1431122198</v>
      </c>
      <c r="M2946" s="10">
        <f t="shared" si="319"/>
        <v>42132.9143287037</v>
      </c>
      <c r="N2946" t="b">
        <v>0</v>
      </c>
      <c r="O2946">
        <v>1</v>
      </c>
      <c r="P2946" t="b">
        <v>0</v>
      </c>
      <c r="Q2946" t="s">
        <v>8303</v>
      </c>
      <c r="R2946" s="5">
        <f t="shared" ref="R2946:R3009" si="322">ROUND((F2946/D2946),3)</f>
        <v>0.01</v>
      </c>
      <c r="S2946" s="6">
        <f t="shared" ref="S2946:S3009" si="323">F2946/O2946</f>
        <v>100</v>
      </c>
      <c r="T2946" t="str">
        <f t="shared" si="320"/>
        <v>theater</v>
      </c>
      <c r="U2946" t="str">
        <f t="shared" si="321"/>
        <v>spaces</v>
      </c>
    </row>
    <row r="2947" spans="1:21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f t="shared" ref="E2947:E3010" si="324">IF(I2947="USD",D2947,(IF(I2947="AUD",(D2947*0.68),IF(I2947="GBP",(D2947*1.21),(IF(I2947="EUR",(D2947*1.11),(IF(I2947="CAD",(D2947*0.75),(IF(I2947="NZD",(D2947*0.64),IF(I2947="HKD",(D2947*0.13),IF(I2947="DKK",(D2947*0.15),IF(I2947="NOK",(D2947*0.11),IF(I2947="SEK",(D2947*0.1),(IF(I2947="MXN",(D2947*0.051),IF(I2947="chf",(D2947*1.02),IF(I2947="SGD",(D2947*0.72)))))))))))))))))))</f>
        <v>50000</v>
      </c>
      <c r="F2947">
        <v>0</v>
      </c>
      <c r="G2947" t="s">
        <v>8221</v>
      </c>
      <c r="H2947" t="s">
        <v>8224</v>
      </c>
      <c r="I2947" t="s">
        <v>8246</v>
      </c>
      <c r="J2947">
        <v>1432437660</v>
      </c>
      <c r="K2947" s="10">
        <f t="shared" ref="K2947:K3010" si="325">(((J2947/60)/60)/24)+DATE(1970,1,1)</f>
        <v>42148.139583333337</v>
      </c>
      <c r="L2947">
        <v>1429845660</v>
      </c>
      <c r="M2947" s="10">
        <f t="shared" ref="M2947:M3010" si="326">(((L2947/60)/60)/24)+DATE(1970,1,1)</f>
        <v>42118.139583333337</v>
      </c>
      <c r="N2947" t="b">
        <v>0</v>
      </c>
      <c r="O2947">
        <v>0</v>
      </c>
      <c r="P2947" t="b">
        <v>0</v>
      </c>
      <c r="Q2947" t="s">
        <v>8303</v>
      </c>
      <c r="R2947" s="5">
        <f t="shared" si="322"/>
        <v>0</v>
      </c>
      <c r="S2947" s="6" t="e">
        <f t="shared" si="323"/>
        <v>#DIV/0!</v>
      </c>
      <c r="T2947" t="str">
        <f t="shared" ref="T2947:T3010" si="327">LEFT(Q2947,SEARCH("/",Q2947,1)-1)</f>
        <v>theater</v>
      </c>
      <c r="U2947" t="str">
        <f t="shared" ref="U2947:U3010" si="328">RIGHT(Q2947,(LEN(Q2947)-(SEARCH("/",Q2947,1))))</f>
        <v>spaces</v>
      </c>
    </row>
    <row r="2948" spans="1:21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f t="shared" si="324"/>
        <v>2420</v>
      </c>
      <c r="F2948">
        <v>2</v>
      </c>
      <c r="G2948" t="s">
        <v>8221</v>
      </c>
      <c r="H2948" t="s">
        <v>8225</v>
      </c>
      <c r="I2948" t="s">
        <v>8247</v>
      </c>
      <c r="J2948">
        <v>1471265092</v>
      </c>
      <c r="K2948" s="10">
        <f t="shared" si="325"/>
        <v>42597.531157407408</v>
      </c>
      <c r="L2948">
        <v>1468673092</v>
      </c>
      <c r="M2948" s="10">
        <f t="shared" si="326"/>
        <v>42567.531157407408</v>
      </c>
      <c r="N2948" t="b">
        <v>0</v>
      </c>
      <c r="O2948">
        <v>2</v>
      </c>
      <c r="P2948" t="b">
        <v>0</v>
      </c>
      <c r="Q2948" t="s">
        <v>8303</v>
      </c>
      <c r="R2948" s="5">
        <f t="shared" si="322"/>
        <v>1E-3</v>
      </c>
      <c r="S2948" s="6">
        <f t="shared" si="323"/>
        <v>1</v>
      </c>
      <c r="T2948" t="str">
        <f t="shared" si="327"/>
        <v>theater</v>
      </c>
      <c r="U2948" t="str">
        <f t="shared" si="328"/>
        <v>spaces</v>
      </c>
    </row>
    <row r="2949" spans="1:21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f t="shared" si="324"/>
        <v>25000</v>
      </c>
      <c r="F2949">
        <v>1072</v>
      </c>
      <c r="G2949" t="s">
        <v>8221</v>
      </c>
      <c r="H2949" t="s">
        <v>8224</v>
      </c>
      <c r="I2949" t="s">
        <v>8246</v>
      </c>
      <c r="J2949">
        <v>1480007460</v>
      </c>
      <c r="K2949" s="10">
        <f t="shared" si="325"/>
        <v>42698.715972222228</v>
      </c>
      <c r="L2949">
        <v>1475760567</v>
      </c>
      <c r="M2949" s="10">
        <f t="shared" si="326"/>
        <v>42649.562118055561</v>
      </c>
      <c r="N2949" t="b">
        <v>0</v>
      </c>
      <c r="O2949">
        <v>13</v>
      </c>
      <c r="P2949" t="b">
        <v>0</v>
      </c>
      <c r="Q2949" t="s">
        <v>8303</v>
      </c>
      <c r="R2949" s="5">
        <f t="shared" si="322"/>
        <v>4.2999999999999997E-2</v>
      </c>
      <c r="S2949" s="6">
        <f t="shared" si="323"/>
        <v>82.461538461538467</v>
      </c>
      <c r="T2949" t="str">
        <f t="shared" si="327"/>
        <v>theater</v>
      </c>
      <c r="U2949" t="str">
        <f t="shared" si="328"/>
        <v>spaces</v>
      </c>
    </row>
    <row r="2950" spans="1:21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f t="shared" si="324"/>
        <v>500000</v>
      </c>
      <c r="F2950">
        <v>24</v>
      </c>
      <c r="G2950" t="s">
        <v>8221</v>
      </c>
      <c r="H2950" t="s">
        <v>8224</v>
      </c>
      <c r="I2950" t="s">
        <v>8246</v>
      </c>
      <c r="J2950">
        <v>1433259293</v>
      </c>
      <c r="K2950" s="10">
        <f t="shared" si="325"/>
        <v>42157.649224537032</v>
      </c>
      <c r="L2950">
        <v>1428075293</v>
      </c>
      <c r="M2950" s="10">
        <f t="shared" si="326"/>
        <v>42097.649224537032</v>
      </c>
      <c r="N2950" t="b">
        <v>0</v>
      </c>
      <c r="O2950">
        <v>9</v>
      </c>
      <c r="P2950" t="b">
        <v>0</v>
      </c>
      <c r="Q2950" t="s">
        <v>8303</v>
      </c>
      <c r="R2950" s="5">
        <f t="shared" si="322"/>
        <v>0</v>
      </c>
      <c r="S2950" s="6">
        <f t="shared" si="323"/>
        <v>2.6666666666666665</v>
      </c>
      <c r="T2950" t="str">
        <f t="shared" si="327"/>
        <v>theater</v>
      </c>
      <c r="U2950" t="str">
        <f t="shared" si="328"/>
        <v>spaces</v>
      </c>
    </row>
    <row r="2951" spans="1:21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f t="shared" si="324"/>
        <v>1000</v>
      </c>
      <c r="F2951">
        <v>25</v>
      </c>
      <c r="G2951" t="s">
        <v>8221</v>
      </c>
      <c r="H2951" t="s">
        <v>8224</v>
      </c>
      <c r="I2951" t="s">
        <v>8246</v>
      </c>
      <c r="J2951">
        <v>1447965917</v>
      </c>
      <c r="K2951" s="10">
        <f t="shared" si="325"/>
        <v>42327.864780092597</v>
      </c>
      <c r="L2951">
        <v>1445370317</v>
      </c>
      <c r="M2951" s="10">
        <f t="shared" si="326"/>
        <v>42297.823113425926</v>
      </c>
      <c r="N2951" t="b">
        <v>0</v>
      </c>
      <c r="O2951">
        <v>2</v>
      </c>
      <c r="P2951" t="b">
        <v>0</v>
      </c>
      <c r="Q2951" t="s">
        <v>8303</v>
      </c>
      <c r="R2951" s="5">
        <f t="shared" si="322"/>
        <v>2.5000000000000001E-2</v>
      </c>
      <c r="S2951" s="6">
        <f t="shared" si="323"/>
        <v>12.5</v>
      </c>
      <c r="T2951" t="str">
        <f t="shared" si="327"/>
        <v>theater</v>
      </c>
      <c r="U2951" t="str">
        <f t="shared" si="328"/>
        <v>spaces</v>
      </c>
    </row>
    <row r="2952" spans="1:21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f t="shared" si="324"/>
        <v>5000000</v>
      </c>
      <c r="F2952">
        <v>0</v>
      </c>
      <c r="G2952" t="s">
        <v>8221</v>
      </c>
      <c r="H2952" t="s">
        <v>8224</v>
      </c>
      <c r="I2952" t="s">
        <v>8246</v>
      </c>
      <c r="J2952">
        <v>1453538752</v>
      </c>
      <c r="K2952" s="10">
        <f t="shared" si="325"/>
        <v>42392.36518518519</v>
      </c>
      <c r="L2952">
        <v>1450946752</v>
      </c>
      <c r="M2952" s="10">
        <f t="shared" si="326"/>
        <v>42362.36518518519</v>
      </c>
      <c r="N2952" t="b">
        <v>0</v>
      </c>
      <c r="O2952">
        <v>0</v>
      </c>
      <c r="P2952" t="b">
        <v>0</v>
      </c>
      <c r="Q2952" t="s">
        <v>8303</v>
      </c>
      <c r="R2952" s="5">
        <f t="shared" si="322"/>
        <v>0</v>
      </c>
      <c r="S2952" s="6" t="e">
        <f t="shared" si="323"/>
        <v>#DIV/0!</v>
      </c>
      <c r="T2952" t="str">
        <f t="shared" si="327"/>
        <v>theater</v>
      </c>
      <c r="U2952" t="str">
        <f t="shared" si="328"/>
        <v>spaces</v>
      </c>
    </row>
    <row r="2953" spans="1:21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f t="shared" si="324"/>
        <v>50000</v>
      </c>
      <c r="F2953">
        <v>1096</v>
      </c>
      <c r="G2953" t="s">
        <v>8220</v>
      </c>
      <c r="H2953" t="s">
        <v>8224</v>
      </c>
      <c r="I2953" t="s">
        <v>8246</v>
      </c>
      <c r="J2953">
        <v>1412536573</v>
      </c>
      <c r="K2953" s="10">
        <f t="shared" si="325"/>
        <v>41917.802928240737</v>
      </c>
      <c r="L2953">
        <v>1408648573</v>
      </c>
      <c r="M2953" s="10">
        <f t="shared" si="326"/>
        <v>41872.802928240737</v>
      </c>
      <c r="N2953" t="b">
        <v>0</v>
      </c>
      <c r="O2953">
        <v>58</v>
      </c>
      <c r="P2953" t="b">
        <v>0</v>
      </c>
      <c r="Q2953" t="s">
        <v>8303</v>
      </c>
      <c r="R2953" s="5">
        <f t="shared" si="322"/>
        <v>2.1999999999999999E-2</v>
      </c>
      <c r="S2953" s="6">
        <f t="shared" si="323"/>
        <v>18.896551724137932</v>
      </c>
      <c r="T2953" t="str">
        <f t="shared" si="327"/>
        <v>theater</v>
      </c>
      <c r="U2953" t="str">
        <f t="shared" si="328"/>
        <v>spaces</v>
      </c>
    </row>
    <row r="2954" spans="1:21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f t="shared" si="324"/>
        <v>20000</v>
      </c>
      <c r="F2954">
        <v>1605</v>
      </c>
      <c r="G2954" t="s">
        <v>8220</v>
      </c>
      <c r="H2954" t="s">
        <v>8224</v>
      </c>
      <c r="I2954" t="s">
        <v>8246</v>
      </c>
      <c r="J2954">
        <v>1476676800</v>
      </c>
      <c r="K2954" s="10">
        <f t="shared" si="325"/>
        <v>42660.166666666672</v>
      </c>
      <c r="L2954">
        <v>1473957239</v>
      </c>
      <c r="M2954" s="10">
        <f t="shared" si="326"/>
        <v>42628.690266203703</v>
      </c>
      <c r="N2954" t="b">
        <v>0</v>
      </c>
      <c r="O2954">
        <v>8</v>
      </c>
      <c r="P2954" t="b">
        <v>0</v>
      </c>
      <c r="Q2954" t="s">
        <v>8303</v>
      </c>
      <c r="R2954" s="5">
        <f t="shared" si="322"/>
        <v>0.08</v>
      </c>
      <c r="S2954" s="6">
        <f t="shared" si="323"/>
        <v>200.625</v>
      </c>
      <c r="T2954" t="str">
        <f t="shared" si="327"/>
        <v>theater</v>
      </c>
      <c r="U2954" t="str">
        <f t="shared" si="328"/>
        <v>spaces</v>
      </c>
    </row>
    <row r="2955" spans="1:21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f t="shared" si="324"/>
        <v>400000</v>
      </c>
      <c r="F2955">
        <v>605</v>
      </c>
      <c r="G2955" t="s">
        <v>8220</v>
      </c>
      <c r="H2955" t="s">
        <v>8224</v>
      </c>
      <c r="I2955" t="s">
        <v>8246</v>
      </c>
      <c r="J2955">
        <v>1444330821</v>
      </c>
      <c r="K2955" s="10">
        <f t="shared" si="325"/>
        <v>42285.791909722218</v>
      </c>
      <c r="L2955">
        <v>1441738821</v>
      </c>
      <c r="M2955" s="10">
        <f t="shared" si="326"/>
        <v>42255.791909722218</v>
      </c>
      <c r="N2955" t="b">
        <v>0</v>
      </c>
      <c r="O2955">
        <v>3</v>
      </c>
      <c r="P2955" t="b">
        <v>0</v>
      </c>
      <c r="Q2955" t="s">
        <v>8303</v>
      </c>
      <c r="R2955" s="5">
        <f t="shared" si="322"/>
        <v>2E-3</v>
      </c>
      <c r="S2955" s="6">
        <f t="shared" si="323"/>
        <v>201.66666666666666</v>
      </c>
      <c r="T2955" t="str">
        <f t="shared" si="327"/>
        <v>theater</v>
      </c>
      <c r="U2955" t="str">
        <f t="shared" si="328"/>
        <v>spaces</v>
      </c>
    </row>
    <row r="2956" spans="1:21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f t="shared" si="324"/>
        <v>15000</v>
      </c>
      <c r="F2956">
        <v>0</v>
      </c>
      <c r="G2956" t="s">
        <v>8220</v>
      </c>
      <c r="H2956" t="s">
        <v>8224</v>
      </c>
      <c r="I2956" t="s">
        <v>8246</v>
      </c>
      <c r="J2956">
        <v>1489669203</v>
      </c>
      <c r="K2956" s="10">
        <f t="shared" si="325"/>
        <v>42810.541701388895</v>
      </c>
      <c r="L2956">
        <v>1487944803</v>
      </c>
      <c r="M2956" s="10">
        <f t="shared" si="326"/>
        <v>42790.583368055552</v>
      </c>
      <c r="N2956" t="b">
        <v>0</v>
      </c>
      <c r="O2956">
        <v>0</v>
      </c>
      <c r="P2956" t="b">
        <v>0</v>
      </c>
      <c r="Q2956" t="s">
        <v>8303</v>
      </c>
      <c r="R2956" s="5">
        <f t="shared" si="322"/>
        <v>0</v>
      </c>
      <c r="S2956" s="6" t="e">
        <f t="shared" si="323"/>
        <v>#DIV/0!</v>
      </c>
      <c r="T2956" t="str">
        <f t="shared" si="327"/>
        <v>theater</v>
      </c>
      <c r="U2956" t="str">
        <f t="shared" si="328"/>
        <v>spaces</v>
      </c>
    </row>
    <row r="2957" spans="1:21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f t="shared" si="324"/>
        <v>1200</v>
      </c>
      <c r="F2957">
        <v>715</v>
      </c>
      <c r="G2957" t="s">
        <v>8220</v>
      </c>
      <c r="H2957" t="s">
        <v>8224</v>
      </c>
      <c r="I2957" t="s">
        <v>8246</v>
      </c>
      <c r="J2957">
        <v>1434476849</v>
      </c>
      <c r="K2957" s="10">
        <f t="shared" si="325"/>
        <v>42171.741307870368</v>
      </c>
      <c r="L2957">
        <v>1431884849</v>
      </c>
      <c r="M2957" s="10">
        <f t="shared" si="326"/>
        <v>42141.741307870368</v>
      </c>
      <c r="N2957" t="b">
        <v>0</v>
      </c>
      <c r="O2957">
        <v>11</v>
      </c>
      <c r="P2957" t="b">
        <v>0</v>
      </c>
      <c r="Q2957" t="s">
        <v>8303</v>
      </c>
      <c r="R2957" s="5">
        <f t="shared" si="322"/>
        <v>0.59599999999999997</v>
      </c>
      <c r="S2957" s="6">
        <f t="shared" si="323"/>
        <v>65</v>
      </c>
      <c r="T2957" t="str">
        <f t="shared" si="327"/>
        <v>theater</v>
      </c>
      <c r="U2957" t="str">
        <f t="shared" si="328"/>
        <v>spaces</v>
      </c>
    </row>
    <row r="2958" spans="1:21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f t="shared" si="324"/>
        <v>7900</v>
      </c>
      <c r="F2958">
        <v>1322</v>
      </c>
      <c r="G2958" t="s">
        <v>8220</v>
      </c>
      <c r="H2958" t="s">
        <v>8224</v>
      </c>
      <c r="I2958" t="s">
        <v>8246</v>
      </c>
      <c r="J2958">
        <v>1462402850</v>
      </c>
      <c r="K2958" s="10">
        <f t="shared" si="325"/>
        <v>42494.958912037036</v>
      </c>
      <c r="L2958">
        <v>1459810850</v>
      </c>
      <c r="M2958" s="10">
        <f t="shared" si="326"/>
        <v>42464.958912037036</v>
      </c>
      <c r="N2958" t="b">
        <v>0</v>
      </c>
      <c r="O2958">
        <v>20</v>
      </c>
      <c r="P2958" t="b">
        <v>0</v>
      </c>
      <c r="Q2958" t="s">
        <v>8303</v>
      </c>
      <c r="R2958" s="5">
        <f t="shared" si="322"/>
        <v>0.16700000000000001</v>
      </c>
      <c r="S2958" s="6">
        <f t="shared" si="323"/>
        <v>66.099999999999994</v>
      </c>
      <c r="T2958" t="str">
        <f t="shared" si="327"/>
        <v>theater</v>
      </c>
      <c r="U2958" t="str">
        <f t="shared" si="328"/>
        <v>spaces</v>
      </c>
    </row>
    <row r="2959" spans="1:21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f t="shared" si="324"/>
        <v>15000</v>
      </c>
      <c r="F2959">
        <v>280</v>
      </c>
      <c r="G2959" t="s">
        <v>8220</v>
      </c>
      <c r="H2959" t="s">
        <v>8224</v>
      </c>
      <c r="I2959" t="s">
        <v>8246</v>
      </c>
      <c r="J2959">
        <v>1427498172</v>
      </c>
      <c r="K2959" s="10">
        <f t="shared" si="325"/>
        <v>42090.969583333332</v>
      </c>
      <c r="L2959">
        <v>1422317772</v>
      </c>
      <c r="M2959" s="10">
        <f t="shared" si="326"/>
        <v>42031.011249999996</v>
      </c>
      <c r="N2959" t="b">
        <v>0</v>
      </c>
      <c r="O2959">
        <v>3</v>
      </c>
      <c r="P2959" t="b">
        <v>0</v>
      </c>
      <c r="Q2959" t="s">
        <v>8303</v>
      </c>
      <c r="R2959" s="5">
        <f t="shared" si="322"/>
        <v>1.9E-2</v>
      </c>
      <c r="S2959" s="6">
        <f t="shared" si="323"/>
        <v>93.333333333333329</v>
      </c>
      <c r="T2959" t="str">
        <f t="shared" si="327"/>
        <v>theater</v>
      </c>
      <c r="U2959" t="str">
        <f t="shared" si="328"/>
        <v>spaces</v>
      </c>
    </row>
    <row r="2960" spans="1:21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f t="shared" si="324"/>
        <v>80000</v>
      </c>
      <c r="F2960">
        <v>0</v>
      </c>
      <c r="G2960" t="s">
        <v>8220</v>
      </c>
      <c r="H2960" t="s">
        <v>8224</v>
      </c>
      <c r="I2960" t="s">
        <v>8246</v>
      </c>
      <c r="J2960">
        <v>1462729317</v>
      </c>
      <c r="K2960" s="10">
        <f t="shared" si="325"/>
        <v>42498.73746527778</v>
      </c>
      <c r="L2960">
        <v>1457548917</v>
      </c>
      <c r="M2960" s="10">
        <f t="shared" si="326"/>
        <v>42438.779131944444</v>
      </c>
      <c r="N2960" t="b">
        <v>0</v>
      </c>
      <c r="O2960">
        <v>0</v>
      </c>
      <c r="P2960" t="b">
        <v>0</v>
      </c>
      <c r="Q2960" t="s">
        <v>8303</v>
      </c>
      <c r="R2960" s="5">
        <f t="shared" si="322"/>
        <v>0</v>
      </c>
      <c r="S2960" s="6" t="e">
        <f t="shared" si="323"/>
        <v>#DIV/0!</v>
      </c>
      <c r="T2960" t="str">
        <f t="shared" si="327"/>
        <v>theater</v>
      </c>
      <c r="U2960" t="str">
        <f t="shared" si="328"/>
        <v>spaces</v>
      </c>
    </row>
    <row r="2961" spans="1:21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f t="shared" si="324"/>
        <v>12100</v>
      </c>
      <c r="F2961">
        <v>0</v>
      </c>
      <c r="G2961" t="s">
        <v>8220</v>
      </c>
      <c r="H2961" t="s">
        <v>8225</v>
      </c>
      <c r="I2961" t="s">
        <v>8247</v>
      </c>
      <c r="J2961">
        <v>1465258325</v>
      </c>
      <c r="K2961" s="10">
        <f t="shared" si="325"/>
        <v>42528.008391203708</v>
      </c>
      <c r="L2961">
        <v>1462666325</v>
      </c>
      <c r="M2961" s="10">
        <f t="shared" si="326"/>
        <v>42498.008391203708</v>
      </c>
      <c r="N2961" t="b">
        <v>0</v>
      </c>
      <c r="O2961">
        <v>0</v>
      </c>
      <c r="P2961" t="b">
        <v>0</v>
      </c>
      <c r="Q2961" t="s">
        <v>8303</v>
      </c>
      <c r="R2961" s="5">
        <f t="shared" si="322"/>
        <v>0</v>
      </c>
      <c r="S2961" s="6" t="e">
        <f t="shared" si="323"/>
        <v>#DIV/0!</v>
      </c>
      <c r="T2961" t="str">
        <f t="shared" si="327"/>
        <v>theater</v>
      </c>
      <c r="U2961" t="str">
        <f t="shared" si="328"/>
        <v>spaces</v>
      </c>
    </row>
    <row r="2962" spans="1:21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f t="shared" si="324"/>
        <v>30000000</v>
      </c>
      <c r="F2962">
        <v>0</v>
      </c>
      <c r="G2962" t="s">
        <v>8220</v>
      </c>
      <c r="H2962" t="s">
        <v>8224</v>
      </c>
      <c r="I2962" t="s">
        <v>8246</v>
      </c>
      <c r="J2962">
        <v>1410459023</v>
      </c>
      <c r="K2962" s="10">
        <f t="shared" si="325"/>
        <v>41893.757210648146</v>
      </c>
      <c r="L2962">
        <v>1407867023</v>
      </c>
      <c r="M2962" s="10">
        <f t="shared" si="326"/>
        <v>41863.757210648146</v>
      </c>
      <c r="N2962" t="b">
        <v>0</v>
      </c>
      <c r="O2962">
        <v>0</v>
      </c>
      <c r="P2962" t="b">
        <v>0</v>
      </c>
      <c r="Q2962" t="s">
        <v>8303</v>
      </c>
      <c r="R2962" s="5">
        <f t="shared" si="322"/>
        <v>0</v>
      </c>
      <c r="S2962" s="6" t="e">
        <f t="shared" si="323"/>
        <v>#DIV/0!</v>
      </c>
      <c r="T2962" t="str">
        <f t="shared" si="327"/>
        <v>theater</v>
      </c>
      <c r="U2962" t="str">
        <f t="shared" si="328"/>
        <v>spaces</v>
      </c>
    </row>
    <row r="2963" spans="1:21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f t="shared" si="324"/>
        <v>5000</v>
      </c>
      <c r="F2963">
        <v>5481</v>
      </c>
      <c r="G2963" t="s">
        <v>8219</v>
      </c>
      <c r="H2963" t="s">
        <v>8224</v>
      </c>
      <c r="I2963" t="s">
        <v>8246</v>
      </c>
      <c r="J2963">
        <v>1427342400</v>
      </c>
      <c r="K2963" s="10">
        <f t="shared" si="325"/>
        <v>42089.166666666672</v>
      </c>
      <c r="L2963">
        <v>1424927159</v>
      </c>
      <c r="M2963" s="10">
        <f t="shared" si="326"/>
        <v>42061.212488425925</v>
      </c>
      <c r="N2963" t="b">
        <v>0</v>
      </c>
      <c r="O2963">
        <v>108</v>
      </c>
      <c r="P2963" t="b">
        <v>1</v>
      </c>
      <c r="Q2963" t="s">
        <v>8271</v>
      </c>
      <c r="R2963" s="5">
        <f t="shared" si="322"/>
        <v>1.0960000000000001</v>
      </c>
      <c r="S2963" s="14">
        <f t="shared" si="323"/>
        <v>50.75</v>
      </c>
      <c r="T2963" t="str">
        <f t="shared" si="327"/>
        <v>theater</v>
      </c>
      <c r="U2963" t="str">
        <f t="shared" si="328"/>
        <v>plays</v>
      </c>
    </row>
    <row r="2964" spans="1:21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f t="shared" si="324"/>
        <v>1000</v>
      </c>
      <c r="F2964">
        <v>1218</v>
      </c>
      <c r="G2964" t="s">
        <v>8219</v>
      </c>
      <c r="H2964" t="s">
        <v>8224</v>
      </c>
      <c r="I2964" t="s">
        <v>8246</v>
      </c>
      <c r="J2964">
        <v>1425193140</v>
      </c>
      <c r="K2964" s="10">
        <f t="shared" si="325"/>
        <v>42064.290972222225</v>
      </c>
      <c r="L2964">
        <v>1422769906</v>
      </c>
      <c r="M2964" s="10">
        <f t="shared" si="326"/>
        <v>42036.24428240741</v>
      </c>
      <c r="N2964" t="b">
        <v>0</v>
      </c>
      <c r="O2964">
        <v>20</v>
      </c>
      <c r="P2964" t="b">
        <v>1</v>
      </c>
      <c r="Q2964" t="s">
        <v>8271</v>
      </c>
      <c r="R2964" s="5">
        <f t="shared" si="322"/>
        <v>1.218</v>
      </c>
      <c r="S2964" s="14">
        <f t="shared" si="323"/>
        <v>60.9</v>
      </c>
      <c r="T2964" t="str">
        <f t="shared" si="327"/>
        <v>theater</v>
      </c>
      <c r="U2964" t="str">
        <f t="shared" si="328"/>
        <v>plays</v>
      </c>
    </row>
    <row r="2965" spans="1:21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f t="shared" si="324"/>
        <v>10000</v>
      </c>
      <c r="F2965">
        <v>10685</v>
      </c>
      <c r="G2965" t="s">
        <v>8219</v>
      </c>
      <c r="H2965" t="s">
        <v>8224</v>
      </c>
      <c r="I2965" t="s">
        <v>8246</v>
      </c>
      <c r="J2965">
        <v>1435835824</v>
      </c>
      <c r="K2965" s="10">
        <f t="shared" si="325"/>
        <v>42187.470185185186</v>
      </c>
      <c r="L2965">
        <v>1433243824</v>
      </c>
      <c r="M2965" s="10">
        <f t="shared" si="326"/>
        <v>42157.470185185186</v>
      </c>
      <c r="N2965" t="b">
        <v>0</v>
      </c>
      <c r="O2965">
        <v>98</v>
      </c>
      <c r="P2965" t="b">
        <v>1</v>
      </c>
      <c r="Q2965" t="s">
        <v>8271</v>
      </c>
      <c r="R2965" s="5">
        <f t="shared" si="322"/>
        <v>1.069</v>
      </c>
      <c r="S2965" s="14">
        <f t="shared" si="323"/>
        <v>109.03061224489795</v>
      </c>
      <c r="T2965" t="str">
        <f t="shared" si="327"/>
        <v>theater</v>
      </c>
      <c r="U2965" t="str">
        <f t="shared" si="328"/>
        <v>plays</v>
      </c>
    </row>
    <row r="2966" spans="1:21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f t="shared" si="324"/>
        <v>5000</v>
      </c>
      <c r="F2966">
        <v>5035.6899999999996</v>
      </c>
      <c r="G2966" t="s">
        <v>8219</v>
      </c>
      <c r="H2966" t="s">
        <v>8224</v>
      </c>
      <c r="I2966" t="s">
        <v>8246</v>
      </c>
      <c r="J2966">
        <v>1407360720</v>
      </c>
      <c r="K2966" s="10">
        <f t="shared" si="325"/>
        <v>41857.897222222222</v>
      </c>
      <c r="L2966">
        <v>1404769819</v>
      </c>
      <c r="M2966" s="10">
        <f t="shared" si="326"/>
        <v>41827.909942129627</v>
      </c>
      <c r="N2966" t="b">
        <v>0</v>
      </c>
      <c r="O2966">
        <v>196</v>
      </c>
      <c r="P2966" t="b">
        <v>1</v>
      </c>
      <c r="Q2966" t="s">
        <v>8271</v>
      </c>
      <c r="R2966" s="5">
        <f t="shared" si="322"/>
        <v>1.0069999999999999</v>
      </c>
      <c r="S2966" s="14">
        <f t="shared" si="323"/>
        <v>25.692295918367346</v>
      </c>
      <c r="T2966" t="str">
        <f t="shared" si="327"/>
        <v>theater</v>
      </c>
      <c r="U2966" t="str">
        <f t="shared" si="328"/>
        <v>plays</v>
      </c>
    </row>
    <row r="2967" spans="1:21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f t="shared" si="324"/>
        <v>1500</v>
      </c>
      <c r="F2967">
        <v>1635</v>
      </c>
      <c r="G2967" t="s">
        <v>8219</v>
      </c>
      <c r="H2967" t="s">
        <v>8224</v>
      </c>
      <c r="I2967" t="s">
        <v>8246</v>
      </c>
      <c r="J2967">
        <v>1436290233</v>
      </c>
      <c r="K2967" s="10">
        <f t="shared" si="325"/>
        <v>42192.729548611111</v>
      </c>
      <c r="L2967">
        <v>1433698233</v>
      </c>
      <c r="M2967" s="10">
        <f t="shared" si="326"/>
        <v>42162.729548611111</v>
      </c>
      <c r="N2967" t="b">
        <v>0</v>
      </c>
      <c r="O2967">
        <v>39</v>
      </c>
      <c r="P2967" t="b">
        <v>1</v>
      </c>
      <c r="Q2967" t="s">
        <v>8271</v>
      </c>
      <c r="R2967" s="5">
        <f t="shared" si="322"/>
        <v>1.0900000000000001</v>
      </c>
      <c r="S2967" s="14">
        <f t="shared" si="323"/>
        <v>41.92307692307692</v>
      </c>
      <c r="T2967" t="str">
        <f t="shared" si="327"/>
        <v>theater</v>
      </c>
      <c r="U2967" t="str">
        <f t="shared" si="328"/>
        <v>plays</v>
      </c>
    </row>
    <row r="2968" spans="1:21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f t="shared" si="324"/>
        <v>10000</v>
      </c>
      <c r="F2968">
        <v>11363</v>
      </c>
      <c r="G2968" t="s">
        <v>8219</v>
      </c>
      <c r="H2968" t="s">
        <v>8224</v>
      </c>
      <c r="I2968" t="s">
        <v>8246</v>
      </c>
      <c r="J2968">
        <v>1442425412</v>
      </c>
      <c r="K2968" s="10">
        <f t="shared" si="325"/>
        <v>42263.738564814819</v>
      </c>
      <c r="L2968">
        <v>1439833412</v>
      </c>
      <c r="M2968" s="10">
        <f t="shared" si="326"/>
        <v>42233.738564814819</v>
      </c>
      <c r="N2968" t="b">
        <v>0</v>
      </c>
      <c r="O2968">
        <v>128</v>
      </c>
      <c r="P2968" t="b">
        <v>1</v>
      </c>
      <c r="Q2968" t="s">
        <v>8271</v>
      </c>
      <c r="R2968" s="5">
        <f t="shared" si="322"/>
        <v>1.1359999999999999</v>
      </c>
      <c r="S2968" s="14">
        <f t="shared" si="323"/>
        <v>88.7734375</v>
      </c>
      <c r="T2968" t="str">
        <f t="shared" si="327"/>
        <v>theater</v>
      </c>
      <c r="U2968" t="str">
        <f t="shared" si="328"/>
        <v>plays</v>
      </c>
    </row>
    <row r="2969" spans="1:21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f t="shared" si="324"/>
        <v>5000</v>
      </c>
      <c r="F2969">
        <v>5696</v>
      </c>
      <c r="G2969" t="s">
        <v>8219</v>
      </c>
      <c r="H2969" t="s">
        <v>8224</v>
      </c>
      <c r="I2969" t="s">
        <v>8246</v>
      </c>
      <c r="J2969">
        <v>1425872692</v>
      </c>
      <c r="K2969" s="10">
        <f t="shared" si="325"/>
        <v>42072.156157407408</v>
      </c>
      <c r="L2969">
        <v>1423284292</v>
      </c>
      <c r="M2969" s="10">
        <f t="shared" si="326"/>
        <v>42042.197824074072</v>
      </c>
      <c r="N2969" t="b">
        <v>0</v>
      </c>
      <c r="O2969">
        <v>71</v>
      </c>
      <c r="P2969" t="b">
        <v>1</v>
      </c>
      <c r="Q2969" t="s">
        <v>8271</v>
      </c>
      <c r="R2969" s="5">
        <f t="shared" si="322"/>
        <v>1.139</v>
      </c>
      <c r="S2969" s="14">
        <f t="shared" si="323"/>
        <v>80.225352112676063</v>
      </c>
      <c r="T2969" t="str">
        <f t="shared" si="327"/>
        <v>theater</v>
      </c>
      <c r="U2969" t="str">
        <f t="shared" si="328"/>
        <v>plays</v>
      </c>
    </row>
    <row r="2970" spans="1:21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f t="shared" si="324"/>
        <v>3500</v>
      </c>
      <c r="F2970">
        <v>3710</v>
      </c>
      <c r="G2970" t="s">
        <v>8219</v>
      </c>
      <c r="H2970" t="s">
        <v>8224</v>
      </c>
      <c r="I2970" t="s">
        <v>8246</v>
      </c>
      <c r="J2970">
        <v>1471406340</v>
      </c>
      <c r="K2970" s="10">
        <f t="shared" si="325"/>
        <v>42599.165972222225</v>
      </c>
      <c r="L2970">
        <v>1470227660</v>
      </c>
      <c r="M2970" s="10">
        <f t="shared" si="326"/>
        <v>42585.523842592593</v>
      </c>
      <c r="N2970" t="b">
        <v>0</v>
      </c>
      <c r="O2970">
        <v>47</v>
      </c>
      <c r="P2970" t="b">
        <v>1</v>
      </c>
      <c r="Q2970" t="s">
        <v>8271</v>
      </c>
      <c r="R2970" s="5">
        <f t="shared" si="322"/>
        <v>1.06</v>
      </c>
      <c r="S2970" s="14">
        <f t="shared" si="323"/>
        <v>78.936170212765958</v>
      </c>
      <c r="T2970" t="str">
        <f t="shared" si="327"/>
        <v>theater</v>
      </c>
      <c r="U2970" t="str">
        <f t="shared" si="328"/>
        <v>plays</v>
      </c>
    </row>
    <row r="2971" spans="1:21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f t="shared" si="324"/>
        <v>750</v>
      </c>
      <c r="F2971">
        <v>1625</v>
      </c>
      <c r="G2971" t="s">
        <v>8219</v>
      </c>
      <c r="H2971" t="s">
        <v>8229</v>
      </c>
      <c r="I2971" t="s">
        <v>8251</v>
      </c>
      <c r="J2971">
        <v>1430693460</v>
      </c>
      <c r="K2971" s="10">
        <f t="shared" si="325"/>
        <v>42127.952083333337</v>
      </c>
      <c r="L2971">
        <v>1428087153</v>
      </c>
      <c r="M2971" s="10">
        <f t="shared" si="326"/>
        <v>42097.786493055552</v>
      </c>
      <c r="N2971" t="b">
        <v>0</v>
      </c>
      <c r="O2971">
        <v>17</v>
      </c>
      <c r="P2971" t="b">
        <v>1</v>
      </c>
      <c r="Q2971" t="s">
        <v>8271</v>
      </c>
      <c r="R2971" s="5">
        <f t="shared" si="322"/>
        <v>1.625</v>
      </c>
      <c r="S2971" s="14">
        <f t="shared" si="323"/>
        <v>95.588235294117652</v>
      </c>
      <c r="T2971" t="str">
        <f t="shared" si="327"/>
        <v>theater</v>
      </c>
      <c r="U2971" t="str">
        <f t="shared" si="328"/>
        <v>plays</v>
      </c>
    </row>
    <row r="2972" spans="1:21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f t="shared" si="324"/>
        <v>6000</v>
      </c>
      <c r="F2972">
        <v>6360</v>
      </c>
      <c r="G2972" t="s">
        <v>8219</v>
      </c>
      <c r="H2972" t="s">
        <v>8224</v>
      </c>
      <c r="I2972" t="s">
        <v>8246</v>
      </c>
      <c r="J2972">
        <v>1405699451</v>
      </c>
      <c r="K2972" s="10">
        <f t="shared" si="325"/>
        <v>41838.669571759259</v>
      </c>
      <c r="L2972">
        <v>1403107451</v>
      </c>
      <c r="M2972" s="10">
        <f t="shared" si="326"/>
        <v>41808.669571759259</v>
      </c>
      <c r="N2972" t="b">
        <v>0</v>
      </c>
      <c r="O2972">
        <v>91</v>
      </c>
      <c r="P2972" t="b">
        <v>1</v>
      </c>
      <c r="Q2972" t="s">
        <v>8271</v>
      </c>
      <c r="R2972" s="5">
        <f t="shared" si="322"/>
        <v>1.06</v>
      </c>
      <c r="S2972" s="14">
        <f t="shared" si="323"/>
        <v>69.890109890109883</v>
      </c>
      <c r="T2972" t="str">
        <f t="shared" si="327"/>
        <v>theater</v>
      </c>
      <c r="U2972" t="str">
        <f t="shared" si="328"/>
        <v>plays</v>
      </c>
    </row>
    <row r="2973" spans="1:21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f t="shared" si="324"/>
        <v>3200</v>
      </c>
      <c r="F2973">
        <v>3205</v>
      </c>
      <c r="G2973" t="s">
        <v>8219</v>
      </c>
      <c r="H2973" t="s">
        <v>8224</v>
      </c>
      <c r="I2973" t="s">
        <v>8246</v>
      </c>
      <c r="J2973">
        <v>1409500078</v>
      </c>
      <c r="K2973" s="10">
        <f t="shared" si="325"/>
        <v>41882.658310185187</v>
      </c>
      <c r="L2973">
        <v>1406908078</v>
      </c>
      <c r="M2973" s="10">
        <f t="shared" si="326"/>
        <v>41852.658310185187</v>
      </c>
      <c r="N2973" t="b">
        <v>0</v>
      </c>
      <c r="O2973">
        <v>43</v>
      </c>
      <c r="P2973" t="b">
        <v>1</v>
      </c>
      <c r="Q2973" t="s">
        <v>8271</v>
      </c>
      <c r="R2973" s="5">
        <f t="shared" si="322"/>
        <v>1.002</v>
      </c>
      <c r="S2973" s="14">
        <f t="shared" si="323"/>
        <v>74.534883720930239</v>
      </c>
      <c r="T2973" t="str">
        <f t="shared" si="327"/>
        <v>theater</v>
      </c>
      <c r="U2973" t="str">
        <f t="shared" si="328"/>
        <v>plays</v>
      </c>
    </row>
    <row r="2974" spans="1:21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f t="shared" si="324"/>
        <v>2000</v>
      </c>
      <c r="F2974">
        <v>2107</v>
      </c>
      <c r="G2974" t="s">
        <v>8219</v>
      </c>
      <c r="H2974" t="s">
        <v>8224</v>
      </c>
      <c r="I2974" t="s">
        <v>8246</v>
      </c>
      <c r="J2974">
        <v>1480899600</v>
      </c>
      <c r="K2974" s="10">
        <f t="shared" si="325"/>
        <v>42709.041666666672</v>
      </c>
      <c r="L2974">
        <v>1479609520</v>
      </c>
      <c r="M2974" s="10">
        <f t="shared" si="326"/>
        <v>42694.110185185185</v>
      </c>
      <c r="N2974" t="b">
        <v>0</v>
      </c>
      <c r="O2974">
        <v>17</v>
      </c>
      <c r="P2974" t="b">
        <v>1</v>
      </c>
      <c r="Q2974" t="s">
        <v>8271</v>
      </c>
      <c r="R2974" s="5">
        <f t="shared" si="322"/>
        <v>1.054</v>
      </c>
      <c r="S2974" s="14">
        <f t="shared" si="323"/>
        <v>123.94117647058823</v>
      </c>
      <c r="T2974" t="str">
        <f t="shared" si="327"/>
        <v>theater</v>
      </c>
      <c r="U2974" t="str">
        <f t="shared" si="328"/>
        <v>plays</v>
      </c>
    </row>
    <row r="2975" spans="1:21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f t="shared" si="324"/>
        <v>5000</v>
      </c>
      <c r="F2975">
        <v>8740</v>
      </c>
      <c r="G2975" t="s">
        <v>8219</v>
      </c>
      <c r="H2975" t="s">
        <v>8224</v>
      </c>
      <c r="I2975" t="s">
        <v>8246</v>
      </c>
      <c r="J2975">
        <v>1451620800</v>
      </c>
      <c r="K2975" s="10">
        <f t="shared" si="325"/>
        <v>42370.166666666672</v>
      </c>
      <c r="L2975">
        <v>1449171508</v>
      </c>
      <c r="M2975" s="10">
        <f t="shared" si="326"/>
        <v>42341.818379629629</v>
      </c>
      <c r="N2975" t="b">
        <v>0</v>
      </c>
      <c r="O2975">
        <v>33</v>
      </c>
      <c r="P2975" t="b">
        <v>1</v>
      </c>
      <c r="Q2975" t="s">
        <v>8271</v>
      </c>
      <c r="R2975" s="5">
        <f t="shared" si="322"/>
        <v>1.748</v>
      </c>
      <c r="S2975" s="14">
        <f t="shared" si="323"/>
        <v>264.84848484848487</v>
      </c>
      <c r="T2975" t="str">
        <f t="shared" si="327"/>
        <v>theater</v>
      </c>
      <c r="U2975" t="str">
        <f t="shared" si="328"/>
        <v>plays</v>
      </c>
    </row>
    <row r="2976" spans="1:21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f t="shared" si="324"/>
        <v>5000</v>
      </c>
      <c r="F2976">
        <v>5100</v>
      </c>
      <c r="G2976" t="s">
        <v>8219</v>
      </c>
      <c r="H2976" t="s">
        <v>8224</v>
      </c>
      <c r="I2976" t="s">
        <v>8246</v>
      </c>
      <c r="J2976">
        <v>1411695300</v>
      </c>
      <c r="K2976" s="10">
        <f t="shared" si="325"/>
        <v>41908.065972222219</v>
      </c>
      <c r="L2976">
        <v>1409275671</v>
      </c>
      <c r="M2976" s="10">
        <f t="shared" si="326"/>
        <v>41880.061006944445</v>
      </c>
      <c r="N2976" t="b">
        <v>0</v>
      </c>
      <c r="O2976">
        <v>87</v>
      </c>
      <c r="P2976" t="b">
        <v>1</v>
      </c>
      <c r="Q2976" t="s">
        <v>8271</v>
      </c>
      <c r="R2976" s="5">
        <f t="shared" si="322"/>
        <v>1.02</v>
      </c>
      <c r="S2976" s="14">
        <f t="shared" si="323"/>
        <v>58.620689655172413</v>
      </c>
      <c r="T2976" t="str">
        <f t="shared" si="327"/>
        <v>theater</v>
      </c>
      <c r="U2976" t="str">
        <f t="shared" si="328"/>
        <v>plays</v>
      </c>
    </row>
    <row r="2977" spans="1:21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f t="shared" si="324"/>
        <v>8000</v>
      </c>
      <c r="F2977">
        <v>8010</v>
      </c>
      <c r="G2977" t="s">
        <v>8219</v>
      </c>
      <c r="H2977" t="s">
        <v>8224</v>
      </c>
      <c r="I2977" t="s">
        <v>8246</v>
      </c>
      <c r="J2977">
        <v>1417057200</v>
      </c>
      <c r="K2977" s="10">
        <f t="shared" si="325"/>
        <v>41970.125</v>
      </c>
      <c r="L2977">
        <v>1414599886</v>
      </c>
      <c r="M2977" s="10">
        <f t="shared" si="326"/>
        <v>41941.683865740742</v>
      </c>
      <c r="N2977" t="b">
        <v>0</v>
      </c>
      <c r="O2977">
        <v>113</v>
      </c>
      <c r="P2977" t="b">
        <v>1</v>
      </c>
      <c r="Q2977" t="s">
        <v>8271</v>
      </c>
      <c r="R2977" s="5">
        <f t="shared" si="322"/>
        <v>1.0009999999999999</v>
      </c>
      <c r="S2977" s="14">
        <f t="shared" si="323"/>
        <v>70.884955752212392</v>
      </c>
      <c r="T2977" t="str">
        <f t="shared" si="327"/>
        <v>theater</v>
      </c>
      <c r="U2977" t="str">
        <f t="shared" si="328"/>
        <v>plays</v>
      </c>
    </row>
    <row r="2978" spans="1:21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f t="shared" si="324"/>
        <v>84.7</v>
      </c>
      <c r="F2978">
        <v>120</v>
      </c>
      <c r="G2978" t="s">
        <v>8219</v>
      </c>
      <c r="H2978" t="s">
        <v>8225</v>
      </c>
      <c r="I2978" t="s">
        <v>8247</v>
      </c>
      <c r="J2978">
        <v>1457870400</v>
      </c>
      <c r="K2978" s="10">
        <f t="shared" si="325"/>
        <v>42442.5</v>
      </c>
      <c r="L2978">
        <v>1456421530</v>
      </c>
      <c r="M2978" s="10">
        <f t="shared" si="326"/>
        <v>42425.730671296296</v>
      </c>
      <c r="N2978" t="b">
        <v>0</v>
      </c>
      <c r="O2978">
        <v>14</v>
      </c>
      <c r="P2978" t="b">
        <v>1</v>
      </c>
      <c r="Q2978" t="s">
        <v>8271</v>
      </c>
      <c r="R2978" s="5">
        <f t="shared" si="322"/>
        <v>1.714</v>
      </c>
      <c r="S2978" s="14">
        <f t="shared" si="323"/>
        <v>8.5714285714285712</v>
      </c>
      <c r="T2978" t="str">
        <f t="shared" si="327"/>
        <v>theater</v>
      </c>
      <c r="U2978" t="str">
        <f t="shared" si="328"/>
        <v>plays</v>
      </c>
    </row>
    <row r="2979" spans="1:21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f t="shared" si="324"/>
        <v>3000</v>
      </c>
      <c r="F2979">
        <v>3407</v>
      </c>
      <c r="G2979" t="s">
        <v>8219</v>
      </c>
      <c r="H2979" t="s">
        <v>8224</v>
      </c>
      <c r="I2979" t="s">
        <v>8246</v>
      </c>
      <c r="J2979">
        <v>1427076840</v>
      </c>
      <c r="K2979" s="10">
        <f t="shared" si="325"/>
        <v>42086.093055555553</v>
      </c>
      <c r="L2979">
        <v>1421960934</v>
      </c>
      <c r="M2979" s="10">
        <f t="shared" si="326"/>
        <v>42026.88118055556</v>
      </c>
      <c r="N2979" t="b">
        <v>0</v>
      </c>
      <c r="O2979">
        <v>30</v>
      </c>
      <c r="P2979" t="b">
        <v>1</v>
      </c>
      <c r="Q2979" t="s">
        <v>8271</v>
      </c>
      <c r="R2979" s="5">
        <f t="shared" si="322"/>
        <v>1.1359999999999999</v>
      </c>
      <c r="S2979" s="14">
        <f t="shared" si="323"/>
        <v>113.56666666666666</v>
      </c>
      <c r="T2979" t="str">
        <f t="shared" si="327"/>
        <v>theater</v>
      </c>
      <c r="U2979" t="str">
        <f t="shared" si="328"/>
        <v>plays</v>
      </c>
    </row>
    <row r="2980" spans="1:21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f t="shared" si="324"/>
        <v>750</v>
      </c>
      <c r="F2980">
        <v>971</v>
      </c>
      <c r="G2980" t="s">
        <v>8219</v>
      </c>
      <c r="H2980" t="s">
        <v>8224</v>
      </c>
      <c r="I2980" t="s">
        <v>8246</v>
      </c>
      <c r="J2980">
        <v>1413784740</v>
      </c>
      <c r="K2980" s="10">
        <f t="shared" si="325"/>
        <v>41932.249305555553</v>
      </c>
      <c r="L2980">
        <v>1412954547</v>
      </c>
      <c r="M2980" s="10">
        <f t="shared" si="326"/>
        <v>41922.640590277777</v>
      </c>
      <c r="N2980" t="b">
        <v>0</v>
      </c>
      <c r="O2980">
        <v>16</v>
      </c>
      <c r="P2980" t="b">
        <v>1</v>
      </c>
      <c r="Q2980" t="s">
        <v>8271</v>
      </c>
      <c r="R2980" s="5">
        <f t="shared" si="322"/>
        <v>1.2949999999999999</v>
      </c>
      <c r="S2980" s="14">
        <f t="shared" si="323"/>
        <v>60.6875</v>
      </c>
      <c r="T2980" t="str">
        <f t="shared" si="327"/>
        <v>theater</v>
      </c>
      <c r="U2980" t="str">
        <f t="shared" si="328"/>
        <v>plays</v>
      </c>
    </row>
    <row r="2981" spans="1:21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f t="shared" si="324"/>
        <v>5000</v>
      </c>
      <c r="F2981">
        <v>5070</v>
      </c>
      <c r="G2981" t="s">
        <v>8219</v>
      </c>
      <c r="H2981" t="s">
        <v>8224</v>
      </c>
      <c r="I2981" t="s">
        <v>8246</v>
      </c>
      <c r="J2981">
        <v>1420524000</v>
      </c>
      <c r="K2981" s="10">
        <f t="shared" si="325"/>
        <v>42010.25</v>
      </c>
      <c r="L2981">
        <v>1419104823</v>
      </c>
      <c r="M2981" s="10">
        <f t="shared" si="326"/>
        <v>41993.824340277773</v>
      </c>
      <c r="N2981" t="b">
        <v>0</v>
      </c>
      <c r="O2981">
        <v>46</v>
      </c>
      <c r="P2981" t="b">
        <v>1</v>
      </c>
      <c r="Q2981" t="s">
        <v>8271</v>
      </c>
      <c r="R2981" s="5">
        <f t="shared" si="322"/>
        <v>1.014</v>
      </c>
      <c r="S2981" s="14">
        <f t="shared" si="323"/>
        <v>110.21739130434783</v>
      </c>
      <c r="T2981" t="str">
        <f t="shared" si="327"/>
        <v>theater</v>
      </c>
      <c r="U2981" t="str">
        <f t="shared" si="328"/>
        <v>plays</v>
      </c>
    </row>
    <row r="2982" spans="1:21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f t="shared" si="324"/>
        <v>3000</v>
      </c>
      <c r="F2982">
        <v>3275</v>
      </c>
      <c r="G2982" t="s">
        <v>8219</v>
      </c>
      <c r="H2982" t="s">
        <v>8224</v>
      </c>
      <c r="I2982" t="s">
        <v>8246</v>
      </c>
      <c r="J2982">
        <v>1440381600</v>
      </c>
      <c r="K2982" s="10">
        <f t="shared" si="325"/>
        <v>42240.083333333328</v>
      </c>
      <c r="L2982">
        <v>1438639130</v>
      </c>
      <c r="M2982" s="10">
        <f t="shared" si="326"/>
        <v>42219.915856481486</v>
      </c>
      <c r="N2982" t="b">
        <v>0</v>
      </c>
      <c r="O2982">
        <v>24</v>
      </c>
      <c r="P2982" t="b">
        <v>1</v>
      </c>
      <c r="Q2982" t="s">
        <v>8271</v>
      </c>
      <c r="R2982" s="5">
        <f t="shared" si="322"/>
        <v>1.0920000000000001</v>
      </c>
      <c r="S2982" s="14">
        <f t="shared" si="323"/>
        <v>136.45833333333334</v>
      </c>
      <c r="T2982" t="str">
        <f t="shared" si="327"/>
        <v>theater</v>
      </c>
      <c r="U2982" t="str">
        <f t="shared" si="328"/>
        <v>plays</v>
      </c>
    </row>
    <row r="2983" spans="1:21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f t="shared" si="324"/>
        <v>4440</v>
      </c>
      <c r="F2983">
        <v>5157</v>
      </c>
      <c r="G2983" t="s">
        <v>8219</v>
      </c>
      <c r="H2983" t="s">
        <v>8241</v>
      </c>
      <c r="I2983" t="s">
        <v>8249</v>
      </c>
      <c r="J2983">
        <v>1443014756</v>
      </c>
      <c r="K2983" s="10">
        <f t="shared" si="325"/>
        <v>42270.559675925921</v>
      </c>
      <c r="L2983">
        <v>1439126756</v>
      </c>
      <c r="M2983" s="10">
        <f t="shared" si="326"/>
        <v>42225.559675925921</v>
      </c>
      <c r="N2983" t="b">
        <v>1</v>
      </c>
      <c r="O2983">
        <v>97</v>
      </c>
      <c r="P2983" t="b">
        <v>1</v>
      </c>
      <c r="Q2983" t="s">
        <v>8303</v>
      </c>
      <c r="R2983" s="5">
        <f t="shared" si="322"/>
        <v>1.2889999999999999</v>
      </c>
      <c r="S2983" s="14">
        <f t="shared" si="323"/>
        <v>53.164948453608247</v>
      </c>
      <c r="T2983" t="str">
        <f t="shared" si="327"/>
        <v>theater</v>
      </c>
      <c r="U2983" t="str">
        <f t="shared" si="328"/>
        <v>spaces</v>
      </c>
    </row>
    <row r="2984" spans="1:21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f t="shared" si="324"/>
        <v>6050</v>
      </c>
      <c r="F2984">
        <v>5103</v>
      </c>
      <c r="G2984" t="s">
        <v>8219</v>
      </c>
      <c r="H2984" t="s">
        <v>8225</v>
      </c>
      <c r="I2984" t="s">
        <v>8247</v>
      </c>
      <c r="J2984">
        <v>1455208143</v>
      </c>
      <c r="K2984" s="10">
        <f t="shared" si="325"/>
        <v>42411.686840277776</v>
      </c>
      <c r="L2984">
        <v>1452616143</v>
      </c>
      <c r="M2984" s="10">
        <f t="shared" si="326"/>
        <v>42381.686840277776</v>
      </c>
      <c r="N2984" t="b">
        <v>1</v>
      </c>
      <c r="O2984">
        <v>59</v>
      </c>
      <c r="P2984" t="b">
        <v>1</v>
      </c>
      <c r="Q2984" t="s">
        <v>8303</v>
      </c>
      <c r="R2984" s="5">
        <f t="shared" si="322"/>
        <v>1.0209999999999999</v>
      </c>
      <c r="S2984" s="14">
        <f t="shared" si="323"/>
        <v>86.491525423728817</v>
      </c>
      <c r="T2984" t="str">
        <f t="shared" si="327"/>
        <v>theater</v>
      </c>
      <c r="U2984" t="str">
        <f t="shared" si="328"/>
        <v>spaces</v>
      </c>
    </row>
    <row r="2985" spans="1:21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f t="shared" si="324"/>
        <v>116000</v>
      </c>
      <c r="F2985">
        <v>169985.91</v>
      </c>
      <c r="G2985" t="s">
        <v>8219</v>
      </c>
      <c r="H2985" t="s">
        <v>8224</v>
      </c>
      <c r="I2985" t="s">
        <v>8246</v>
      </c>
      <c r="J2985">
        <v>1415722236</v>
      </c>
      <c r="K2985" s="10">
        <f t="shared" si="325"/>
        <v>41954.674027777779</v>
      </c>
      <c r="L2985">
        <v>1410534636</v>
      </c>
      <c r="M2985" s="10">
        <f t="shared" si="326"/>
        <v>41894.632361111115</v>
      </c>
      <c r="N2985" t="b">
        <v>1</v>
      </c>
      <c r="O2985">
        <v>1095</v>
      </c>
      <c r="P2985" t="b">
        <v>1</v>
      </c>
      <c r="Q2985" t="s">
        <v>8303</v>
      </c>
      <c r="R2985" s="5">
        <f t="shared" si="322"/>
        <v>1.4650000000000001</v>
      </c>
      <c r="S2985" s="14">
        <f t="shared" si="323"/>
        <v>155.23827397260274</v>
      </c>
      <c r="T2985" t="str">
        <f t="shared" si="327"/>
        <v>theater</v>
      </c>
      <c r="U2985" t="str">
        <f t="shared" si="328"/>
        <v>spaces</v>
      </c>
    </row>
    <row r="2986" spans="1:21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f t="shared" si="324"/>
        <v>25000</v>
      </c>
      <c r="F2986">
        <v>25088</v>
      </c>
      <c r="G2986" t="s">
        <v>8219</v>
      </c>
      <c r="H2986" t="s">
        <v>8224</v>
      </c>
      <c r="I2986" t="s">
        <v>8246</v>
      </c>
      <c r="J2986">
        <v>1472020881</v>
      </c>
      <c r="K2986" s="10">
        <f t="shared" si="325"/>
        <v>42606.278715277775</v>
      </c>
      <c r="L2986">
        <v>1469428881</v>
      </c>
      <c r="M2986" s="10">
        <f t="shared" si="326"/>
        <v>42576.278715277775</v>
      </c>
      <c r="N2986" t="b">
        <v>1</v>
      </c>
      <c r="O2986">
        <v>218</v>
      </c>
      <c r="P2986" t="b">
        <v>1</v>
      </c>
      <c r="Q2986" t="s">
        <v>8303</v>
      </c>
      <c r="R2986" s="5">
        <f t="shared" si="322"/>
        <v>1.004</v>
      </c>
      <c r="S2986" s="14">
        <f t="shared" si="323"/>
        <v>115.08256880733946</v>
      </c>
      <c r="T2986" t="str">
        <f t="shared" si="327"/>
        <v>theater</v>
      </c>
      <c r="U2986" t="str">
        <f t="shared" si="328"/>
        <v>spaces</v>
      </c>
    </row>
    <row r="2987" spans="1:21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f t="shared" si="324"/>
        <v>6400</v>
      </c>
      <c r="F2987">
        <v>12165</v>
      </c>
      <c r="G2987" t="s">
        <v>8219</v>
      </c>
      <c r="H2987" t="s">
        <v>8228</v>
      </c>
      <c r="I2987" s="17" t="s">
        <v>8250</v>
      </c>
      <c r="J2987">
        <v>1477886400</v>
      </c>
      <c r="K2987" s="10">
        <f t="shared" si="325"/>
        <v>42674.166666666672</v>
      </c>
      <c r="L2987">
        <v>1476228128</v>
      </c>
      <c r="M2987" s="10">
        <f t="shared" si="326"/>
        <v>42654.973703703698</v>
      </c>
      <c r="N2987" t="b">
        <v>0</v>
      </c>
      <c r="O2987">
        <v>111</v>
      </c>
      <c r="P2987" t="b">
        <v>1</v>
      </c>
      <c r="Q2987" t="s">
        <v>8303</v>
      </c>
      <c r="R2987" s="5">
        <f t="shared" si="322"/>
        <v>1.2170000000000001</v>
      </c>
      <c r="S2987" s="14">
        <f t="shared" si="323"/>
        <v>109.5945945945946</v>
      </c>
      <c r="T2987" t="str">
        <f t="shared" si="327"/>
        <v>theater</v>
      </c>
      <c r="U2987" t="str">
        <f t="shared" si="328"/>
        <v>spaces</v>
      </c>
    </row>
    <row r="2988" spans="1:21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f t="shared" si="324"/>
        <v>2904</v>
      </c>
      <c r="F2988">
        <v>2532</v>
      </c>
      <c r="G2988" t="s">
        <v>8219</v>
      </c>
      <c r="H2988" t="s">
        <v>8225</v>
      </c>
      <c r="I2988" t="s">
        <v>8247</v>
      </c>
      <c r="J2988">
        <v>1462100406</v>
      </c>
      <c r="K2988" s="10">
        <f t="shared" si="325"/>
        <v>42491.458402777775</v>
      </c>
      <c r="L2988">
        <v>1456920006</v>
      </c>
      <c r="M2988" s="10">
        <f t="shared" si="326"/>
        <v>42431.500069444446</v>
      </c>
      <c r="N2988" t="b">
        <v>0</v>
      </c>
      <c r="O2988">
        <v>56</v>
      </c>
      <c r="P2988" t="b">
        <v>1</v>
      </c>
      <c r="Q2988" t="s">
        <v>8303</v>
      </c>
      <c r="R2988" s="5">
        <f t="shared" si="322"/>
        <v>1.0549999999999999</v>
      </c>
      <c r="S2988" s="14">
        <f t="shared" si="323"/>
        <v>45.214285714285715</v>
      </c>
      <c r="T2988" t="str">
        <f t="shared" si="327"/>
        <v>theater</v>
      </c>
      <c r="U2988" t="str">
        <f t="shared" si="328"/>
        <v>spaces</v>
      </c>
    </row>
    <row r="2989" spans="1:21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f t="shared" si="324"/>
        <v>25000</v>
      </c>
      <c r="F2989">
        <v>27600.2</v>
      </c>
      <c r="G2989" t="s">
        <v>8219</v>
      </c>
      <c r="H2989" t="s">
        <v>8224</v>
      </c>
      <c r="I2989" t="s">
        <v>8246</v>
      </c>
      <c r="J2989">
        <v>1476316800</v>
      </c>
      <c r="K2989" s="10">
        <f t="shared" si="325"/>
        <v>42656</v>
      </c>
      <c r="L2989">
        <v>1473837751</v>
      </c>
      <c r="M2989" s="10">
        <f t="shared" si="326"/>
        <v>42627.307303240741</v>
      </c>
      <c r="N2989" t="b">
        <v>0</v>
      </c>
      <c r="O2989">
        <v>265</v>
      </c>
      <c r="P2989" t="b">
        <v>1</v>
      </c>
      <c r="Q2989" t="s">
        <v>8303</v>
      </c>
      <c r="R2989" s="5">
        <f t="shared" si="322"/>
        <v>1.1040000000000001</v>
      </c>
      <c r="S2989" s="14">
        <f t="shared" si="323"/>
        <v>104.15169811320754</v>
      </c>
      <c r="T2989" t="str">
        <f t="shared" si="327"/>
        <v>theater</v>
      </c>
      <c r="U2989" t="str">
        <f t="shared" si="328"/>
        <v>spaces</v>
      </c>
    </row>
    <row r="2990" spans="1:21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f t="shared" si="324"/>
        <v>1210</v>
      </c>
      <c r="F2990">
        <v>1000</v>
      </c>
      <c r="G2990" t="s">
        <v>8219</v>
      </c>
      <c r="H2990" t="s">
        <v>8225</v>
      </c>
      <c r="I2990" t="s">
        <v>8247</v>
      </c>
      <c r="J2990">
        <v>1466412081</v>
      </c>
      <c r="K2990" s="10">
        <f t="shared" si="325"/>
        <v>42541.362048611118</v>
      </c>
      <c r="L2990">
        <v>1463820081</v>
      </c>
      <c r="M2990" s="10">
        <f t="shared" si="326"/>
        <v>42511.362048611118</v>
      </c>
      <c r="N2990" t="b">
        <v>0</v>
      </c>
      <c r="O2990">
        <v>28</v>
      </c>
      <c r="P2990" t="b">
        <v>1</v>
      </c>
      <c r="Q2990" t="s">
        <v>8303</v>
      </c>
      <c r="R2990" s="5">
        <f t="shared" si="322"/>
        <v>1</v>
      </c>
      <c r="S2990" s="14">
        <f t="shared" si="323"/>
        <v>35.714285714285715</v>
      </c>
      <c r="T2990" t="str">
        <f t="shared" si="327"/>
        <v>theater</v>
      </c>
      <c r="U2990" t="str">
        <f t="shared" si="328"/>
        <v>spaces</v>
      </c>
    </row>
    <row r="2991" spans="1:21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f t="shared" si="324"/>
        <v>20000</v>
      </c>
      <c r="F2991">
        <v>35307</v>
      </c>
      <c r="G2991" t="s">
        <v>8219</v>
      </c>
      <c r="H2991" t="s">
        <v>8224</v>
      </c>
      <c r="I2991" t="s">
        <v>8246</v>
      </c>
      <c r="J2991">
        <v>1450673940</v>
      </c>
      <c r="K2991" s="10">
        <f t="shared" si="325"/>
        <v>42359.207638888889</v>
      </c>
      <c r="L2991">
        <v>1448756962</v>
      </c>
      <c r="M2991" s="10">
        <f t="shared" si="326"/>
        <v>42337.02039351852</v>
      </c>
      <c r="N2991" t="b">
        <v>0</v>
      </c>
      <c r="O2991">
        <v>364</v>
      </c>
      <c r="P2991" t="b">
        <v>1</v>
      </c>
      <c r="Q2991" t="s">
        <v>8303</v>
      </c>
      <c r="R2991" s="5">
        <f t="shared" si="322"/>
        <v>1.7649999999999999</v>
      </c>
      <c r="S2991" s="14">
        <f t="shared" si="323"/>
        <v>96.997252747252745</v>
      </c>
      <c r="T2991" t="str">
        <f t="shared" si="327"/>
        <v>theater</v>
      </c>
      <c r="U2991" t="str">
        <f t="shared" si="328"/>
        <v>spaces</v>
      </c>
    </row>
    <row r="2992" spans="1:21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f t="shared" si="324"/>
        <v>10000</v>
      </c>
      <c r="F2992">
        <v>10000</v>
      </c>
      <c r="G2992" t="s">
        <v>8219</v>
      </c>
      <c r="H2992" t="s">
        <v>8224</v>
      </c>
      <c r="I2992" t="s">
        <v>8246</v>
      </c>
      <c r="J2992">
        <v>1452174420</v>
      </c>
      <c r="K2992" s="10">
        <f t="shared" si="325"/>
        <v>42376.57430555555</v>
      </c>
      <c r="L2992">
        <v>1449150420</v>
      </c>
      <c r="M2992" s="10">
        <f t="shared" si="326"/>
        <v>42341.57430555555</v>
      </c>
      <c r="N2992" t="b">
        <v>0</v>
      </c>
      <c r="O2992">
        <v>27</v>
      </c>
      <c r="P2992" t="b">
        <v>1</v>
      </c>
      <c r="Q2992" t="s">
        <v>8303</v>
      </c>
      <c r="R2992" s="5">
        <f t="shared" si="322"/>
        <v>1</v>
      </c>
      <c r="S2992" s="14">
        <f t="shared" si="323"/>
        <v>370.37037037037038</v>
      </c>
      <c r="T2992" t="str">
        <f t="shared" si="327"/>
        <v>theater</v>
      </c>
      <c r="U2992" t="str">
        <f t="shared" si="328"/>
        <v>spaces</v>
      </c>
    </row>
    <row r="2993" spans="1:21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f t="shared" si="324"/>
        <v>8500</v>
      </c>
      <c r="F2993">
        <v>8780</v>
      </c>
      <c r="G2993" t="s">
        <v>8219</v>
      </c>
      <c r="H2993" t="s">
        <v>8224</v>
      </c>
      <c r="I2993" t="s">
        <v>8246</v>
      </c>
      <c r="J2993">
        <v>1485547530</v>
      </c>
      <c r="K2993" s="10">
        <f t="shared" si="325"/>
        <v>42762.837152777778</v>
      </c>
      <c r="L2993">
        <v>1483646730</v>
      </c>
      <c r="M2993" s="10">
        <f t="shared" si="326"/>
        <v>42740.837152777778</v>
      </c>
      <c r="N2993" t="b">
        <v>0</v>
      </c>
      <c r="O2993">
        <v>93</v>
      </c>
      <c r="P2993" t="b">
        <v>1</v>
      </c>
      <c r="Q2993" t="s">
        <v>8303</v>
      </c>
      <c r="R2993" s="5">
        <f t="shared" si="322"/>
        <v>1.0329999999999999</v>
      </c>
      <c r="S2993" s="14">
        <f t="shared" si="323"/>
        <v>94.408602150537632</v>
      </c>
      <c r="T2993" t="str">
        <f t="shared" si="327"/>
        <v>theater</v>
      </c>
      <c r="U2993" t="str">
        <f t="shared" si="328"/>
        <v>spaces</v>
      </c>
    </row>
    <row r="2994" spans="1:21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f t="shared" si="324"/>
        <v>3000</v>
      </c>
      <c r="F2994">
        <v>3135</v>
      </c>
      <c r="G2994" t="s">
        <v>8219</v>
      </c>
      <c r="H2994" t="s">
        <v>8224</v>
      </c>
      <c r="I2994" t="s">
        <v>8246</v>
      </c>
      <c r="J2994">
        <v>1476037510</v>
      </c>
      <c r="K2994" s="10">
        <f t="shared" si="325"/>
        <v>42652.767476851848</v>
      </c>
      <c r="L2994">
        <v>1473445510</v>
      </c>
      <c r="M2994" s="10">
        <f t="shared" si="326"/>
        <v>42622.767476851848</v>
      </c>
      <c r="N2994" t="b">
        <v>0</v>
      </c>
      <c r="O2994">
        <v>64</v>
      </c>
      <c r="P2994" t="b">
        <v>1</v>
      </c>
      <c r="Q2994" t="s">
        <v>8303</v>
      </c>
      <c r="R2994" s="5">
        <f t="shared" si="322"/>
        <v>1.0449999999999999</v>
      </c>
      <c r="S2994" s="14">
        <f t="shared" si="323"/>
        <v>48.984375</v>
      </c>
      <c r="T2994" t="str">
        <f t="shared" si="327"/>
        <v>theater</v>
      </c>
      <c r="U2994" t="str">
        <f t="shared" si="328"/>
        <v>spaces</v>
      </c>
    </row>
    <row r="2995" spans="1:21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f t="shared" si="324"/>
        <v>1000</v>
      </c>
      <c r="F2995">
        <v>1003</v>
      </c>
      <c r="G2995" t="s">
        <v>8219</v>
      </c>
      <c r="H2995" t="s">
        <v>8224</v>
      </c>
      <c r="I2995" t="s">
        <v>8246</v>
      </c>
      <c r="J2995">
        <v>1455998867</v>
      </c>
      <c r="K2995" s="10">
        <f t="shared" si="325"/>
        <v>42420.838738425926</v>
      </c>
      <c r="L2995">
        <v>1453406867</v>
      </c>
      <c r="M2995" s="10">
        <f t="shared" si="326"/>
        <v>42390.838738425926</v>
      </c>
      <c r="N2995" t="b">
        <v>0</v>
      </c>
      <c r="O2995">
        <v>22</v>
      </c>
      <c r="P2995" t="b">
        <v>1</v>
      </c>
      <c r="Q2995" t="s">
        <v>8303</v>
      </c>
      <c r="R2995" s="5">
        <f t="shared" si="322"/>
        <v>1.0029999999999999</v>
      </c>
      <c r="S2995" s="14">
        <f t="shared" si="323"/>
        <v>45.590909090909093</v>
      </c>
      <c r="T2995" t="str">
        <f t="shared" si="327"/>
        <v>theater</v>
      </c>
      <c r="U2995" t="str">
        <f t="shared" si="328"/>
        <v>spaces</v>
      </c>
    </row>
    <row r="2996" spans="1:21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f t="shared" si="324"/>
        <v>363</v>
      </c>
      <c r="F2996">
        <v>1373.24</v>
      </c>
      <c r="G2996" t="s">
        <v>8219</v>
      </c>
      <c r="H2996" t="s">
        <v>8225</v>
      </c>
      <c r="I2996" t="s">
        <v>8247</v>
      </c>
      <c r="J2996">
        <v>1412335772</v>
      </c>
      <c r="K2996" s="10">
        <f t="shared" si="325"/>
        <v>41915.478842592594</v>
      </c>
      <c r="L2996">
        <v>1409743772</v>
      </c>
      <c r="M2996" s="10">
        <f t="shared" si="326"/>
        <v>41885.478842592594</v>
      </c>
      <c r="N2996" t="b">
        <v>0</v>
      </c>
      <c r="O2996">
        <v>59</v>
      </c>
      <c r="P2996" t="b">
        <v>1</v>
      </c>
      <c r="Q2996" t="s">
        <v>8303</v>
      </c>
      <c r="R2996" s="5">
        <f t="shared" si="322"/>
        <v>4.577</v>
      </c>
      <c r="S2996" s="14">
        <f t="shared" si="323"/>
        <v>23.275254237288134</v>
      </c>
      <c r="T2996" t="str">
        <f t="shared" si="327"/>
        <v>theater</v>
      </c>
      <c r="U2996" t="str">
        <f t="shared" si="328"/>
        <v>spaces</v>
      </c>
    </row>
    <row r="2997" spans="1:21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f t="shared" si="324"/>
        <v>15000</v>
      </c>
      <c r="F2997">
        <v>15744</v>
      </c>
      <c r="G2997" t="s">
        <v>8219</v>
      </c>
      <c r="H2997" t="s">
        <v>8224</v>
      </c>
      <c r="I2997" t="s">
        <v>8246</v>
      </c>
      <c r="J2997">
        <v>1484841471</v>
      </c>
      <c r="K2997" s="10">
        <f t="shared" si="325"/>
        <v>42754.665173611109</v>
      </c>
      <c r="L2997">
        <v>1482249471</v>
      </c>
      <c r="M2997" s="10">
        <f t="shared" si="326"/>
        <v>42724.665173611109</v>
      </c>
      <c r="N2997" t="b">
        <v>0</v>
      </c>
      <c r="O2997">
        <v>249</v>
      </c>
      <c r="P2997" t="b">
        <v>1</v>
      </c>
      <c r="Q2997" t="s">
        <v>8303</v>
      </c>
      <c r="R2997" s="5">
        <f t="shared" si="322"/>
        <v>1.05</v>
      </c>
      <c r="S2997" s="14">
        <f t="shared" si="323"/>
        <v>63.2289156626506</v>
      </c>
      <c r="T2997" t="str">
        <f t="shared" si="327"/>
        <v>theater</v>
      </c>
      <c r="U2997" t="str">
        <f t="shared" si="328"/>
        <v>spaces</v>
      </c>
    </row>
    <row r="2998" spans="1:21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f t="shared" si="324"/>
        <v>35000</v>
      </c>
      <c r="F2998">
        <v>60180</v>
      </c>
      <c r="G2998" t="s">
        <v>8219</v>
      </c>
      <c r="H2998" t="s">
        <v>8224</v>
      </c>
      <c r="I2998" t="s">
        <v>8246</v>
      </c>
      <c r="J2998">
        <v>1432677240</v>
      </c>
      <c r="K2998" s="10">
        <f t="shared" si="325"/>
        <v>42150.912500000006</v>
      </c>
      <c r="L2998">
        <v>1427493240</v>
      </c>
      <c r="M2998" s="10">
        <f t="shared" si="326"/>
        <v>42090.912500000006</v>
      </c>
      <c r="N2998" t="b">
        <v>0</v>
      </c>
      <c r="O2998">
        <v>392</v>
      </c>
      <c r="P2998" t="b">
        <v>1</v>
      </c>
      <c r="Q2998" t="s">
        <v>8303</v>
      </c>
      <c r="R2998" s="5">
        <f t="shared" si="322"/>
        <v>1.7190000000000001</v>
      </c>
      <c r="S2998" s="14">
        <f t="shared" si="323"/>
        <v>153.5204081632653</v>
      </c>
      <c r="T2998" t="str">
        <f t="shared" si="327"/>
        <v>theater</v>
      </c>
      <c r="U2998" t="str">
        <f t="shared" si="328"/>
        <v>spaces</v>
      </c>
    </row>
    <row r="2999" spans="1:21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f t="shared" si="324"/>
        <v>10000</v>
      </c>
      <c r="F2999">
        <v>10373</v>
      </c>
      <c r="G2999" t="s">
        <v>8219</v>
      </c>
      <c r="H2999" t="s">
        <v>8224</v>
      </c>
      <c r="I2999" t="s">
        <v>8246</v>
      </c>
      <c r="J2999">
        <v>1488171540</v>
      </c>
      <c r="K2999" s="10">
        <f t="shared" si="325"/>
        <v>42793.207638888889</v>
      </c>
      <c r="L2999">
        <v>1486661793</v>
      </c>
      <c r="M2999" s="10">
        <f t="shared" si="326"/>
        <v>42775.733715277776</v>
      </c>
      <c r="N2999" t="b">
        <v>0</v>
      </c>
      <c r="O2999">
        <v>115</v>
      </c>
      <c r="P2999" t="b">
        <v>1</v>
      </c>
      <c r="Q2999" t="s">
        <v>8303</v>
      </c>
      <c r="R2999" s="5">
        <f t="shared" si="322"/>
        <v>1.0369999999999999</v>
      </c>
      <c r="S2999" s="14">
        <f t="shared" si="323"/>
        <v>90.2</v>
      </c>
      <c r="T2999" t="str">
        <f t="shared" si="327"/>
        <v>theater</v>
      </c>
      <c r="U2999" t="str">
        <f t="shared" si="328"/>
        <v>spaces</v>
      </c>
    </row>
    <row r="3000" spans="1:21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f t="shared" si="324"/>
        <v>50000</v>
      </c>
      <c r="F3000">
        <v>51514.5</v>
      </c>
      <c r="G3000" t="s">
        <v>8219</v>
      </c>
      <c r="H3000" t="s">
        <v>8224</v>
      </c>
      <c r="I3000" t="s">
        <v>8246</v>
      </c>
      <c r="J3000">
        <v>1402892700</v>
      </c>
      <c r="K3000" s="10">
        <f t="shared" si="325"/>
        <v>41806.184027777781</v>
      </c>
      <c r="L3000">
        <v>1400474329</v>
      </c>
      <c r="M3000" s="10">
        <f t="shared" si="326"/>
        <v>41778.193622685183</v>
      </c>
      <c r="N3000" t="b">
        <v>0</v>
      </c>
      <c r="O3000">
        <v>433</v>
      </c>
      <c r="P3000" t="b">
        <v>1</v>
      </c>
      <c r="Q3000" t="s">
        <v>8303</v>
      </c>
      <c r="R3000" s="5">
        <f t="shared" si="322"/>
        <v>1.03</v>
      </c>
      <c r="S3000" s="14">
        <f t="shared" si="323"/>
        <v>118.97113163972287</v>
      </c>
      <c r="T3000" t="str">
        <f t="shared" si="327"/>
        <v>theater</v>
      </c>
      <c r="U3000" t="str">
        <f t="shared" si="328"/>
        <v>spaces</v>
      </c>
    </row>
    <row r="3001" spans="1:21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f t="shared" si="324"/>
        <v>1350</v>
      </c>
      <c r="F3001">
        <v>1605</v>
      </c>
      <c r="G3001" t="s">
        <v>8219</v>
      </c>
      <c r="H3001" t="s">
        <v>8224</v>
      </c>
      <c r="I3001" t="s">
        <v>8246</v>
      </c>
      <c r="J3001">
        <v>1488333600</v>
      </c>
      <c r="K3001" s="10">
        <f t="shared" si="325"/>
        <v>42795.083333333328</v>
      </c>
      <c r="L3001">
        <v>1487094360</v>
      </c>
      <c r="M3001" s="10">
        <f t="shared" si="326"/>
        <v>42780.740277777775</v>
      </c>
      <c r="N3001" t="b">
        <v>0</v>
      </c>
      <c r="O3001">
        <v>20</v>
      </c>
      <c r="P3001" t="b">
        <v>1</v>
      </c>
      <c r="Q3001" t="s">
        <v>8303</v>
      </c>
      <c r="R3001" s="5">
        <f t="shared" si="322"/>
        <v>1.1890000000000001</v>
      </c>
      <c r="S3001" s="14">
        <f t="shared" si="323"/>
        <v>80.25</v>
      </c>
      <c r="T3001" t="str">
        <f t="shared" si="327"/>
        <v>theater</v>
      </c>
      <c r="U3001" t="str">
        <f t="shared" si="328"/>
        <v>spaces</v>
      </c>
    </row>
    <row r="3002" spans="1:21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f t="shared" si="324"/>
        <v>500</v>
      </c>
      <c r="F3002">
        <v>500</v>
      </c>
      <c r="G3002" t="s">
        <v>8219</v>
      </c>
      <c r="H3002" t="s">
        <v>8224</v>
      </c>
      <c r="I3002" t="s">
        <v>8246</v>
      </c>
      <c r="J3002">
        <v>1485885600</v>
      </c>
      <c r="K3002" s="10">
        <f t="shared" si="325"/>
        <v>42766.75</v>
      </c>
      <c r="L3002">
        <v>1484682670</v>
      </c>
      <c r="M3002" s="10">
        <f t="shared" si="326"/>
        <v>42752.827199074076</v>
      </c>
      <c r="N3002" t="b">
        <v>0</v>
      </c>
      <c r="O3002">
        <v>8</v>
      </c>
      <c r="P3002" t="b">
        <v>1</v>
      </c>
      <c r="Q3002" t="s">
        <v>8303</v>
      </c>
      <c r="R3002" s="5">
        <f t="shared" si="322"/>
        <v>1</v>
      </c>
      <c r="S3002" s="14">
        <f t="shared" si="323"/>
        <v>62.5</v>
      </c>
      <c r="T3002" t="str">
        <f t="shared" si="327"/>
        <v>theater</v>
      </c>
      <c r="U3002" t="str">
        <f t="shared" si="328"/>
        <v>spaces</v>
      </c>
    </row>
    <row r="3003" spans="1:21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f t="shared" si="324"/>
        <v>7214</v>
      </c>
      <c r="F3003">
        <v>22991.01</v>
      </c>
      <c r="G3003" t="s">
        <v>8219</v>
      </c>
      <c r="H3003" t="s">
        <v>8224</v>
      </c>
      <c r="I3003" t="s">
        <v>8246</v>
      </c>
      <c r="J3003">
        <v>1468445382</v>
      </c>
      <c r="K3003" s="10">
        <f t="shared" si="325"/>
        <v>42564.895625000005</v>
      </c>
      <c r="L3003">
        <v>1465853382</v>
      </c>
      <c r="M3003" s="10">
        <f t="shared" si="326"/>
        <v>42534.895625000005</v>
      </c>
      <c r="N3003" t="b">
        <v>0</v>
      </c>
      <c r="O3003">
        <v>175</v>
      </c>
      <c r="P3003" t="b">
        <v>1</v>
      </c>
      <c r="Q3003" t="s">
        <v>8303</v>
      </c>
      <c r="R3003" s="5">
        <f t="shared" si="322"/>
        <v>3.1869999999999998</v>
      </c>
      <c r="S3003" s="14">
        <f t="shared" si="323"/>
        <v>131.37719999999999</v>
      </c>
      <c r="T3003" t="str">
        <f t="shared" si="327"/>
        <v>theater</v>
      </c>
      <c r="U3003" t="str">
        <f t="shared" si="328"/>
        <v>spaces</v>
      </c>
    </row>
    <row r="3004" spans="1:21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f t="shared" si="324"/>
        <v>7000</v>
      </c>
      <c r="F3004">
        <v>7595.43</v>
      </c>
      <c r="G3004" t="s">
        <v>8219</v>
      </c>
      <c r="H3004" t="s">
        <v>8224</v>
      </c>
      <c r="I3004" t="s">
        <v>8246</v>
      </c>
      <c r="J3004">
        <v>1356552252</v>
      </c>
      <c r="K3004" s="10">
        <f t="shared" si="325"/>
        <v>41269.83625</v>
      </c>
      <c r="L3004">
        <v>1353960252</v>
      </c>
      <c r="M3004" s="10">
        <f t="shared" si="326"/>
        <v>41239.83625</v>
      </c>
      <c r="N3004" t="b">
        <v>0</v>
      </c>
      <c r="O3004">
        <v>104</v>
      </c>
      <c r="P3004" t="b">
        <v>1</v>
      </c>
      <c r="Q3004" t="s">
        <v>8303</v>
      </c>
      <c r="R3004" s="5">
        <f t="shared" si="322"/>
        <v>1.085</v>
      </c>
      <c r="S3004" s="14">
        <f t="shared" si="323"/>
        <v>73.032980769230775</v>
      </c>
      <c r="T3004" t="str">
        <f t="shared" si="327"/>
        <v>theater</v>
      </c>
      <c r="U3004" t="str">
        <f t="shared" si="328"/>
        <v>spaces</v>
      </c>
    </row>
    <row r="3005" spans="1:21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f t="shared" si="324"/>
        <v>3000</v>
      </c>
      <c r="F3005">
        <v>3035</v>
      </c>
      <c r="G3005" t="s">
        <v>8219</v>
      </c>
      <c r="H3005" t="s">
        <v>8224</v>
      </c>
      <c r="I3005" t="s">
        <v>8246</v>
      </c>
      <c r="J3005">
        <v>1456811940</v>
      </c>
      <c r="K3005" s="10">
        <f t="shared" si="325"/>
        <v>42430.249305555553</v>
      </c>
      <c r="L3005">
        <v>1454098976</v>
      </c>
      <c r="M3005" s="10">
        <f t="shared" si="326"/>
        <v>42398.849259259259</v>
      </c>
      <c r="N3005" t="b">
        <v>0</v>
      </c>
      <c r="O3005">
        <v>17</v>
      </c>
      <c r="P3005" t="b">
        <v>1</v>
      </c>
      <c r="Q3005" t="s">
        <v>8303</v>
      </c>
      <c r="R3005" s="5">
        <f t="shared" si="322"/>
        <v>1.012</v>
      </c>
      <c r="S3005" s="14">
        <f t="shared" si="323"/>
        <v>178.52941176470588</v>
      </c>
      <c r="T3005" t="str">
        <f t="shared" si="327"/>
        <v>theater</v>
      </c>
      <c r="U3005" t="str">
        <f t="shared" si="328"/>
        <v>spaces</v>
      </c>
    </row>
    <row r="3006" spans="1:21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f t="shared" si="324"/>
        <v>40000</v>
      </c>
      <c r="F3006">
        <v>45126</v>
      </c>
      <c r="G3006" t="s">
        <v>8219</v>
      </c>
      <c r="H3006" t="s">
        <v>8224</v>
      </c>
      <c r="I3006" t="s">
        <v>8246</v>
      </c>
      <c r="J3006">
        <v>1416089324</v>
      </c>
      <c r="K3006" s="10">
        <f t="shared" si="325"/>
        <v>41958.922731481478</v>
      </c>
      <c r="L3006">
        <v>1413493724</v>
      </c>
      <c r="M3006" s="10">
        <f t="shared" si="326"/>
        <v>41928.881064814814</v>
      </c>
      <c r="N3006" t="b">
        <v>0</v>
      </c>
      <c r="O3006">
        <v>277</v>
      </c>
      <c r="P3006" t="b">
        <v>1</v>
      </c>
      <c r="Q3006" t="s">
        <v>8303</v>
      </c>
      <c r="R3006" s="5">
        <f t="shared" si="322"/>
        <v>1.1279999999999999</v>
      </c>
      <c r="S3006" s="14">
        <f t="shared" si="323"/>
        <v>162.90974729241879</v>
      </c>
      <c r="T3006" t="str">
        <f t="shared" si="327"/>
        <v>theater</v>
      </c>
      <c r="U3006" t="str">
        <f t="shared" si="328"/>
        <v>spaces</v>
      </c>
    </row>
    <row r="3007" spans="1:21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f t="shared" si="324"/>
        <v>10600</v>
      </c>
      <c r="F3007">
        <v>12772.6</v>
      </c>
      <c r="G3007" t="s">
        <v>8219</v>
      </c>
      <c r="H3007" t="s">
        <v>8224</v>
      </c>
      <c r="I3007" t="s">
        <v>8246</v>
      </c>
      <c r="J3007">
        <v>1412611905</v>
      </c>
      <c r="K3007" s="10">
        <f t="shared" si="325"/>
        <v>41918.674826388888</v>
      </c>
      <c r="L3007">
        <v>1410019905</v>
      </c>
      <c r="M3007" s="10">
        <f t="shared" si="326"/>
        <v>41888.674826388888</v>
      </c>
      <c r="N3007" t="b">
        <v>0</v>
      </c>
      <c r="O3007">
        <v>118</v>
      </c>
      <c r="P3007" t="b">
        <v>1</v>
      </c>
      <c r="Q3007" t="s">
        <v>8303</v>
      </c>
      <c r="R3007" s="5">
        <f t="shared" si="322"/>
        <v>1.2050000000000001</v>
      </c>
      <c r="S3007" s="14">
        <f t="shared" si="323"/>
        <v>108.24237288135593</v>
      </c>
      <c r="T3007" t="str">
        <f t="shared" si="327"/>
        <v>theater</v>
      </c>
      <c r="U3007" t="str">
        <f t="shared" si="328"/>
        <v>spaces</v>
      </c>
    </row>
    <row r="3008" spans="1:21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f t="shared" si="324"/>
        <v>6000</v>
      </c>
      <c r="F3008">
        <v>8620</v>
      </c>
      <c r="G3008" t="s">
        <v>8219</v>
      </c>
      <c r="H3008" t="s">
        <v>8229</v>
      </c>
      <c r="I3008" t="s">
        <v>8251</v>
      </c>
      <c r="J3008">
        <v>1418580591</v>
      </c>
      <c r="K3008" s="10">
        <f t="shared" si="325"/>
        <v>41987.756840277783</v>
      </c>
      <c r="L3008">
        <v>1415988591</v>
      </c>
      <c r="M3008" s="10">
        <f t="shared" si="326"/>
        <v>41957.756840277783</v>
      </c>
      <c r="N3008" t="b">
        <v>0</v>
      </c>
      <c r="O3008">
        <v>97</v>
      </c>
      <c r="P3008" t="b">
        <v>1</v>
      </c>
      <c r="Q3008" t="s">
        <v>8303</v>
      </c>
      <c r="R3008" s="5">
        <f t="shared" si="322"/>
        <v>1.0780000000000001</v>
      </c>
      <c r="S3008" s="14">
        <f t="shared" si="323"/>
        <v>88.865979381443296</v>
      </c>
      <c r="T3008" t="str">
        <f t="shared" si="327"/>
        <v>theater</v>
      </c>
      <c r="U3008" t="str">
        <f t="shared" si="328"/>
        <v>spaces</v>
      </c>
    </row>
    <row r="3009" spans="1:21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f t="shared" si="324"/>
        <v>600</v>
      </c>
      <c r="F3009">
        <v>1080</v>
      </c>
      <c r="G3009" t="s">
        <v>8219</v>
      </c>
      <c r="H3009" t="s">
        <v>8224</v>
      </c>
      <c r="I3009" t="s">
        <v>8246</v>
      </c>
      <c r="J3009">
        <v>1429938683</v>
      </c>
      <c r="K3009" s="10">
        <f t="shared" si="325"/>
        <v>42119.216238425928</v>
      </c>
      <c r="L3009">
        <v>1428124283</v>
      </c>
      <c r="M3009" s="10">
        <f t="shared" si="326"/>
        <v>42098.216238425928</v>
      </c>
      <c r="N3009" t="b">
        <v>0</v>
      </c>
      <c r="O3009">
        <v>20</v>
      </c>
      <c r="P3009" t="b">
        <v>1</v>
      </c>
      <c r="Q3009" t="s">
        <v>8303</v>
      </c>
      <c r="R3009" s="5">
        <f t="shared" si="322"/>
        <v>1.8</v>
      </c>
      <c r="S3009" s="14">
        <f t="shared" si="323"/>
        <v>54</v>
      </c>
      <c r="T3009" t="str">
        <f t="shared" si="327"/>
        <v>theater</v>
      </c>
      <c r="U3009" t="str">
        <f t="shared" si="328"/>
        <v>spaces</v>
      </c>
    </row>
    <row r="3010" spans="1:21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f t="shared" si="324"/>
        <v>3000</v>
      </c>
      <c r="F3010">
        <v>3035</v>
      </c>
      <c r="G3010" t="s">
        <v>8219</v>
      </c>
      <c r="H3010" t="s">
        <v>8224</v>
      </c>
      <c r="I3010" t="s">
        <v>8246</v>
      </c>
      <c r="J3010">
        <v>1453352719</v>
      </c>
      <c r="K3010" s="10">
        <f t="shared" si="325"/>
        <v>42390.212025462963</v>
      </c>
      <c r="L3010">
        <v>1450760719</v>
      </c>
      <c r="M3010" s="10">
        <f t="shared" si="326"/>
        <v>42360.212025462963</v>
      </c>
      <c r="N3010" t="b">
        <v>0</v>
      </c>
      <c r="O3010">
        <v>26</v>
      </c>
      <c r="P3010" t="b">
        <v>1</v>
      </c>
      <c r="Q3010" t="s">
        <v>8303</v>
      </c>
      <c r="R3010" s="5">
        <f t="shared" ref="R3010:R3073" si="329">ROUND((F3010/D3010),3)</f>
        <v>1.012</v>
      </c>
      <c r="S3010" s="14">
        <f t="shared" ref="S3010:S3073" si="330">F3010/O3010</f>
        <v>116.73076923076923</v>
      </c>
      <c r="T3010" t="str">
        <f t="shared" si="327"/>
        <v>theater</v>
      </c>
      <c r="U3010" t="str">
        <f t="shared" si="328"/>
        <v>spaces</v>
      </c>
    </row>
    <row r="3011" spans="1:21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f t="shared" ref="E3011:E3074" si="331">IF(I3011="USD",D3011,(IF(I3011="AUD",(D3011*0.68),IF(I3011="GBP",(D3011*1.21),(IF(I3011="EUR",(D3011*1.11),(IF(I3011="CAD",(D3011*0.75),(IF(I3011="NZD",(D3011*0.64),IF(I3011="HKD",(D3011*0.13),IF(I3011="DKK",(D3011*0.15),IF(I3011="NOK",(D3011*0.11),IF(I3011="SEK",(D3011*0.1),(IF(I3011="MXN",(D3011*0.051),IF(I3011="chf",(D3011*1.02),IF(I3011="SGD",(D3011*0.72)))))))))))))))))))</f>
        <v>25000</v>
      </c>
      <c r="F3011">
        <v>29939</v>
      </c>
      <c r="G3011" t="s">
        <v>8219</v>
      </c>
      <c r="H3011" t="s">
        <v>8224</v>
      </c>
      <c r="I3011" t="s">
        <v>8246</v>
      </c>
      <c r="J3011">
        <v>1417012840</v>
      </c>
      <c r="K3011" s="10">
        <f t="shared" ref="K3011:K3074" si="332">(((J3011/60)/60)/24)+DATE(1970,1,1)</f>
        <v>41969.611574074079</v>
      </c>
      <c r="L3011">
        <v>1414417240</v>
      </c>
      <c r="M3011" s="10">
        <f t="shared" ref="M3011:M3074" si="333">(((L3011/60)/60)/24)+DATE(1970,1,1)</f>
        <v>41939.569907407407</v>
      </c>
      <c r="N3011" t="b">
        <v>0</v>
      </c>
      <c r="O3011">
        <v>128</v>
      </c>
      <c r="P3011" t="b">
        <v>1</v>
      </c>
      <c r="Q3011" t="s">
        <v>8303</v>
      </c>
      <c r="R3011" s="5">
        <f t="shared" si="329"/>
        <v>1.198</v>
      </c>
      <c r="S3011" s="14">
        <f t="shared" si="330"/>
        <v>233.8984375</v>
      </c>
      <c r="T3011" t="str">
        <f t="shared" ref="T3011:T3074" si="334">LEFT(Q3011,SEARCH("/",Q3011,1)-1)</f>
        <v>theater</v>
      </c>
      <c r="U3011" t="str">
        <f t="shared" ref="U3011:U3074" si="335">RIGHT(Q3011,(LEN(Q3011)-(SEARCH("/",Q3011,1))))</f>
        <v>spaces</v>
      </c>
    </row>
    <row r="3012" spans="1:21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f t="shared" si="331"/>
        <v>1500</v>
      </c>
      <c r="F3012">
        <v>2370</v>
      </c>
      <c r="G3012" t="s">
        <v>8219</v>
      </c>
      <c r="H3012" t="s">
        <v>8224</v>
      </c>
      <c r="I3012" t="s">
        <v>8246</v>
      </c>
      <c r="J3012">
        <v>1424548719</v>
      </c>
      <c r="K3012" s="10">
        <f t="shared" si="332"/>
        <v>42056.832395833335</v>
      </c>
      <c r="L3012">
        <v>1419364719</v>
      </c>
      <c r="M3012" s="10">
        <f t="shared" si="333"/>
        <v>41996.832395833335</v>
      </c>
      <c r="N3012" t="b">
        <v>0</v>
      </c>
      <c r="O3012">
        <v>15</v>
      </c>
      <c r="P3012" t="b">
        <v>1</v>
      </c>
      <c r="Q3012" t="s">
        <v>8303</v>
      </c>
      <c r="R3012" s="5">
        <f t="shared" si="329"/>
        <v>1.58</v>
      </c>
      <c r="S3012" s="14">
        <f t="shared" si="330"/>
        <v>158</v>
      </c>
      <c r="T3012" t="str">
        <f t="shared" si="334"/>
        <v>theater</v>
      </c>
      <c r="U3012" t="str">
        <f t="shared" si="335"/>
        <v>spaces</v>
      </c>
    </row>
    <row r="3013" spans="1:21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f t="shared" si="331"/>
        <v>333.00000000000006</v>
      </c>
      <c r="F3013">
        <v>371</v>
      </c>
      <c r="G3013" t="s">
        <v>8219</v>
      </c>
      <c r="H3013" t="s">
        <v>8227</v>
      </c>
      <c r="I3013" t="s">
        <v>8249</v>
      </c>
      <c r="J3013">
        <v>1450911540</v>
      </c>
      <c r="K3013" s="10">
        <f t="shared" si="332"/>
        <v>42361.957638888889</v>
      </c>
      <c r="L3013">
        <v>1448536516</v>
      </c>
      <c r="M3013" s="10">
        <f t="shared" si="333"/>
        <v>42334.468935185185</v>
      </c>
      <c r="N3013" t="b">
        <v>0</v>
      </c>
      <c r="O3013">
        <v>25</v>
      </c>
      <c r="P3013" t="b">
        <v>1</v>
      </c>
      <c r="Q3013" t="s">
        <v>8303</v>
      </c>
      <c r="R3013" s="5">
        <f t="shared" si="329"/>
        <v>1.2370000000000001</v>
      </c>
      <c r="S3013" s="14">
        <f t="shared" si="330"/>
        <v>14.84</v>
      </c>
      <c r="T3013" t="str">
        <f t="shared" si="334"/>
        <v>theater</v>
      </c>
      <c r="U3013" t="str">
        <f t="shared" si="335"/>
        <v>spaces</v>
      </c>
    </row>
    <row r="3014" spans="1:21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f t="shared" si="331"/>
        <v>4000</v>
      </c>
      <c r="F3014">
        <v>4685</v>
      </c>
      <c r="G3014" t="s">
        <v>8219</v>
      </c>
      <c r="H3014" t="s">
        <v>8224</v>
      </c>
      <c r="I3014" t="s">
        <v>8246</v>
      </c>
      <c r="J3014">
        <v>1423587130</v>
      </c>
      <c r="K3014" s="10">
        <f t="shared" si="332"/>
        <v>42045.702893518523</v>
      </c>
      <c r="L3014">
        <v>1421772730</v>
      </c>
      <c r="M3014" s="10">
        <f t="shared" si="333"/>
        <v>42024.702893518523</v>
      </c>
      <c r="N3014" t="b">
        <v>0</v>
      </c>
      <c r="O3014">
        <v>55</v>
      </c>
      <c r="P3014" t="b">
        <v>1</v>
      </c>
      <c r="Q3014" t="s">
        <v>8303</v>
      </c>
      <c r="R3014" s="5">
        <f t="shared" si="329"/>
        <v>1.171</v>
      </c>
      <c r="S3014" s="14">
        <f t="shared" si="330"/>
        <v>85.181818181818187</v>
      </c>
      <c r="T3014" t="str">
        <f t="shared" si="334"/>
        <v>theater</v>
      </c>
      <c r="U3014" t="str">
        <f t="shared" si="335"/>
        <v>spaces</v>
      </c>
    </row>
    <row r="3015" spans="1:21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f t="shared" si="331"/>
        <v>10000</v>
      </c>
      <c r="F3015">
        <v>15696</v>
      </c>
      <c r="G3015" t="s">
        <v>8219</v>
      </c>
      <c r="H3015" t="s">
        <v>8224</v>
      </c>
      <c r="I3015" t="s">
        <v>8246</v>
      </c>
      <c r="J3015">
        <v>1434917049</v>
      </c>
      <c r="K3015" s="10">
        <f t="shared" si="332"/>
        <v>42176.836215277777</v>
      </c>
      <c r="L3015">
        <v>1432325049</v>
      </c>
      <c r="M3015" s="10">
        <f t="shared" si="333"/>
        <v>42146.836215277777</v>
      </c>
      <c r="N3015" t="b">
        <v>0</v>
      </c>
      <c r="O3015">
        <v>107</v>
      </c>
      <c r="P3015" t="b">
        <v>1</v>
      </c>
      <c r="Q3015" t="s">
        <v>8303</v>
      </c>
      <c r="R3015" s="5">
        <f t="shared" si="329"/>
        <v>1.57</v>
      </c>
      <c r="S3015" s="14">
        <f t="shared" si="330"/>
        <v>146.69158878504672</v>
      </c>
      <c r="T3015" t="str">
        <f t="shared" si="334"/>
        <v>theater</v>
      </c>
      <c r="U3015" t="str">
        <f t="shared" si="335"/>
        <v>spaces</v>
      </c>
    </row>
    <row r="3016" spans="1:21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f t="shared" si="331"/>
        <v>25000</v>
      </c>
      <c r="F3016">
        <v>28276</v>
      </c>
      <c r="G3016" t="s">
        <v>8219</v>
      </c>
      <c r="H3016" t="s">
        <v>8224</v>
      </c>
      <c r="I3016" t="s">
        <v>8246</v>
      </c>
      <c r="J3016">
        <v>1415163600</v>
      </c>
      <c r="K3016" s="10">
        <f t="shared" si="332"/>
        <v>41948.208333333336</v>
      </c>
      <c r="L3016">
        <v>1412737080</v>
      </c>
      <c r="M3016" s="10">
        <f t="shared" si="333"/>
        <v>41920.123611111114</v>
      </c>
      <c r="N3016" t="b">
        <v>0</v>
      </c>
      <c r="O3016">
        <v>557</v>
      </c>
      <c r="P3016" t="b">
        <v>1</v>
      </c>
      <c r="Q3016" t="s">
        <v>8303</v>
      </c>
      <c r="R3016" s="5">
        <f t="shared" si="329"/>
        <v>1.131</v>
      </c>
      <c r="S3016" s="14">
        <f t="shared" si="330"/>
        <v>50.764811490125673</v>
      </c>
      <c r="T3016" t="str">
        <f t="shared" si="334"/>
        <v>theater</v>
      </c>
      <c r="U3016" t="str">
        <f t="shared" si="335"/>
        <v>spaces</v>
      </c>
    </row>
    <row r="3017" spans="1:21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f t="shared" si="331"/>
        <v>3400</v>
      </c>
      <c r="F3017">
        <v>3508</v>
      </c>
      <c r="G3017" t="s">
        <v>8219</v>
      </c>
      <c r="H3017" t="s">
        <v>8224</v>
      </c>
      <c r="I3017" t="s">
        <v>8246</v>
      </c>
      <c r="J3017">
        <v>1402459200</v>
      </c>
      <c r="K3017" s="10">
        <f t="shared" si="332"/>
        <v>41801.166666666664</v>
      </c>
      <c r="L3017">
        <v>1401125238</v>
      </c>
      <c r="M3017" s="10">
        <f t="shared" si="333"/>
        <v>41785.72729166667</v>
      </c>
      <c r="N3017" t="b">
        <v>0</v>
      </c>
      <c r="O3017">
        <v>40</v>
      </c>
      <c r="P3017" t="b">
        <v>1</v>
      </c>
      <c r="Q3017" t="s">
        <v>8303</v>
      </c>
      <c r="R3017" s="5">
        <f t="shared" si="329"/>
        <v>1.032</v>
      </c>
      <c r="S3017" s="14">
        <f t="shared" si="330"/>
        <v>87.7</v>
      </c>
      <c r="T3017" t="str">
        <f t="shared" si="334"/>
        <v>theater</v>
      </c>
      <c r="U3017" t="str">
        <f t="shared" si="335"/>
        <v>spaces</v>
      </c>
    </row>
    <row r="3018" spans="1:21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f t="shared" si="331"/>
        <v>8500</v>
      </c>
      <c r="F3018">
        <v>8722</v>
      </c>
      <c r="G3018" t="s">
        <v>8219</v>
      </c>
      <c r="H3018" t="s">
        <v>8224</v>
      </c>
      <c r="I3018" t="s">
        <v>8246</v>
      </c>
      <c r="J3018">
        <v>1405688952</v>
      </c>
      <c r="K3018" s="10">
        <f t="shared" si="332"/>
        <v>41838.548055555555</v>
      </c>
      <c r="L3018">
        <v>1400504952</v>
      </c>
      <c r="M3018" s="10">
        <f t="shared" si="333"/>
        <v>41778.548055555555</v>
      </c>
      <c r="N3018" t="b">
        <v>0</v>
      </c>
      <c r="O3018">
        <v>36</v>
      </c>
      <c r="P3018" t="b">
        <v>1</v>
      </c>
      <c r="Q3018" t="s">
        <v>8303</v>
      </c>
      <c r="R3018" s="5">
        <f t="shared" si="329"/>
        <v>1.026</v>
      </c>
      <c r="S3018" s="14">
        <f t="shared" si="330"/>
        <v>242.27777777777777</v>
      </c>
      <c r="T3018" t="str">
        <f t="shared" si="334"/>
        <v>theater</v>
      </c>
      <c r="U3018" t="str">
        <f t="shared" si="335"/>
        <v>spaces</v>
      </c>
    </row>
    <row r="3019" spans="1:21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f t="shared" si="331"/>
        <v>22000</v>
      </c>
      <c r="F3019">
        <v>23285</v>
      </c>
      <c r="G3019" t="s">
        <v>8219</v>
      </c>
      <c r="H3019" t="s">
        <v>8224</v>
      </c>
      <c r="I3019" t="s">
        <v>8246</v>
      </c>
      <c r="J3019">
        <v>1408566243</v>
      </c>
      <c r="K3019" s="10">
        <f t="shared" si="332"/>
        <v>41871.850034722222</v>
      </c>
      <c r="L3019">
        <v>1405974243</v>
      </c>
      <c r="M3019" s="10">
        <f t="shared" si="333"/>
        <v>41841.850034722222</v>
      </c>
      <c r="N3019" t="b">
        <v>0</v>
      </c>
      <c r="O3019">
        <v>159</v>
      </c>
      <c r="P3019" t="b">
        <v>1</v>
      </c>
      <c r="Q3019" t="s">
        <v>8303</v>
      </c>
      <c r="R3019" s="5">
        <f t="shared" si="329"/>
        <v>1.0580000000000001</v>
      </c>
      <c r="S3019" s="14">
        <f t="shared" si="330"/>
        <v>146.44654088050314</v>
      </c>
      <c r="T3019" t="str">
        <f t="shared" si="334"/>
        <v>theater</v>
      </c>
      <c r="U3019" t="str">
        <f t="shared" si="335"/>
        <v>spaces</v>
      </c>
    </row>
    <row r="3020" spans="1:21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f t="shared" si="331"/>
        <v>4662</v>
      </c>
      <c r="F3020">
        <v>4230</v>
      </c>
      <c r="G3020" t="s">
        <v>8219</v>
      </c>
      <c r="H3020" t="s">
        <v>8230</v>
      </c>
      <c r="I3020" t="s">
        <v>8249</v>
      </c>
      <c r="J3020">
        <v>1437429600</v>
      </c>
      <c r="K3020" s="10">
        <f t="shared" si="332"/>
        <v>42205.916666666672</v>
      </c>
      <c r="L3020">
        <v>1433747376</v>
      </c>
      <c r="M3020" s="10">
        <f t="shared" si="333"/>
        <v>42163.29833333334</v>
      </c>
      <c r="N3020" t="b">
        <v>0</v>
      </c>
      <c r="O3020">
        <v>41</v>
      </c>
      <c r="P3020" t="b">
        <v>1</v>
      </c>
      <c r="Q3020" t="s">
        <v>8303</v>
      </c>
      <c r="R3020" s="5">
        <f t="shared" si="329"/>
        <v>1.0069999999999999</v>
      </c>
      <c r="S3020" s="14">
        <f t="shared" si="330"/>
        <v>103.17073170731707</v>
      </c>
      <c r="T3020" t="str">
        <f t="shared" si="334"/>
        <v>theater</v>
      </c>
      <c r="U3020" t="str">
        <f t="shared" si="335"/>
        <v>spaces</v>
      </c>
    </row>
    <row r="3021" spans="1:21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f t="shared" si="331"/>
        <v>15000</v>
      </c>
      <c r="F3021">
        <v>18185</v>
      </c>
      <c r="G3021" t="s">
        <v>8219</v>
      </c>
      <c r="H3021" t="s">
        <v>8224</v>
      </c>
      <c r="I3021" t="s">
        <v>8246</v>
      </c>
      <c r="J3021">
        <v>1401159600</v>
      </c>
      <c r="K3021" s="10">
        <f t="shared" si="332"/>
        <v>41786.125</v>
      </c>
      <c r="L3021">
        <v>1398801620</v>
      </c>
      <c r="M3021" s="10">
        <f t="shared" si="333"/>
        <v>41758.833564814813</v>
      </c>
      <c r="N3021" t="b">
        <v>0</v>
      </c>
      <c r="O3021">
        <v>226</v>
      </c>
      <c r="P3021" t="b">
        <v>1</v>
      </c>
      <c r="Q3021" t="s">
        <v>8303</v>
      </c>
      <c r="R3021" s="5">
        <f t="shared" si="329"/>
        <v>1.212</v>
      </c>
      <c r="S3021" s="14">
        <f t="shared" si="330"/>
        <v>80.464601769911511</v>
      </c>
      <c r="T3021" t="str">
        <f t="shared" si="334"/>
        <v>theater</v>
      </c>
      <c r="U3021" t="str">
        <f t="shared" si="335"/>
        <v>spaces</v>
      </c>
    </row>
    <row r="3022" spans="1:21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f t="shared" si="331"/>
        <v>7000</v>
      </c>
      <c r="F3022">
        <v>7040</v>
      </c>
      <c r="G3022" t="s">
        <v>8219</v>
      </c>
      <c r="H3022" t="s">
        <v>8224</v>
      </c>
      <c r="I3022" t="s">
        <v>8246</v>
      </c>
      <c r="J3022">
        <v>1439583533</v>
      </c>
      <c r="K3022" s="10">
        <f t="shared" si="332"/>
        <v>42230.846446759257</v>
      </c>
      <c r="L3022">
        <v>1434399533</v>
      </c>
      <c r="M3022" s="10">
        <f t="shared" si="333"/>
        <v>42170.846446759257</v>
      </c>
      <c r="N3022" t="b">
        <v>0</v>
      </c>
      <c r="O3022">
        <v>30</v>
      </c>
      <c r="P3022" t="b">
        <v>1</v>
      </c>
      <c r="Q3022" t="s">
        <v>8303</v>
      </c>
      <c r="R3022" s="5">
        <f t="shared" si="329"/>
        <v>1.006</v>
      </c>
      <c r="S3022" s="14">
        <f t="shared" si="330"/>
        <v>234.66666666666666</v>
      </c>
      <c r="T3022" t="str">
        <f t="shared" si="334"/>
        <v>theater</v>
      </c>
      <c r="U3022" t="str">
        <f t="shared" si="335"/>
        <v>spaces</v>
      </c>
    </row>
    <row r="3023" spans="1:21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f t="shared" si="331"/>
        <v>4500</v>
      </c>
      <c r="F3023">
        <v>5221</v>
      </c>
      <c r="G3023" t="s">
        <v>8219</v>
      </c>
      <c r="H3023" t="s">
        <v>8224</v>
      </c>
      <c r="I3023" t="s">
        <v>8246</v>
      </c>
      <c r="J3023">
        <v>1479794340</v>
      </c>
      <c r="K3023" s="10">
        <f t="shared" si="332"/>
        <v>42696.249305555553</v>
      </c>
      <c r="L3023">
        <v>1476715869</v>
      </c>
      <c r="M3023" s="10">
        <f t="shared" si="333"/>
        <v>42660.618854166663</v>
      </c>
      <c r="N3023" t="b">
        <v>0</v>
      </c>
      <c r="O3023">
        <v>103</v>
      </c>
      <c r="P3023" t="b">
        <v>1</v>
      </c>
      <c r="Q3023" t="s">
        <v>8303</v>
      </c>
      <c r="R3023" s="5">
        <f t="shared" si="329"/>
        <v>1.1599999999999999</v>
      </c>
      <c r="S3023" s="14">
        <f t="shared" si="330"/>
        <v>50.689320388349515</v>
      </c>
      <c r="T3023" t="str">
        <f t="shared" si="334"/>
        <v>theater</v>
      </c>
      <c r="U3023" t="str">
        <f t="shared" si="335"/>
        <v>spaces</v>
      </c>
    </row>
    <row r="3024" spans="1:21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f t="shared" si="331"/>
        <v>10000</v>
      </c>
      <c r="F3024">
        <v>10088</v>
      </c>
      <c r="G3024" t="s">
        <v>8219</v>
      </c>
      <c r="H3024" t="s">
        <v>8224</v>
      </c>
      <c r="I3024" t="s">
        <v>8246</v>
      </c>
      <c r="J3024">
        <v>1472338409</v>
      </c>
      <c r="K3024" s="10">
        <f t="shared" si="332"/>
        <v>42609.95380787037</v>
      </c>
      <c r="L3024">
        <v>1468450409</v>
      </c>
      <c r="M3024" s="10">
        <f t="shared" si="333"/>
        <v>42564.95380787037</v>
      </c>
      <c r="N3024" t="b">
        <v>0</v>
      </c>
      <c r="O3024">
        <v>62</v>
      </c>
      <c r="P3024" t="b">
        <v>1</v>
      </c>
      <c r="Q3024" t="s">
        <v>8303</v>
      </c>
      <c r="R3024" s="5">
        <f t="shared" si="329"/>
        <v>1.0089999999999999</v>
      </c>
      <c r="S3024" s="14">
        <f t="shared" si="330"/>
        <v>162.70967741935485</v>
      </c>
      <c r="T3024" t="str">
        <f t="shared" si="334"/>
        <v>theater</v>
      </c>
      <c r="U3024" t="str">
        <f t="shared" si="335"/>
        <v>spaces</v>
      </c>
    </row>
    <row r="3025" spans="1:21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f t="shared" si="331"/>
        <v>847</v>
      </c>
      <c r="F3025">
        <v>721</v>
      </c>
      <c r="G3025" t="s">
        <v>8219</v>
      </c>
      <c r="H3025" t="s">
        <v>8225</v>
      </c>
      <c r="I3025" t="s">
        <v>8247</v>
      </c>
      <c r="J3025">
        <v>1434039186</v>
      </c>
      <c r="K3025" s="10">
        <f t="shared" si="332"/>
        <v>42166.675763888896</v>
      </c>
      <c r="L3025">
        <v>1430151186</v>
      </c>
      <c r="M3025" s="10">
        <f t="shared" si="333"/>
        <v>42121.675763888896</v>
      </c>
      <c r="N3025" t="b">
        <v>0</v>
      </c>
      <c r="O3025">
        <v>6</v>
      </c>
      <c r="P3025" t="b">
        <v>1</v>
      </c>
      <c r="Q3025" t="s">
        <v>8303</v>
      </c>
      <c r="R3025" s="5">
        <f t="shared" si="329"/>
        <v>1.03</v>
      </c>
      <c r="S3025" s="14">
        <f t="shared" si="330"/>
        <v>120.16666666666667</v>
      </c>
      <c r="T3025" t="str">
        <f t="shared" si="334"/>
        <v>theater</v>
      </c>
      <c r="U3025" t="str">
        <f t="shared" si="335"/>
        <v>spaces</v>
      </c>
    </row>
    <row r="3026" spans="1:21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f t="shared" si="331"/>
        <v>5000</v>
      </c>
      <c r="F3026">
        <v>12321</v>
      </c>
      <c r="G3026" t="s">
        <v>8219</v>
      </c>
      <c r="H3026" t="s">
        <v>8224</v>
      </c>
      <c r="I3026" t="s">
        <v>8246</v>
      </c>
      <c r="J3026">
        <v>1349567475</v>
      </c>
      <c r="K3026" s="10">
        <f t="shared" si="332"/>
        <v>41188.993923611109</v>
      </c>
      <c r="L3026">
        <v>1346975475</v>
      </c>
      <c r="M3026" s="10">
        <f t="shared" si="333"/>
        <v>41158.993923611109</v>
      </c>
      <c r="N3026" t="b">
        <v>0</v>
      </c>
      <c r="O3026">
        <v>182</v>
      </c>
      <c r="P3026" t="b">
        <v>1</v>
      </c>
      <c r="Q3026" t="s">
        <v>8303</v>
      </c>
      <c r="R3026" s="5">
        <f t="shared" si="329"/>
        <v>2.464</v>
      </c>
      <c r="S3026" s="14">
        <f t="shared" si="330"/>
        <v>67.697802197802204</v>
      </c>
      <c r="T3026" t="str">
        <f t="shared" si="334"/>
        <v>theater</v>
      </c>
      <c r="U3026" t="str">
        <f t="shared" si="335"/>
        <v>spaces</v>
      </c>
    </row>
    <row r="3027" spans="1:21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f t="shared" si="331"/>
        <v>3025</v>
      </c>
      <c r="F3027">
        <v>7555</v>
      </c>
      <c r="G3027" t="s">
        <v>8219</v>
      </c>
      <c r="H3027" t="s">
        <v>8225</v>
      </c>
      <c r="I3027" t="s">
        <v>8247</v>
      </c>
      <c r="J3027">
        <v>1401465600</v>
      </c>
      <c r="K3027" s="10">
        <f t="shared" si="332"/>
        <v>41789.666666666664</v>
      </c>
      <c r="L3027">
        <v>1399032813</v>
      </c>
      <c r="M3027" s="10">
        <f t="shared" si="333"/>
        <v>41761.509409722225</v>
      </c>
      <c r="N3027" t="b">
        <v>0</v>
      </c>
      <c r="O3027">
        <v>145</v>
      </c>
      <c r="P3027" t="b">
        <v>1</v>
      </c>
      <c r="Q3027" t="s">
        <v>8303</v>
      </c>
      <c r="R3027" s="5">
        <f t="shared" si="329"/>
        <v>3.0219999999999998</v>
      </c>
      <c r="S3027" s="14">
        <f t="shared" si="330"/>
        <v>52.103448275862071</v>
      </c>
      <c r="T3027" t="str">
        <f t="shared" si="334"/>
        <v>theater</v>
      </c>
      <c r="U3027" t="str">
        <f t="shared" si="335"/>
        <v>spaces</v>
      </c>
    </row>
    <row r="3028" spans="1:21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f t="shared" si="331"/>
        <v>1089</v>
      </c>
      <c r="F3028">
        <v>1290</v>
      </c>
      <c r="G3028" t="s">
        <v>8219</v>
      </c>
      <c r="H3028" t="s">
        <v>8225</v>
      </c>
      <c r="I3028" t="s">
        <v>8247</v>
      </c>
      <c r="J3028">
        <v>1488538892</v>
      </c>
      <c r="K3028" s="10">
        <f t="shared" si="332"/>
        <v>42797.459398148145</v>
      </c>
      <c r="L3028">
        <v>1487329292</v>
      </c>
      <c r="M3028" s="10">
        <f t="shared" si="333"/>
        <v>42783.459398148145</v>
      </c>
      <c r="N3028" t="b">
        <v>0</v>
      </c>
      <c r="O3028">
        <v>25</v>
      </c>
      <c r="P3028" t="b">
        <v>1</v>
      </c>
      <c r="Q3028" t="s">
        <v>8303</v>
      </c>
      <c r="R3028" s="5">
        <f t="shared" si="329"/>
        <v>1.4330000000000001</v>
      </c>
      <c r="S3028" s="14">
        <f t="shared" si="330"/>
        <v>51.6</v>
      </c>
      <c r="T3028" t="str">
        <f t="shared" si="334"/>
        <v>theater</v>
      </c>
      <c r="U3028" t="str">
        <f t="shared" si="335"/>
        <v>spaces</v>
      </c>
    </row>
    <row r="3029" spans="1:21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f t="shared" si="331"/>
        <v>40000</v>
      </c>
      <c r="F3029">
        <v>52576</v>
      </c>
      <c r="G3029" t="s">
        <v>8219</v>
      </c>
      <c r="H3029" t="s">
        <v>8224</v>
      </c>
      <c r="I3029" t="s">
        <v>8246</v>
      </c>
      <c r="J3029">
        <v>1426866851</v>
      </c>
      <c r="K3029" s="10">
        <f t="shared" si="332"/>
        <v>42083.662627314814</v>
      </c>
      <c r="L3029">
        <v>1424278451</v>
      </c>
      <c r="M3029" s="10">
        <f t="shared" si="333"/>
        <v>42053.704293981486</v>
      </c>
      <c r="N3029" t="b">
        <v>0</v>
      </c>
      <c r="O3029">
        <v>320</v>
      </c>
      <c r="P3029" t="b">
        <v>1</v>
      </c>
      <c r="Q3029" t="s">
        <v>8303</v>
      </c>
      <c r="R3029" s="5">
        <f t="shared" si="329"/>
        <v>1.3140000000000001</v>
      </c>
      <c r="S3029" s="14">
        <f t="shared" si="330"/>
        <v>164.3</v>
      </c>
      <c r="T3029" t="str">
        <f t="shared" si="334"/>
        <v>theater</v>
      </c>
      <c r="U3029" t="str">
        <f t="shared" si="335"/>
        <v>spaces</v>
      </c>
    </row>
    <row r="3030" spans="1:21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f t="shared" si="331"/>
        <v>5000</v>
      </c>
      <c r="F3030">
        <v>8401</v>
      </c>
      <c r="G3030" t="s">
        <v>8219</v>
      </c>
      <c r="H3030" t="s">
        <v>8224</v>
      </c>
      <c r="I3030" t="s">
        <v>8246</v>
      </c>
      <c r="J3030">
        <v>1471242025</v>
      </c>
      <c r="K3030" s="10">
        <f t="shared" si="332"/>
        <v>42597.264178240745</v>
      </c>
      <c r="L3030">
        <v>1468650025</v>
      </c>
      <c r="M3030" s="10">
        <f t="shared" si="333"/>
        <v>42567.264178240745</v>
      </c>
      <c r="N3030" t="b">
        <v>0</v>
      </c>
      <c r="O3030">
        <v>99</v>
      </c>
      <c r="P3030" t="b">
        <v>1</v>
      </c>
      <c r="Q3030" t="s">
        <v>8303</v>
      </c>
      <c r="R3030" s="5">
        <f t="shared" si="329"/>
        <v>1.68</v>
      </c>
      <c r="S3030" s="14">
        <f t="shared" si="330"/>
        <v>84.858585858585855</v>
      </c>
      <c r="T3030" t="str">
        <f t="shared" si="334"/>
        <v>theater</v>
      </c>
      <c r="U3030" t="str">
        <f t="shared" si="335"/>
        <v>spaces</v>
      </c>
    </row>
    <row r="3031" spans="1:21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f t="shared" si="331"/>
        <v>30000</v>
      </c>
      <c r="F3031">
        <v>32903</v>
      </c>
      <c r="G3031" t="s">
        <v>8219</v>
      </c>
      <c r="H3031" t="s">
        <v>8224</v>
      </c>
      <c r="I3031" t="s">
        <v>8246</v>
      </c>
      <c r="J3031">
        <v>1416285300</v>
      </c>
      <c r="K3031" s="10">
        <f t="shared" si="332"/>
        <v>41961.190972222219</v>
      </c>
      <c r="L3031">
        <v>1413824447</v>
      </c>
      <c r="M3031" s="10">
        <f t="shared" si="333"/>
        <v>41932.708877314813</v>
      </c>
      <c r="N3031" t="b">
        <v>0</v>
      </c>
      <c r="O3031">
        <v>348</v>
      </c>
      <c r="P3031" t="b">
        <v>1</v>
      </c>
      <c r="Q3031" t="s">
        <v>8303</v>
      </c>
      <c r="R3031" s="5">
        <f t="shared" si="329"/>
        <v>1.097</v>
      </c>
      <c r="S3031" s="14">
        <f t="shared" si="330"/>
        <v>94.548850574712645</v>
      </c>
      <c r="T3031" t="str">
        <f t="shared" si="334"/>
        <v>theater</v>
      </c>
      <c r="U3031" t="str">
        <f t="shared" si="335"/>
        <v>spaces</v>
      </c>
    </row>
    <row r="3032" spans="1:21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f t="shared" si="331"/>
        <v>1750</v>
      </c>
      <c r="F3032">
        <v>1867</v>
      </c>
      <c r="G3032" t="s">
        <v>8219</v>
      </c>
      <c r="H3032" t="s">
        <v>8224</v>
      </c>
      <c r="I3032" t="s">
        <v>8246</v>
      </c>
      <c r="J3032">
        <v>1442426171</v>
      </c>
      <c r="K3032" s="10">
        <f t="shared" si="332"/>
        <v>42263.747349537036</v>
      </c>
      <c r="L3032">
        <v>1439834171</v>
      </c>
      <c r="M3032" s="10">
        <f t="shared" si="333"/>
        <v>42233.747349537036</v>
      </c>
      <c r="N3032" t="b">
        <v>0</v>
      </c>
      <c r="O3032">
        <v>41</v>
      </c>
      <c r="P3032" t="b">
        <v>1</v>
      </c>
      <c r="Q3032" t="s">
        <v>8303</v>
      </c>
      <c r="R3032" s="5">
        <f t="shared" si="329"/>
        <v>1.0669999999999999</v>
      </c>
      <c r="S3032" s="14">
        <f t="shared" si="330"/>
        <v>45.536585365853661</v>
      </c>
      <c r="T3032" t="str">
        <f t="shared" si="334"/>
        <v>theater</v>
      </c>
      <c r="U3032" t="str">
        <f t="shared" si="335"/>
        <v>spaces</v>
      </c>
    </row>
    <row r="3033" spans="1:21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f t="shared" si="331"/>
        <v>1500</v>
      </c>
      <c r="F3033">
        <v>1500</v>
      </c>
      <c r="G3033" t="s">
        <v>8219</v>
      </c>
      <c r="H3033" t="s">
        <v>8224</v>
      </c>
      <c r="I3033" t="s">
        <v>8246</v>
      </c>
      <c r="J3033">
        <v>1476479447</v>
      </c>
      <c r="K3033" s="10">
        <f t="shared" si="332"/>
        <v>42657.882488425923</v>
      </c>
      <c r="L3033">
        <v>1471295447</v>
      </c>
      <c r="M3033" s="10">
        <f t="shared" si="333"/>
        <v>42597.882488425923</v>
      </c>
      <c r="N3033" t="b">
        <v>0</v>
      </c>
      <c r="O3033">
        <v>29</v>
      </c>
      <c r="P3033" t="b">
        <v>1</v>
      </c>
      <c r="Q3033" t="s">
        <v>8303</v>
      </c>
      <c r="R3033" s="5">
        <f t="shared" si="329"/>
        <v>1</v>
      </c>
      <c r="S3033" s="14">
        <f t="shared" si="330"/>
        <v>51.724137931034484</v>
      </c>
      <c r="T3033" t="str">
        <f t="shared" si="334"/>
        <v>theater</v>
      </c>
      <c r="U3033" t="str">
        <f t="shared" si="335"/>
        <v>spaces</v>
      </c>
    </row>
    <row r="3034" spans="1:21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f t="shared" si="331"/>
        <v>1000</v>
      </c>
      <c r="F3034">
        <v>1272</v>
      </c>
      <c r="G3034" t="s">
        <v>8219</v>
      </c>
      <c r="H3034" t="s">
        <v>8224</v>
      </c>
      <c r="I3034" t="s">
        <v>8246</v>
      </c>
      <c r="J3034">
        <v>1441933459</v>
      </c>
      <c r="K3034" s="10">
        <f t="shared" si="332"/>
        <v>42258.044664351852</v>
      </c>
      <c r="L3034">
        <v>1439341459</v>
      </c>
      <c r="M3034" s="10">
        <f t="shared" si="333"/>
        <v>42228.044664351852</v>
      </c>
      <c r="N3034" t="b">
        <v>0</v>
      </c>
      <c r="O3034">
        <v>25</v>
      </c>
      <c r="P3034" t="b">
        <v>1</v>
      </c>
      <c r="Q3034" t="s">
        <v>8303</v>
      </c>
      <c r="R3034" s="5">
        <f t="shared" si="329"/>
        <v>1.272</v>
      </c>
      <c r="S3034" s="14">
        <f t="shared" si="330"/>
        <v>50.88</v>
      </c>
      <c r="T3034" t="str">
        <f t="shared" si="334"/>
        <v>theater</v>
      </c>
      <c r="U3034" t="str">
        <f t="shared" si="335"/>
        <v>spaces</v>
      </c>
    </row>
    <row r="3035" spans="1:21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f t="shared" si="331"/>
        <v>3000</v>
      </c>
      <c r="F3035">
        <v>4396</v>
      </c>
      <c r="G3035" t="s">
        <v>8219</v>
      </c>
      <c r="H3035" t="s">
        <v>8224</v>
      </c>
      <c r="I3035" t="s">
        <v>8246</v>
      </c>
      <c r="J3035">
        <v>1471487925</v>
      </c>
      <c r="K3035" s="10">
        <f t="shared" si="332"/>
        <v>42600.110243055555</v>
      </c>
      <c r="L3035">
        <v>1468895925</v>
      </c>
      <c r="M3035" s="10">
        <f t="shared" si="333"/>
        <v>42570.110243055555</v>
      </c>
      <c r="N3035" t="b">
        <v>0</v>
      </c>
      <c r="O3035">
        <v>23</v>
      </c>
      <c r="P3035" t="b">
        <v>1</v>
      </c>
      <c r="Q3035" t="s">
        <v>8303</v>
      </c>
      <c r="R3035" s="5">
        <f t="shared" si="329"/>
        <v>1.4650000000000001</v>
      </c>
      <c r="S3035" s="14">
        <f t="shared" si="330"/>
        <v>191.13043478260869</v>
      </c>
      <c r="T3035" t="str">
        <f t="shared" si="334"/>
        <v>theater</v>
      </c>
      <c r="U3035" t="str">
        <f t="shared" si="335"/>
        <v>spaces</v>
      </c>
    </row>
    <row r="3036" spans="1:21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f t="shared" si="331"/>
        <v>100000</v>
      </c>
      <c r="F3036">
        <v>112536</v>
      </c>
      <c r="G3036" t="s">
        <v>8219</v>
      </c>
      <c r="H3036" t="s">
        <v>8224</v>
      </c>
      <c r="I3036" t="s">
        <v>8246</v>
      </c>
      <c r="J3036">
        <v>1477972740</v>
      </c>
      <c r="K3036" s="10">
        <f t="shared" si="332"/>
        <v>42675.165972222225</v>
      </c>
      <c r="L3036">
        <v>1475326255</v>
      </c>
      <c r="M3036" s="10">
        <f t="shared" si="333"/>
        <v>42644.535358796296</v>
      </c>
      <c r="N3036" t="b">
        <v>0</v>
      </c>
      <c r="O3036">
        <v>1260</v>
      </c>
      <c r="P3036" t="b">
        <v>1</v>
      </c>
      <c r="Q3036" t="s">
        <v>8303</v>
      </c>
      <c r="R3036" s="5">
        <f t="shared" si="329"/>
        <v>1.125</v>
      </c>
      <c r="S3036" s="14">
        <f t="shared" si="330"/>
        <v>89.314285714285717</v>
      </c>
      <c r="T3036" t="str">
        <f t="shared" si="334"/>
        <v>theater</v>
      </c>
      <c r="U3036" t="str">
        <f t="shared" si="335"/>
        <v>spaces</v>
      </c>
    </row>
    <row r="3037" spans="1:21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f t="shared" si="331"/>
        <v>25000</v>
      </c>
      <c r="F3037">
        <v>27196.71</v>
      </c>
      <c r="G3037" t="s">
        <v>8219</v>
      </c>
      <c r="H3037" t="s">
        <v>8224</v>
      </c>
      <c r="I3037" t="s">
        <v>8246</v>
      </c>
      <c r="J3037">
        <v>1367674009</v>
      </c>
      <c r="K3037" s="10">
        <f t="shared" si="332"/>
        <v>41398.560289351852</v>
      </c>
      <c r="L3037">
        <v>1365082009</v>
      </c>
      <c r="M3037" s="10">
        <f t="shared" si="333"/>
        <v>41368.560289351852</v>
      </c>
      <c r="N3037" t="b">
        <v>0</v>
      </c>
      <c r="O3037">
        <v>307</v>
      </c>
      <c r="P3037" t="b">
        <v>1</v>
      </c>
      <c r="Q3037" t="s">
        <v>8303</v>
      </c>
      <c r="R3037" s="5">
        <f t="shared" si="329"/>
        <v>1.0880000000000001</v>
      </c>
      <c r="S3037" s="14">
        <f t="shared" si="330"/>
        <v>88.588631921824103</v>
      </c>
      <c r="T3037" t="str">
        <f t="shared" si="334"/>
        <v>theater</v>
      </c>
      <c r="U3037" t="str">
        <f t="shared" si="335"/>
        <v>spaces</v>
      </c>
    </row>
    <row r="3038" spans="1:21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f t="shared" si="331"/>
        <v>25000</v>
      </c>
      <c r="F3038">
        <v>31683</v>
      </c>
      <c r="G3038" t="s">
        <v>8219</v>
      </c>
      <c r="H3038" t="s">
        <v>8224</v>
      </c>
      <c r="I3038" t="s">
        <v>8246</v>
      </c>
      <c r="J3038">
        <v>1376654340</v>
      </c>
      <c r="K3038" s="10">
        <f t="shared" si="332"/>
        <v>41502.499305555553</v>
      </c>
      <c r="L3038">
        <v>1373568644</v>
      </c>
      <c r="M3038" s="10">
        <f t="shared" si="333"/>
        <v>41466.785231481481</v>
      </c>
      <c r="N3038" t="b">
        <v>0</v>
      </c>
      <c r="O3038">
        <v>329</v>
      </c>
      <c r="P3038" t="b">
        <v>1</v>
      </c>
      <c r="Q3038" t="s">
        <v>8303</v>
      </c>
      <c r="R3038" s="5">
        <f t="shared" si="329"/>
        <v>1.2669999999999999</v>
      </c>
      <c r="S3038" s="14">
        <f t="shared" si="330"/>
        <v>96.300911854103347</v>
      </c>
      <c r="T3038" t="str">
        <f t="shared" si="334"/>
        <v>theater</v>
      </c>
      <c r="U3038" t="str">
        <f t="shared" si="335"/>
        <v>spaces</v>
      </c>
    </row>
    <row r="3039" spans="1:21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f t="shared" si="331"/>
        <v>500</v>
      </c>
      <c r="F3039">
        <v>1066</v>
      </c>
      <c r="G3039" t="s">
        <v>8219</v>
      </c>
      <c r="H3039" t="s">
        <v>8224</v>
      </c>
      <c r="I3039" t="s">
        <v>8246</v>
      </c>
      <c r="J3039">
        <v>1285995540</v>
      </c>
      <c r="K3039" s="10">
        <f t="shared" si="332"/>
        <v>40453.207638888889</v>
      </c>
      <c r="L3039">
        <v>1279574773</v>
      </c>
      <c r="M3039" s="10">
        <f t="shared" si="333"/>
        <v>40378.893206018518</v>
      </c>
      <c r="N3039" t="b">
        <v>0</v>
      </c>
      <c r="O3039">
        <v>32</v>
      </c>
      <c r="P3039" t="b">
        <v>1</v>
      </c>
      <c r="Q3039" t="s">
        <v>8303</v>
      </c>
      <c r="R3039" s="5">
        <f t="shared" si="329"/>
        <v>2.1320000000000001</v>
      </c>
      <c r="S3039" s="14">
        <f t="shared" si="330"/>
        <v>33.3125</v>
      </c>
      <c r="T3039" t="str">
        <f t="shared" si="334"/>
        <v>theater</v>
      </c>
      <c r="U3039" t="str">
        <f t="shared" si="335"/>
        <v>spaces</v>
      </c>
    </row>
    <row r="3040" spans="1:21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f t="shared" si="331"/>
        <v>1000</v>
      </c>
      <c r="F3040">
        <v>1005</v>
      </c>
      <c r="G3040" t="s">
        <v>8219</v>
      </c>
      <c r="H3040" t="s">
        <v>8224</v>
      </c>
      <c r="I3040" t="s">
        <v>8246</v>
      </c>
      <c r="J3040">
        <v>1457071397</v>
      </c>
      <c r="K3040" s="10">
        <f t="shared" si="332"/>
        <v>42433.252280092594</v>
      </c>
      <c r="L3040">
        <v>1451887397</v>
      </c>
      <c r="M3040" s="10">
        <f t="shared" si="333"/>
        <v>42373.252280092594</v>
      </c>
      <c r="N3040" t="b">
        <v>0</v>
      </c>
      <c r="O3040">
        <v>27</v>
      </c>
      <c r="P3040" t="b">
        <v>1</v>
      </c>
      <c r="Q3040" t="s">
        <v>8303</v>
      </c>
      <c r="R3040" s="5">
        <f t="shared" si="329"/>
        <v>1.0049999999999999</v>
      </c>
      <c r="S3040" s="14">
        <f t="shared" si="330"/>
        <v>37.222222222222221</v>
      </c>
      <c r="T3040" t="str">
        <f t="shared" si="334"/>
        <v>theater</v>
      </c>
      <c r="U3040" t="str">
        <f t="shared" si="335"/>
        <v>spaces</v>
      </c>
    </row>
    <row r="3041" spans="1:21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f t="shared" si="331"/>
        <v>20000</v>
      </c>
      <c r="F3041">
        <v>21742.78</v>
      </c>
      <c r="G3041" t="s">
        <v>8219</v>
      </c>
      <c r="H3041" t="s">
        <v>8224</v>
      </c>
      <c r="I3041" t="s">
        <v>8246</v>
      </c>
      <c r="J3041">
        <v>1388303940</v>
      </c>
      <c r="K3041" s="10">
        <f t="shared" si="332"/>
        <v>41637.332638888889</v>
      </c>
      <c r="L3041">
        <v>1386011038</v>
      </c>
      <c r="M3041" s="10">
        <f t="shared" si="333"/>
        <v>41610.794421296298</v>
      </c>
      <c r="N3041" t="b">
        <v>0</v>
      </c>
      <c r="O3041">
        <v>236</v>
      </c>
      <c r="P3041" t="b">
        <v>1</v>
      </c>
      <c r="Q3041" t="s">
        <v>8303</v>
      </c>
      <c r="R3041" s="5">
        <f t="shared" si="329"/>
        <v>1.087</v>
      </c>
      <c r="S3041" s="14">
        <f t="shared" si="330"/>
        <v>92.130423728813554</v>
      </c>
      <c r="T3041" t="str">
        <f t="shared" si="334"/>
        <v>theater</v>
      </c>
      <c r="U3041" t="str">
        <f t="shared" si="335"/>
        <v>spaces</v>
      </c>
    </row>
    <row r="3042" spans="1:21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f t="shared" si="331"/>
        <v>3000</v>
      </c>
      <c r="F3042">
        <v>3225</v>
      </c>
      <c r="G3042" t="s">
        <v>8219</v>
      </c>
      <c r="H3042" t="s">
        <v>8224</v>
      </c>
      <c r="I3042" t="s">
        <v>8246</v>
      </c>
      <c r="J3042">
        <v>1435359600</v>
      </c>
      <c r="K3042" s="10">
        <f t="shared" si="332"/>
        <v>42181.958333333328</v>
      </c>
      <c r="L3042">
        <v>1434999621</v>
      </c>
      <c r="M3042" s="10">
        <f t="shared" si="333"/>
        <v>42177.791909722218</v>
      </c>
      <c r="N3042" t="b">
        <v>0</v>
      </c>
      <c r="O3042">
        <v>42</v>
      </c>
      <c r="P3042" t="b">
        <v>1</v>
      </c>
      <c r="Q3042" t="s">
        <v>8303</v>
      </c>
      <c r="R3042" s="5">
        <f t="shared" si="329"/>
        <v>1.075</v>
      </c>
      <c r="S3042" s="14">
        <f t="shared" si="330"/>
        <v>76.785714285714292</v>
      </c>
      <c r="T3042" t="str">
        <f t="shared" si="334"/>
        <v>theater</v>
      </c>
      <c r="U3042" t="str">
        <f t="shared" si="335"/>
        <v>spaces</v>
      </c>
    </row>
    <row r="3043" spans="1:21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f t="shared" si="331"/>
        <v>8300</v>
      </c>
      <c r="F3043">
        <v>9170</v>
      </c>
      <c r="G3043" t="s">
        <v>8219</v>
      </c>
      <c r="H3043" t="s">
        <v>8224</v>
      </c>
      <c r="I3043" t="s">
        <v>8246</v>
      </c>
      <c r="J3043">
        <v>1453323048</v>
      </c>
      <c r="K3043" s="10">
        <f t="shared" si="332"/>
        <v>42389.868611111116</v>
      </c>
      <c r="L3043">
        <v>1450731048</v>
      </c>
      <c r="M3043" s="10">
        <f t="shared" si="333"/>
        <v>42359.868611111116</v>
      </c>
      <c r="N3043" t="b">
        <v>0</v>
      </c>
      <c r="O3043">
        <v>95</v>
      </c>
      <c r="P3043" t="b">
        <v>1</v>
      </c>
      <c r="Q3043" t="s">
        <v>8303</v>
      </c>
      <c r="R3043" s="5">
        <f t="shared" si="329"/>
        <v>1.105</v>
      </c>
      <c r="S3043" s="14">
        <f t="shared" si="330"/>
        <v>96.526315789473685</v>
      </c>
      <c r="T3043" t="str">
        <f t="shared" si="334"/>
        <v>theater</v>
      </c>
      <c r="U3043" t="str">
        <f t="shared" si="335"/>
        <v>spaces</v>
      </c>
    </row>
    <row r="3044" spans="1:21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f t="shared" si="331"/>
        <v>1815</v>
      </c>
      <c r="F3044">
        <v>1920</v>
      </c>
      <c r="G3044" t="s">
        <v>8219</v>
      </c>
      <c r="H3044" t="s">
        <v>8225</v>
      </c>
      <c r="I3044" t="s">
        <v>8247</v>
      </c>
      <c r="J3044">
        <v>1444149047</v>
      </c>
      <c r="K3044" s="10">
        <f t="shared" si="332"/>
        <v>42283.688043981485</v>
      </c>
      <c r="L3044">
        <v>1441557047</v>
      </c>
      <c r="M3044" s="10">
        <f t="shared" si="333"/>
        <v>42253.688043981485</v>
      </c>
      <c r="N3044" t="b">
        <v>0</v>
      </c>
      <c r="O3044">
        <v>37</v>
      </c>
      <c r="P3044" t="b">
        <v>1</v>
      </c>
      <c r="Q3044" t="s">
        <v>8303</v>
      </c>
      <c r="R3044" s="5">
        <f t="shared" si="329"/>
        <v>1.28</v>
      </c>
      <c r="S3044" s="14">
        <f t="shared" si="330"/>
        <v>51.891891891891895</v>
      </c>
      <c r="T3044" t="str">
        <f t="shared" si="334"/>
        <v>theater</v>
      </c>
      <c r="U3044" t="str">
        <f t="shared" si="335"/>
        <v>spaces</v>
      </c>
    </row>
    <row r="3045" spans="1:21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f t="shared" si="331"/>
        <v>11250</v>
      </c>
      <c r="F3045">
        <v>16501</v>
      </c>
      <c r="G3045" t="s">
        <v>8219</v>
      </c>
      <c r="H3045" t="s">
        <v>8229</v>
      </c>
      <c r="I3045" t="s">
        <v>8251</v>
      </c>
      <c r="J3045">
        <v>1429152600</v>
      </c>
      <c r="K3045" s="10">
        <f t="shared" si="332"/>
        <v>42110.118055555555</v>
      </c>
      <c r="L3045">
        <v>1426815699</v>
      </c>
      <c r="M3045" s="10">
        <f t="shared" si="333"/>
        <v>42083.070590277777</v>
      </c>
      <c r="N3045" t="b">
        <v>0</v>
      </c>
      <c r="O3045">
        <v>128</v>
      </c>
      <c r="P3045" t="b">
        <v>1</v>
      </c>
      <c r="Q3045" t="s">
        <v>8303</v>
      </c>
      <c r="R3045" s="5">
        <f t="shared" si="329"/>
        <v>1.1000000000000001</v>
      </c>
      <c r="S3045" s="14">
        <f t="shared" si="330"/>
        <v>128.9140625</v>
      </c>
      <c r="T3045" t="str">
        <f t="shared" si="334"/>
        <v>theater</v>
      </c>
      <c r="U3045" t="str">
        <f t="shared" si="335"/>
        <v>spaces</v>
      </c>
    </row>
    <row r="3046" spans="1:21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f t="shared" si="331"/>
        <v>12000</v>
      </c>
      <c r="F3046">
        <v>13121</v>
      </c>
      <c r="G3046" t="s">
        <v>8219</v>
      </c>
      <c r="H3046" t="s">
        <v>8224</v>
      </c>
      <c r="I3046" t="s">
        <v>8246</v>
      </c>
      <c r="J3046">
        <v>1454433998</v>
      </c>
      <c r="K3046" s="10">
        <f t="shared" si="332"/>
        <v>42402.7268287037</v>
      </c>
      <c r="L3046">
        <v>1453137998</v>
      </c>
      <c r="M3046" s="10">
        <f t="shared" si="333"/>
        <v>42387.7268287037</v>
      </c>
      <c r="N3046" t="b">
        <v>0</v>
      </c>
      <c r="O3046">
        <v>156</v>
      </c>
      <c r="P3046" t="b">
        <v>1</v>
      </c>
      <c r="Q3046" t="s">
        <v>8303</v>
      </c>
      <c r="R3046" s="5">
        <f t="shared" si="329"/>
        <v>1.093</v>
      </c>
      <c r="S3046" s="14">
        <f t="shared" si="330"/>
        <v>84.108974358974365</v>
      </c>
      <c r="T3046" t="str">
        <f t="shared" si="334"/>
        <v>theater</v>
      </c>
      <c r="U3046" t="str">
        <f t="shared" si="335"/>
        <v>spaces</v>
      </c>
    </row>
    <row r="3047" spans="1:21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f t="shared" si="331"/>
        <v>4000</v>
      </c>
      <c r="F3047">
        <v>5308.26</v>
      </c>
      <c r="G3047" t="s">
        <v>8219</v>
      </c>
      <c r="H3047" t="s">
        <v>8224</v>
      </c>
      <c r="I3047" t="s">
        <v>8246</v>
      </c>
      <c r="J3047">
        <v>1408679055</v>
      </c>
      <c r="K3047" s="10">
        <f t="shared" si="332"/>
        <v>41873.155729166669</v>
      </c>
      <c r="L3047">
        <v>1406087055</v>
      </c>
      <c r="M3047" s="10">
        <f t="shared" si="333"/>
        <v>41843.155729166669</v>
      </c>
      <c r="N3047" t="b">
        <v>0</v>
      </c>
      <c r="O3047">
        <v>64</v>
      </c>
      <c r="P3047" t="b">
        <v>1</v>
      </c>
      <c r="Q3047" t="s">
        <v>8303</v>
      </c>
      <c r="R3047" s="5">
        <f t="shared" si="329"/>
        <v>1.327</v>
      </c>
      <c r="S3047" s="14">
        <f t="shared" si="330"/>
        <v>82.941562500000003</v>
      </c>
      <c r="T3047" t="str">
        <f t="shared" si="334"/>
        <v>theater</v>
      </c>
      <c r="U3047" t="str">
        <f t="shared" si="335"/>
        <v>spaces</v>
      </c>
    </row>
    <row r="3048" spans="1:21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f t="shared" si="331"/>
        <v>7900</v>
      </c>
      <c r="F3048">
        <v>15077</v>
      </c>
      <c r="G3048" t="s">
        <v>8219</v>
      </c>
      <c r="H3048" t="s">
        <v>8224</v>
      </c>
      <c r="I3048" t="s">
        <v>8246</v>
      </c>
      <c r="J3048">
        <v>1410324720</v>
      </c>
      <c r="K3048" s="10">
        <f t="shared" si="332"/>
        <v>41892.202777777777</v>
      </c>
      <c r="L3048">
        <v>1407784586</v>
      </c>
      <c r="M3048" s="10">
        <f t="shared" si="333"/>
        <v>41862.803078703706</v>
      </c>
      <c r="N3048" t="b">
        <v>0</v>
      </c>
      <c r="O3048">
        <v>58</v>
      </c>
      <c r="P3048" t="b">
        <v>1</v>
      </c>
      <c r="Q3048" t="s">
        <v>8303</v>
      </c>
      <c r="R3048" s="5">
        <f t="shared" si="329"/>
        <v>1.9079999999999999</v>
      </c>
      <c r="S3048" s="14">
        <f t="shared" si="330"/>
        <v>259.94827586206895</v>
      </c>
      <c r="T3048" t="str">
        <f t="shared" si="334"/>
        <v>theater</v>
      </c>
      <c r="U3048" t="str">
        <f t="shared" si="335"/>
        <v>spaces</v>
      </c>
    </row>
    <row r="3049" spans="1:21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f t="shared" si="331"/>
        <v>500</v>
      </c>
      <c r="F3049">
        <v>745</v>
      </c>
      <c r="G3049" t="s">
        <v>8219</v>
      </c>
      <c r="H3049" t="s">
        <v>8224</v>
      </c>
      <c r="I3049" t="s">
        <v>8246</v>
      </c>
      <c r="J3049">
        <v>1461762960</v>
      </c>
      <c r="K3049" s="10">
        <f t="shared" si="332"/>
        <v>42487.552777777775</v>
      </c>
      <c r="L3049">
        <v>1457999054</v>
      </c>
      <c r="M3049" s="10">
        <f t="shared" si="333"/>
        <v>42443.989050925928</v>
      </c>
      <c r="N3049" t="b">
        <v>0</v>
      </c>
      <c r="O3049">
        <v>20</v>
      </c>
      <c r="P3049" t="b">
        <v>1</v>
      </c>
      <c r="Q3049" t="s">
        <v>8303</v>
      </c>
      <c r="R3049" s="5">
        <f t="shared" si="329"/>
        <v>1.49</v>
      </c>
      <c r="S3049" s="14">
        <f t="shared" si="330"/>
        <v>37.25</v>
      </c>
      <c r="T3049" t="str">
        <f t="shared" si="334"/>
        <v>theater</v>
      </c>
      <c r="U3049" t="str">
        <f t="shared" si="335"/>
        <v>spaces</v>
      </c>
    </row>
    <row r="3050" spans="1:21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f t="shared" si="331"/>
        <v>5000</v>
      </c>
      <c r="F3050">
        <v>8320</v>
      </c>
      <c r="G3050" t="s">
        <v>8219</v>
      </c>
      <c r="H3050" t="s">
        <v>8224</v>
      </c>
      <c r="I3050" t="s">
        <v>8246</v>
      </c>
      <c r="J3050">
        <v>1420060920</v>
      </c>
      <c r="K3050" s="10">
        <f t="shared" si="332"/>
        <v>42004.890277777777</v>
      </c>
      <c r="L3050">
        <v>1417556262</v>
      </c>
      <c r="M3050" s="10">
        <f t="shared" si="333"/>
        <v>41975.901180555549</v>
      </c>
      <c r="N3050" t="b">
        <v>0</v>
      </c>
      <c r="O3050">
        <v>47</v>
      </c>
      <c r="P3050" t="b">
        <v>1</v>
      </c>
      <c r="Q3050" t="s">
        <v>8303</v>
      </c>
      <c r="R3050" s="5">
        <f t="shared" si="329"/>
        <v>1.6639999999999999</v>
      </c>
      <c r="S3050" s="14">
        <f t="shared" si="330"/>
        <v>177.02127659574469</v>
      </c>
      <c r="T3050" t="str">
        <f t="shared" si="334"/>
        <v>theater</v>
      </c>
      <c r="U3050" t="str">
        <f t="shared" si="335"/>
        <v>spaces</v>
      </c>
    </row>
    <row r="3051" spans="1:21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f t="shared" si="331"/>
        <v>3750</v>
      </c>
      <c r="F3051">
        <v>4000</v>
      </c>
      <c r="G3051" t="s">
        <v>8219</v>
      </c>
      <c r="H3051" t="s">
        <v>8224</v>
      </c>
      <c r="I3051" t="s">
        <v>8246</v>
      </c>
      <c r="J3051">
        <v>1434241255</v>
      </c>
      <c r="K3051" s="10">
        <f t="shared" si="332"/>
        <v>42169.014525462961</v>
      </c>
      <c r="L3051">
        <v>1431649255</v>
      </c>
      <c r="M3051" s="10">
        <f t="shared" si="333"/>
        <v>42139.014525462961</v>
      </c>
      <c r="N3051" t="b">
        <v>0</v>
      </c>
      <c r="O3051">
        <v>54</v>
      </c>
      <c r="P3051" t="b">
        <v>1</v>
      </c>
      <c r="Q3051" t="s">
        <v>8303</v>
      </c>
      <c r="R3051" s="5">
        <f t="shared" si="329"/>
        <v>1.0669999999999999</v>
      </c>
      <c r="S3051" s="14">
        <f t="shared" si="330"/>
        <v>74.074074074074076</v>
      </c>
      <c r="T3051" t="str">
        <f t="shared" si="334"/>
        <v>theater</v>
      </c>
      <c r="U3051" t="str">
        <f t="shared" si="335"/>
        <v>spaces</v>
      </c>
    </row>
    <row r="3052" spans="1:21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f t="shared" si="331"/>
        <v>600</v>
      </c>
      <c r="F3052">
        <v>636</v>
      </c>
      <c r="G3052" t="s">
        <v>8219</v>
      </c>
      <c r="H3052" t="s">
        <v>8224</v>
      </c>
      <c r="I3052" t="s">
        <v>8246</v>
      </c>
      <c r="J3052">
        <v>1462420960</v>
      </c>
      <c r="K3052" s="10">
        <f t="shared" si="332"/>
        <v>42495.16851851852</v>
      </c>
      <c r="L3052">
        <v>1459828960</v>
      </c>
      <c r="M3052" s="10">
        <f t="shared" si="333"/>
        <v>42465.16851851852</v>
      </c>
      <c r="N3052" t="b">
        <v>0</v>
      </c>
      <c r="O3052">
        <v>9</v>
      </c>
      <c r="P3052" t="b">
        <v>1</v>
      </c>
      <c r="Q3052" t="s">
        <v>8303</v>
      </c>
      <c r="R3052" s="5">
        <f t="shared" si="329"/>
        <v>1.06</v>
      </c>
      <c r="S3052" s="14">
        <f t="shared" si="330"/>
        <v>70.666666666666671</v>
      </c>
      <c r="T3052" t="str">
        <f t="shared" si="334"/>
        <v>theater</v>
      </c>
      <c r="U3052" t="str">
        <f t="shared" si="335"/>
        <v>spaces</v>
      </c>
    </row>
    <row r="3053" spans="1:21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f t="shared" si="331"/>
        <v>4235</v>
      </c>
      <c r="F3053">
        <v>827</v>
      </c>
      <c r="G3053" t="s">
        <v>8221</v>
      </c>
      <c r="H3053" t="s">
        <v>8225</v>
      </c>
      <c r="I3053" t="s">
        <v>8247</v>
      </c>
      <c r="J3053">
        <v>1486547945</v>
      </c>
      <c r="K3053" s="10">
        <f t="shared" si="332"/>
        <v>42774.416030092587</v>
      </c>
      <c r="L3053">
        <v>1483955945</v>
      </c>
      <c r="M3053" s="10">
        <f t="shared" si="333"/>
        <v>42744.416030092587</v>
      </c>
      <c r="N3053" t="b">
        <v>1</v>
      </c>
      <c r="O3053">
        <v>35</v>
      </c>
      <c r="P3053" t="b">
        <v>0</v>
      </c>
      <c r="Q3053" t="s">
        <v>8303</v>
      </c>
      <c r="R3053" s="5">
        <f t="shared" si="329"/>
        <v>0.23599999999999999</v>
      </c>
      <c r="S3053" s="6">
        <f t="shared" si="330"/>
        <v>23.62857142857143</v>
      </c>
      <c r="T3053" t="str">
        <f t="shared" si="334"/>
        <v>theater</v>
      </c>
      <c r="U3053" t="str">
        <f t="shared" si="335"/>
        <v>spaces</v>
      </c>
    </row>
    <row r="3054" spans="1:21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f t="shared" si="331"/>
        <v>50000</v>
      </c>
      <c r="F3054">
        <v>75</v>
      </c>
      <c r="G3054" t="s">
        <v>8221</v>
      </c>
      <c r="H3054" t="s">
        <v>8224</v>
      </c>
      <c r="I3054" t="s">
        <v>8246</v>
      </c>
      <c r="J3054">
        <v>1432828740</v>
      </c>
      <c r="K3054" s="10">
        <f t="shared" si="332"/>
        <v>42152.665972222225</v>
      </c>
      <c r="L3054">
        <v>1430237094</v>
      </c>
      <c r="M3054" s="10">
        <f t="shared" si="333"/>
        <v>42122.670069444444</v>
      </c>
      <c r="N3054" t="b">
        <v>0</v>
      </c>
      <c r="O3054">
        <v>2</v>
      </c>
      <c r="P3054" t="b">
        <v>0</v>
      </c>
      <c r="Q3054" t="s">
        <v>8303</v>
      </c>
      <c r="R3054" s="5">
        <f t="shared" si="329"/>
        <v>2E-3</v>
      </c>
      <c r="S3054" s="6">
        <f t="shared" si="330"/>
        <v>37.5</v>
      </c>
      <c r="T3054" t="str">
        <f t="shared" si="334"/>
        <v>theater</v>
      </c>
      <c r="U3054" t="str">
        <f t="shared" si="335"/>
        <v>spaces</v>
      </c>
    </row>
    <row r="3055" spans="1:21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f t="shared" si="331"/>
        <v>10000</v>
      </c>
      <c r="F3055">
        <v>40</v>
      </c>
      <c r="G3055" t="s">
        <v>8221</v>
      </c>
      <c r="H3055" t="s">
        <v>8224</v>
      </c>
      <c r="I3055" t="s">
        <v>8246</v>
      </c>
      <c r="J3055">
        <v>1412222340</v>
      </c>
      <c r="K3055" s="10">
        <f t="shared" si="332"/>
        <v>41914.165972222225</v>
      </c>
      <c r="L3055">
        <v>1407781013</v>
      </c>
      <c r="M3055" s="10">
        <f t="shared" si="333"/>
        <v>41862.761724537035</v>
      </c>
      <c r="N3055" t="b">
        <v>0</v>
      </c>
      <c r="O3055">
        <v>3</v>
      </c>
      <c r="P3055" t="b">
        <v>0</v>
      </c>
      <c r="Q3055" t="s">
        <v>8303</v>
      </c>
      <c r="R3055" s="5">
        <f t="shared" si="329"/>
        <v>4.0000000000000001E-3</v>
      </c>
      <c r="S3055" s="6">
        <f t="shared" si="330"/>
        <v>13.333333333333334</v>
      </c>
      <c r="T3055" t="str">
        <f t="shared" si="334"/>
        <v>theater</v>
      </c>
      <c r="U3055" t="str">
        <f t="shared" si="335"/>
        <v>spaces</v>
      </c>
    </row>
    <row r="3056" spans="1:21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f t="shared" si="331"/>
        <v>300</v>
      </c>
      <c r="F3056">
        <v>0</v>
      </c>
      <c r="G3056" t="s">
        <v>8221</v>
      </c>
      <c r="H3056" t="s">
        <v>8224</v>
      </c>
      <c r="I3056" t="s">
        <v>8246</v>
      </c>
      <c r="J3056">
        <v>1425258240</v>
      </c>
      <c r="K3056" s="10">
        <f t="shared" si="332"/>
        <v>42065.044444444444</v>
      </c>
      <c r="L3056">
        <v>1422043154</v>
      </c>
      <c r="M3056" s="10">
        <f t="shared" si="333"/>
        <v>42027.832800925928</v>
      </c>
      <c r="N3056" t="b">
        <v>0</v>
      </c>
      <c r="O3056">
        <v>0</v>
      </c>
      <c r="P3056" t="b">
        <v>0</v>
      </c>
      <c r="Q3056" t="s">
        <v>8303</v>
      </c>
      <c r="R3056" s="5">
        <f t="shared" si="329"/>
        <v>0</v>
      </c>
      <c r="S3056" s="6" t="e">
        <f t="shared" si="330"/>
        <v>#DIV/0!</v>
      </c>
      <c r="T3056" t="str">
        <f t="shared" si="334"/>
        <v>theater</v>
      </c>
      <c r="U3056" t="str">
        <f t="shared" si="335"/>
        <v>spaces</v>
      </c>
    </row>
    <row r="3057" spans="1:21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f t="shared" si="331"/>
        <v>20000</v>
      </c>
      <c r="F3057">
        <v>1</v>
      </c>
      <c r="G3057" t="s">
        <v>8221</v>
      </c>
      <c r="H3057" t="s">
        <v>8224</v>
      </c>
      <c r="I3057" t="s">
        <v>8246</v>
      </c>
      <c r="J3057">
        <v>1420844390</v>
      </c>
      <c r="K3057" s="10">
        <f t="shared" si="332"/>
        <v>42013.95821759259</v>
      </c>
      <c r="L3057">
        <v>1415660390</v>
      </c>
      <c r="M3057" s="10">
        <f t="shared" si="333"/>
        <v>41953.95821759259</v>
      </c>
      <c r="N3057" t="b">
        <v>0</v>
      </c>
      <c r="O3057">
        <v>1</v>
      </c>
      <c r="P3057" t="b">
        <v>0</v>
      </c>
      <c r="Q3057" t="s">
        <v>8303</v>
      </c>
      <c r="R3057" s="5">
        <f t="shared" si="329"/>
        <v>0</v>
      </c>
      <c r="S3057" s="6">
        <f t="shared" si="330"/>
        <v>1</v>
      </c>
      <c r="T3057" t="str">
        <f t="shared" si="334"/>
        <v>theater</v>
      </c>
      <c r="U3057" t="str">
        <f t="shared" si="335"/>
        <v>spaces</v>
      </c>
    </row>
    <row r="3058" spans="1:21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f t="shared" si="331"/>
        <v>25000</v>
      </c>
      <c r="F3058">
        <v>0</v>
      </c>
      <c r="G3058" t="s">
        <v>8221</v>
      </c>
      <c r="H3058" t="s">
        <v>8224</v>
      </c>
      <c r="I3058" t="s">
        <v>8246</v>
      </c>
      <c r="J3058">
        <v>1412003784</v>
      </c>
      <c r="K3058" s="10">
        <f t="shared" si="332"/>
        <v>41911.636388888888</v>
      </c>
      <c r="L3058">
        <v>1406819784</v>
      </c>
      <c r="M3058" s="10">
        <f t="shared" si="333"/>
        <v>41851.636388888888</v>
      </c>
      <c r="N3058" t="b">
        <v>0</v>
      </c>
      <c r="O3058">
        <v>0</v>
      </c>
      <c r="P3058" t="b">
        <v>0</v>
      </c>
      <c r="Q3058" t="s">
        <v>8303</v>
      </c>
      <c r="R3058" s="5">
        <f t="shared" si="329"/>
        <v>0</v>
      </c>
      <c r="S3058" s="6" t="e">
        <f t="shared" si="330"/>
        <v>#DIV/0!</v>
      </c>
      <c r="T3058" t="str">
        <f t="shared" si="334"/>
        <v>theater</v>
      </c>
      <c r="U3058" t="str">
        <f t="shared" si="335"/>
        <v>spaces</v>
      </c>
    </row>
    <row r="3059" spans="1:21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f t="shared" si="331"/>
        <v>60500</v>
      </c>
      <c r="F3059">
        <v>0</v>
      </c>
      <c r="G3059" t="s">
        <v>8221</v>
      </c>
      <c r="H3059" t="s">
        <v>8225</v>
      </c>
      <c r="I3059" t="s">
        <v>8247</v>
      </c>
      <c r="J3059">
        <v>1459694211</v>
      </c>
      <c r="K3059" s="10">
        <f t="shared" si="332"/>
        <v>42463.608923611115</v>
      </c>
      <c r="L3059">
        <v>1457105811</v>
      </c>
      <c r="M3059" s="10">
        <f t="shared" si="333"/>
        <v>42433.650590277779</v>
      </c>
      <c r="N3059" t="b">
        <v>0</v>
      </c>
      <c r="O3059">
        <v>0</v>
      </c>
      <c r="P3059" t="b">
        <v>0</v>
      </c>
      <c r="Q3059" t="s">
        <v>8303</v>
      </c>
      <c r="R3059" s="5">
        <f t="shared" si="329"/>
        <v>0</v>
      </c>
      <c r="S3059" s="6" t="e">
        <f t="shared" si="330"/>
        <v>#DIV/0!</v>
      </c>
      <c r="T3059" t="str">
        <f t="shared" si="334"/>
        <v>theater</v>
      </c>
      <c r="U3059" t="str">
        <f t="shared" si="335"/>
        <v>spaces</v>
      </c>
    </row>
    <row r="3060" spans="1:21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f t="shared" si="331"/>
        <v>19980</v>
      </c>
      <c r="F3060">
        <v>3</v>
      </c>
      <c r="G3060" t="s">
        <v>8221</v>
      </c>
      <c r="H3060" t="s">
        <v>8237</v>
      </c>
      <c r="I3060" t="s">
        <v>8249</v>
      </c>
      <c r="J3060">
        <v>1463734740</v>
      </c>
      <c r="K3060" s="10">
        <f t="shared" si="332"/>
        <v>42510.374305555553</v>
      </c>
      <c r="L3060">
        <v>1459414740</v>
      </c>
      <c r="M3060" s="10">
        <f t="shared" si="333"/>
        <v>42460.374305555553</v>
      </c>
      <c r="N3060" t="b">
        <v>0</v>
      </c>
      <c r="O3060">
        <v>3</v>
      </c>
      <c r="P3060" t="b">
        <v>0</v>
      </c>
      <c r="Q3060" t="s">
        <v>8303</v>
      </c>
      <c r="R3060" s="5">
        <f t="shared" si="329"/>
        <v>0</v>
      </c>
      <c r="S3060" s="6">
        <f t="shared" si="330"/>
        <v>1</v>
      </c>
      <c r="T3060" t="str">
        <f t="shared" si="334"/>
        <v>theater</v>
      </c>
      <c r="U3060" t="str">
        <f t="shared" si="335"/>
        <v>spaces</v>
      </c>
    </row>
    <row r="3061" spans="1:21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f t="shared" si="331"/>
        <v>15000</v>
      </c>
      <c r="F3061">
        <v>451</v>
      </c>
      <c r="G3061" t="s">
        <v>8221</v>
      </c>
      <c r="H3061" t="s">
        <v>8224</v>
      </c>
      <c r="I3061" t="s">
        <v>8246</v>
      </c>
      <c r="J3061">
        <v>1407536846</v>
      </c>
      <c r="K3061" s="10">
        <f t="shared" si="332"/>
        <v>41859.935717592591</v>
      </c>
      <c r="L3061">
        <v>1404944846</v>
      </c>
      <c r="M3061" s="10">
        <f t="shared" si="333"/>
        <v>41829.935717592591</v>
      </c>
      <c r="N3061" t="b">
        <v>0</v>
      </c>
      <c r="O3061">
        <v>11</v>
      </c>
      <c r="P3061" t="b">
        <v>0</v>
      </c>
      <c r="Q3061" t="s">
        <v>8303</v>
      </c>
      <c r="R3061" s="5">
        <f t="shared" si="329"/>
        <v>0.03</v>
      </c>
      <c r="S3061" s="6">
        <f t="shared" si="330"/>
        <v>41</v>
      </c>
      <c r="T3061" t="str">
        <f t="shared" si="334"/>
        <v>theater</v>
      </c>
      <c r="U3061" t="str">
        <f t="shared" si="335"/>
        <v>spaces</v>
      </c>
    </row>
    <row r="3062" spans="1:21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f t="shared" si="331"/>
        <v>220000</v>
      </c>
      <c r="F3062">
        <v>335</v>
      </c>
      <c r="G3062" t="s">
        <v>8221</v>
      </c>
      <c r="H3062" t="s">
        <v>8224</v>
      </c>
      <c r="I3062" t="s">
        <v>8246</v>
      </c>
      <c r="J3062">
        <v>1443422134</v>
      </c>
      <c r="K3062" s="10">
        <f t="shared" si="332"/>
        <v>42275.274699074071</v>
      </c>
      <c r="L3062">
        <v>1440830134</v>
      </c>
      <c r="M3062" s="10">
        <f t="shared" si="333"/>
        <v>42245.274699074071</v>
      </c>
      <c r="N3062" t="b">
        <v>0</v>
      </c>
      <c r="O3062">
        <v>6</v>
      </c>
      <c r="P3062" t="b">
        <v>0</v>
      </c>
      <c r="Q3062" t="s">
        <v>8303</v>
      </c>
      <c r="R3062" s="5">
        <f t="shared" si="329"/>
        <v>2E-3</v>
      </c>
      <c r="S3062" s="6">
        <f t="shared" si="330"/>
        <v>55.833333333333336</v>
      </c>
      <c r="T3062" t="str">
        <f t="shared" si="334"/>
        <v>theater</v>
      </c>
      <c r="U3062" t="str">
        <f t="shared" si="335"/>
        <v>spaces</v>
      </c>
    </row>
    <row r="3063" spans="1:21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f t="shared" si="331"/>
        <v>1000000</v>
      </c>
      <c r="F3063">
        <v>0</v>
      </c>
      <c r="G3063" t="s">
        <v>8221</v>
      </c>
      <c r="H3063" t="s">
        <v>8224</v>
      </c>
      <c r="I3063" t="s">
        <v>8246</v>
      </c>
      <c r="J3063">
        <v>1407955748</v>
      </c>
      <c r="K3063" s="10">
        <f t="shared" si="332"/>
        <v>41864.784120370372</v>
      </c>
      <c r="L3063">
        <v>1405363748</v>
      </c>
      <c r="M3063" s="10">
        <f t="shared" si="333"/>
        <v>41834.784120370372</v>
      </c>
      <c r="N3063" t="b">
        <v>0</v>
      </c>
      <c r="O3063">
        <v>0</v>
      </c>
      <c r="P3063" t="b">
        <v>0</v>
      </c>
      <c r="Q3063" t="s">
        <v>8303</v>
      </c>
      <c r="R3063" s="5">
        <f t="shared" si="329"/>
        <v>0</v>
      </c>
      <c r="S3063" s="6" t="e">
        <f t="shared" si="330"/>
        <v>#DIV/0!</v>
      </c>
      <c r="T3063" t="str">
        <f t="shared" si="334"/>
        <v>theater</v>
      </c>
      <c r="U3063" t="str">
        <f t="shared" si="335"/>
        <v>spaces</v>
      </c>
    </row>
    <row r="3064" spans="1:21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f t="shared" si="331"/>
        <v>10000</v>
      </c>
      <c r="F3064">
        <v>6684</v>
      </c>
      <c r="G3064" t="s">
        <v>8221</v>
      </c>
      <c r="H3064" t="s">
        <v>8224</v>
      </c>
      <c r="I3064" t="s">
        <v>8246</v>
      </c>
      <c r="J3064">
        <v>1443636000</v>
      </c>
      <c r="K3064" s="10">
        <f t="shared" si="332"/>
        <v>42277.75</v>
      </c>
      <c r="L3064">
        <v>1441111892</v>
      </c>
      <c r="M3064" s="10">
        <f t="shared" si="333"/>
        <v>42248.535787037035</v>
      </c>
      <c r="N3064" t="b">
        <v>0</v>
      </c>
      <c r="O3064">
        <v>67</v>
      </c>
      <c r="P3064" t="b">
        <v>0</v>
      </c>
      <c r="Q3064" t="s">
        <v>8303</v>
      </c>
      <c r="R3064" s="5">
        <f t="shared" si="329"/>
        <v>0.66800000000000004</v>
      </c>
      <c r="S3064" s="6">
        <f t="shared" si="330"/>
        <v>99.761194029850742</v>
      </c>
      <c r="T3064" t="str">
        <f t="shared" si="334"/>
        <v>theater</v>
      </c>
      <c r="U3064" t="str">
        <f t="shared" si="335"/>
        <v>spaces</v>
      </c>
    </row>
    <row r="3065" spans="1:21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f t="shared" si="331"/>
        <v>3000</v>
      </c>
      <c r="F3065">
        <v>587</v>
      </c>
      <c r="G3065" t="s">
        <v>8221</v>
      </c>
      <c r="H3065" t="s">
        <v>8224</v>
      </c>
      <c r="I3065" t="s">
        <v>8246</v>
      </c>
      <c r="J3065">
        <v>1477174138</v>
      </c>
      <c r="K3065" s="10">
        <f t="shared" si="332"/>
        <v>42665.922893518517</v>
      </c>
      <c r="L3065">
        <v>1474150138</v>
      </c>
      <c r="M3065" s="10">
        <f t="shared" si="333"/>
        <v>42630.922893518517</v>
      </c>
      <c r="N3065" t="b">
        <v>0</v>
      </c>
      <c r="O3065">
        <v>23</v>
      </c>
      <c r="P3065" t="b">
        <v>0</v>
      </c>
      <c r="Q3065" t="s">
        <v>8303</v>
      </c>
      <c r="R3065" s="5">
        <f t="shared" si="329"/>
        <v>0.19600000000000001</v>
      </c>
      <c r="S3065" s="6">
        <f t="shared" si="330"/>
        <v>25.521739130434781</v>
      </c>
      <c r="T3065" t="str">
        <f t="shared" si="334"/>
        <v>theater</v>
      </c>
      <c r="U3065" t="str">
        <f t="shared" si="335"/>
        <v>spaces</v>
      </c>
    </row>
    <row r="3066" spans="1:21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f t="shared" si="331"/>
        <v>75000</v>
      </c>
      <c r="F3066">
        <v>8471</v>
      </c>
      <c r="G3066" t="s">
        <v>8221</v>
      </c>
      <c r="H3066" t="s">
        <v>8224</v>
      </c>
      <c r="I3066" t="s">
        <v>8246</v>
      </c>
      <c r="J3066">
        <v>1448175540</v>
      </c>
      <c r="K3066" s="10">
        <f t="shared" si="332"/>
        <v>42330.290972222225</v>
      </c>
      <c r="L3066">
        <v>1445483246</v>
      </c>
      <c r="M3066" s="10">
        <f t="shared" si="333"/>
        <v>42299.130162037036</v>
      </c>
      <c r="N3066" t="b">
        <v>0</v>
      </c>
      <c r="O3066">
        <v>72</v>
      </c>
      <c r="P3066" t="b">
        <v>0</v>
      </c>
      <c r="Q3066" t="s">
        <v>8303</v>
      </c>
      <c r="R3066" s="5">
        <f t="shared" si="329"/>
        <v>0.113</v>
      </c>
      <c r="S3066" s="6">
        <f t="shared" si="330"/>
        <v>117.65277777777777</v>
      </c>
      <c r="T3066" t="str">
        <f t="shared" si="334"/>
        <v>theater</v>
      </c>
      <c r="U3066" t="str">
        <f t="shared" si="335"/>
        <v>spaces</v>
      </c>
    </row>
    <row r="3067" spans="1:21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f t="shared" si="331"/>
        <v>25000</v>
      </c>
      <c r="F3067">
        <v>10</v>
      </c>
      <c r="G3067" t="s">
        <v>8221</v>
      </c>
      <c r="H3067" t="s">
        <v>8224</v>
      </c>
      <c r="I3067" t="s">
        <v>8246</v>
      </c>
      <c r="J3067">
        <v>1406683172</v>
      </c>
      <c r="K3067" s="10">
        <f t="shared" si="332"/>
        <v>41850.055231481485</v>
      </c>
      <c r="L3067">
        <v>1404523172</v>
      </c>
      <c r="M3067" s="10">
        <f t="shared" si="333"/>
        <v>41825.055231481485</v>
      </c>
      <c r="N3067" t="b">
        <v>0</v>
      </c>
      <c r="O3067">
        <v>2</v>
      </c>
      <c r="P3067" t="b">
        <v>0</v>
      </c>
      <c r="Q3067" t="s">
        <v>8303</v>
      </c>
      <c r="R3067" s="5">
        <f t="shared" si="329"/>
        <v>0</v>
      </c>
      <c r="S3067" s="6">
        <f t="shared" si="330"/>
        <v>5</v>
      </c>
      <c r="T3067" t="str">
        <f t="shared" si="334"/>
        <v>theater</v>
      </c>
      <c r="U3067" t="str">
        <f t="shared" si="335"/>
        <v>spaces</v>
      </c>
    </row>
    <row r="3068" spans="1:21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f t="shared" si="331"/>
        <v>238000.00000000003</v>
      </c>
      <c r="F3068">
        <v>41950</v>
      </c>
      <c r="G3068" t="s">
        <v>8221</v>
      </c>
      <c r="H3068" t="s">
        <v>8226</v>
      </c>
      <c r="I3068" t="s">
        <v>8248</v>
      </c>
      <c r="J3068">
        <v>1468128537</v>
      </c>
      <c r="K3068" s="10">
        <f t="shared" si="332"/>
        <v>42561.228437500002</v>
      </c>
      <c r="L3068">
        <v>1465536537</v>
      </c>
      <c r="M3068" s="10">
        <f t="shared" si="333"/>
        <v>42531.228437500002</v>
      </c>
      <c r="N3068" t="b">
        <v>0</v>
      </c>
      <c r="O3068">
        <v>15</v>
      </c>
      <c r="P3068" t="b">
        <v>0</v>
      </c>
      <c r="Q3068" t="s">
        <v>8303</v>
      </c>
      <c r="R3068" s="5">
        <f t="shared" si="329"/>
        <v>0.12</v>
      </c>
      <c r="S3068" s="6">
        <f t="shared" si="330"/>
        <v>2796.6666666666665</v>
      </c>
      <c r="T3068" t="str">
        <f t="shared" si="334"/>
        <v>theater</v>
      </c>
      <c r="U3068" t="str">
        <f t="shared" si="335"/>
        <v>spaces</v>
      </c>
    </row>
    <row r="3069" spans="1:21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f t="shared" si="331"/>
        <v>5120</v>
      </c>
      <c r="F3069">
        <v>200</v>
      </c>
      <c r="G3069" t="s">
        <v>8221</v>
      </c>
      <c r="H3069" t="s">
        <v>8228</v>
      </c>
      <c r="I3069" s="17" t="s">
        <v>8250</v>
      </c>
      <c r="J3069">
        <v>1441837879</v>
      </c>
      <c r="K3069" s="10">
        <f t="shared" si="332"/>
        <v>42256.938414351855</v>
      </c>
      <c r="L3069">
        <v>1439245879</v>
      </c>
      <c r="M3069" s="10">
        <f t="shared" si="333"/>
        <v>42226.938414351855</v>
      </c>
      <c r="N3069" t="b">
        <v>0</v>
      </c>
      <c r="O3069">
        <v>1</v>
      </c>
      <c r="P3069" t="b">
        <v>0</v>
      </c>
      <c r="Q3069" t="s">
        <v>8303</v>
      </c>
      <c r="R3069" s="5">
        <f t="shared" si="329"/>
        <v>2.5000000000000001E-2</v>
      </c>
      <c r="S3069" s="6">
        <f t="shared" si="330"/>
        <v>200</v>
      </c>
      <c r="T3069" t="str">
        <f t="shared" si="334"/>
        <v>theater</v>
      </c>
      <c r="U3069" t="str">
        <f t="shared" si="335"/>
        <v>spaces</v>
      </c>
    </row>
    <row r="3070" spans="1:21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f t="shared" si="331"/>
        <v>250000</v>
      </c>
      <c r="F3070">
        <v>175</v>
      </c>
      <c r="G3070" t="s">
        <v>8221</v>
      </c>
      <c r="H3070" t="s">
        <v>8224</v>
      </c>
      <c r="I3070" t="s">
        <v>8246</v>
      </c>
      <c r="J3070">
        <v>1445013352</v>
      </c>
      <c r="K3070" s="10">
        <f t="shared" si="332"/>
        <v>42293.691574074073</v>
      </c>
      <c r="L3070">
        <v>1442421352</v>
      </c>
      <c r="M3070" s="10">
        <f t="shared" si="333"/>
        <v>42263.691574074073</v>
      </c>
      <c r="N3070" t="b">
        <v>0</v>
      </c>
      <c r="O3070">
        <v>2</v>
      </c>
      <c r="P3070" t="b">
        <v>0</v>
      </c>
      <c r="Q3070" t="s">
        <v>8303</v>
      </c>
      <c r="R3070" s="5">
        <f t="shared" si="329"/>
        <v>1E-3</v>
      </c>
      <c r="S3070" s="6">
        <f t="shared" si="330"/>
        <v>87.5</v>
      </c>
      <c r="T3070" t="str">
        <f t="shared" si="334"/>
        <v>theater</v>
      </c>
      <c r="U3070" t="str">
        <f t="shared" si="335"/>
        <v>spaces</v>
      </c>
    </row>
    <row r="3071" spans="1:21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f t="shared" si="331"/>
        <v>1000</v>
      </c>
      <c r="F3071">
        <v>141</v>
      </c>
      <c r="G3071" t="s">
        <v>8221</v>
      </c>
      <c r="H3071" t="s">
        <v>8224</v>
      </c>
      <c r="I3071" t="s">
        <v>8246</v>
      </c>
      <c r="J3071">
        <v>1418587234</v>
      </c>
      <c r="K3071" s="10">
        <f t="shared" si="332"/>
        <v>41987.833726851852</v>
      </c>
      <c r="L3071">
        <v>1415995234</v>
      </c>
      <c r="M3071" s="10">
        <f t="shared" si="333"/>
        <v>41957.833726851852</v>
      </c>
      <c r="N3071" t="b">
        <v>0</v>
      </c>
      <c r="O3071">
        <v>7</v>
      </c>
      <c r="P3071" t="b">
        <v>0</v>
      </c>
      <c r="Q3071" t="s">
        <v>8303</v>
      </c>
      <c r="R3071" s="5">
        <f t="shared" si="329"/>
        <v>0.14099999999999999</v>
      </c>
      <c r="S3071" s="6">
        <f t="shared" si="330"/>
        <v>20.142857142857142</v>
      </c>
      <c r="T3071" t="str">
        <f t="shared" si="334"/>
        <v>theater</v>
      </c>
      <c r="U3071" t="str">
        <f t="shared" si="335"/>
        <v>spaces</v>
      </c>
    </row>
    <row r="3072" spans="1:21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f t="shared" si="331"/>
        <v>12100</v>
      </c>
      <c r="F3072">
        <v>334</v>
      </c>
      <c r="G3072" t="s">
        <v>8221</v>
      </c>
      <c r="H3072" t="s">
        <v>8225</v>
      </c>
      <c r="I3072" t="s">
        <v>8247</v>
      </c>
      <c r="J3072">
        <v>1481132169</v>
      </c>
      <c r="K3072" s="10">
        <f t="shared" si="332"/>
        <v>42711.733437499999</v>
      </c>
      <c r="L3072">
        <v>1479317769</v>
      </c>
      <c r="M3072" s="10">
        <f t="shared" si="333"/>
        <v>42690.733437499999</v>
      </c>
      <c r="N3072" t="b">
        <v>0</v>
      </c>
      <c r="O3072">
        <v>16</v>
      </c>
      <c r="P3072" t="b">
        <v>0</v>
      </c>
      <c r="Q3072" t="s">
        <v>8303</v>
      </c>
      <c r="R3072" s="5">
        <f t="shared" si="329"/>
        <v>3.3000000000000002E-2</v>
      </c>
      <c r="S3072" s="6">
        <f t="shared" si="330"/>
        <v>20.875</v>
      </c>
      <c r="T3072" t="str">
        <f t="shared" si="334"/>
        <v>theater</v>
      </c>
      <c r="U3072" t="str">
        <f t="shared" si="335"/>
        <v>spaces</v>
      </c>
    </row>
    <row r="3073" spans="1:21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f t="shared" si="331"/>
        <v>12000</v>
      </c>
      <c r="F3073">
        <v>7173</v>
      </c>
      <c r="G3073" t="s">
        <v>8221</v>
      </c>
      <c r="H3073" t="s">
        <v>8224</v>
      </c>
      <c r="I3073" t="s">
        <v>8246</v>
      </c>
      <c r="J3073">
        <v>1429595940</v>
      </c>
      <c r="K3073" s="10">
        <f t="shared" si="332"/>
        <v>42115.249305555553</v>
      </c>
      <c r="L3073">
        <v>1428082481</v>
      </c>
      <c r="M3073" s="10">
        <f t="shared" si="333"/>
        <v>42097.732418981483</v>
      </c>
      <c r="N3073" t="b">
        <v>0</v>
      </c>
      <c r="O3073">
        <v>117</v>
      </c>
      <c r="P3073" t="b">
        <v>0</v>
      </c>
      <c r="Q3073" t="s">
        <v>8303</v>
      </c>
      <c r="R3073" s="5">
        <f t="shared" si="329"/>
        <v>0.59799999999999998</v>
      </c>
      <c r="S3073" s="6">
        <f t="shared" si="330"/>
        <v>61.307692307692307</v>
      </c>
      <c r="T3073" t="str">
        <f t="shared" si="334"/>
        <v>theater</v>
      </c>
      <c r="U3073" t="str">
        <f t="shared" si="335"/>
        <v>spaces</v>
      </c>
    </row>
    <row r="3074" spans="1:21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f t="shared" si="331"/>
        <v>12000</v>
      </c>
      <c r="F3074">
        <v>2</v>
      </c>
      <c r="G3074" t="s">
        <v>8221</v>
      </c>
      <c r="H3074" t="s">
        <v>8224</v>
      </c>
      <c r="I3074" t="s">
        <v>8246</v>
      </c>
      <c r="J3074">
        <v>1477791960</v>
      </c>
      <c r="K3074" s="10">
        <f t="shared" si="332"/>
        <v>42673.073611111111</v>
      </c>
      <c r="L3074">
        <v>1476549262</v>
      </c>
      <c r="M3074" s="10">
        <f t="shared" si="333"/>
        <v>42658.690532407403</v>
      </c>
      <c r="N3074" t="b">
        <v>0</v>
      </c>
      <c r="O3074">
        <v>2</v>
      </c>
      <c r="P3074" t="b">
        <v>0</v>
      </c>
      <c r="Q3074" t="s">
        <v>8303</v>
      </c>
      <c r="R3074" s="5">
        <f t="shared" ref="R3074:R3137" si="336">ROUND((F3074/D3074),3)</f>
        <v>0</v>
      </c>
      <c r="S3074" s="6">
        <f t="shared" ref="S3074:S3137" si="337">F3074/O3074</f>
        <v>1</v>
      </c>
      <c r="T3074" t="str">
        <f t="shared" si="334"/>
        <v>theater</v>
      </c>
      <c r="U3074" t="str">
        <f t="shared" si="335"/>
        <v>spaces</v>
      </c>
    </row>
    <row r="3075" spans="1:21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f t="shared" ref="E3075:E3138" si="338">IF(I3075="USD",D3075,(IF(I3075="AUD",(D3075*0.68),IF(I3075="GBP",(D3075*1.21),(IF(I3075="EUR",(D3075*1.11),(IF(I3075="CAD",(D3075*0.75),(IF(I3075="NZD",(D3075*0.64),IF(I3075="HKD",(D3075*0.13),IF(I3075="DKK",(D3075*0.15),IF(I3075="NOK",(D3075*0.11),IF(I3075="SEK",(D3075*0.1),(IF(I3075="MXN",(D3075*0.051),IF(I3075="chf",(D3075*1.02),IF(I3075="SGD",(D3075*0.72)))))))))))))))))))</f>
        <v>2800000</v>
      </c>
      <c r="F3075">
        <v>645</v>
      </c>
      <c r="G3075" t="s">
        <v>8221</v>
      </c>
      <c r="H3075" t="s">
        <v>8224</v>
      </c>
      <c r="I3075" t="s">
        <v>8246</v>
      </c>
      <c r="J3075">
        <v>1434309540</v>
      </c>
      <c r="K3075" s="10">
        <f t="shared" ref="K3075:K3138" si="339">(((J3075/60)/60)/24)+DATE(1970,1,1)</f>
        <v>42169.804861111115</v>
      </c>
      <c r="L3075">
        <v>1429287900</v>
      </c>
      <c r="M3075" s="10">
        <f t="shared" ref="M3075:M3138" si="340">(((L3075/60)/60)/24)+DATE(1970,1,1)</f>
        <v>42111.684027777781</v>
      </c>
      <c r="N3075" t="b">
        <v>0</v>
      </c>
      <c r="O3075">
        <v>7</v>
      </c>
      <c r="P3075" t="b">
        <v>0</v>
      </c>
      <c r="Q3075" t="s">
        <v>8303</v>
      </c>
      <c r="R3075" s="5">
        <f t="shared" si="336"/>
        <v>0</v>
      </c>
      <c r="S3075" s="6">
        <f t="shared" si="337"/>
        <v>92.142857142857139</v>
      </c>
      <c r="T3075" t="str">
        <f t="shared" ref="T3075:T3138" si="341">LEFT(Q3075,SEARCH("/",Q3075,1)-1)</f>
        <v>theater</v>
      </c>
      <c r="U3075" t="str">
        <f t="shared" ref="U3075:U3138" si="342">RIGHT(Q3075,(LEN(Q3075)-(SEARCH("/",Q3075,1))))</f>
        <v>spaces</v>
      </c>
    </row>
    <row r="3076" spans="1:21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f t="shared" si="338"/>
        <v>27750.000000000004</v>
      </c>
      <c r="F3076">
        <v>22</v>
      </c>
      <c r="G3076" t="s">
        <v>8221</v>
      </c>
      <c r="H3076" t="s">
        <v>8230</v>
      </c>
      <c r="I3076" t="s">
        <v>8249</v>
      </c>
      <c r="J3076">
        <v>1457617359</v>
      </c>
      <c r="K3076" s="10">
        <f t="shared" si="339"/>
        <v>42439.571284722217</v>
      </c>
      <c r="L3076">
        <v>1455025359</v>
      </c>
      <c r="M3076" s="10">
        <f t="shared" si="340"/>
        <v>42409.571284722217</v>
      </c>
      <c r="N3076" t="b">
        <v>0</v>
      </c>
      <c r="O3076">
        <v>3</v>
      </c>
      <c r="P3076" t="b">
        <v>0</v>
      </c>
      <c r="Q3076" t="s">
        <v>8303</v>
      </c>
      <c r="R3076" s="5">
        <f t="shared" si="336"/>
        <v>1E-3</v>
      </c>
      <c r="S3076" s="6">
        <f t="shared" si="337"/>
        <v>7.333333333333333</v>
      </c>
      <c r="T3076" t="str">
        <f t="shared" si="341"/>
        <v>theater</v>
      </c>
      <c r="U3076" t="str">
        <f t="shared" si="342"/>
        <v>spaces</v>
      </c>
    </row>
    <row r="3077" spans="1:21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f t="shared" si="338"/>
        <v>15000</v>
      </c>
      <c r="F3077">
        <v>1296</v>
      </c>
      <c r="G3077" t="s">
        <v>8221</v>
      </c>
      <c r="H3077" t="s">
        <v>8224</v>
      </c>
      <c r="I3077" t="s">
        <v>8246</v>
      </c>
      <c r="J3077">
        <v>1471573640</v>
      </c>
      <c r="K3077" s="10">
        <f t="shared" si="339"/>
        <v>42601.102314814809</v>
      </c>
      <c r="L3077">
        <v>1467253640</v>
      </c>
      <c r="M3077" s="10">
        <f t="shared" si="340"/>
        <v>42551.102314814809</v>
      </c>
      <c r="N3077" t="b">
        <v>0</v>
      </c>
      <c r="O3077">
        <v>20</v>
      </c>
      <c r="P3077" t="b">
        <v>0</v>
      </c>
      <c r="Q3077" t="s">
        <v>8303</v>
      </c>
      <c r="R3077" s="5">
        <f t="shared" si="336"/>
        <v>8.5999999999999993E-2</v>
      </c>
      <c r="S3077" s="6">
        <f t="shared" si="337"/>
        <v>64.8</v>
      </c>
      <c r="T3077" t="str">
        <f t="shared" si="341"/>
        <v>theater</v>
      </c>
      <c r="U3077" t="str">
        <f t="shared" si="342"/>
        <v>spaces</v>
      </c>
    </row>
    <row r="3078" spans="1:21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f t="shared" si="338"/>
        <v>10000</v>
      </c>
      <c r="F3078">
        <v>1506</v>
      </c>
      <c r="G3078" t="s">
        <v>8221</v>
      </c>
      <c r="H3078" t="s">
        <v>8224</v>
      </c>
      <c r="I3078" t="s">
        <v>8246</v>
      </c>
      <c r="J3078">
        <v>1444405123</v>
      </c>
      <c r="K3078" s="10">
        <f t="shared" si="339"/>
        <v>42286.651886574073</v>
      </c>
      <c r="L3078">
        <v>1439221123</v>
      </c>
      <c r="M3078" s="10">
        <f t="shared" si="340"/>
        <v>42226.651886574073</v>
      </c>
      <c r="N3078" t="b">
        <v>0</v>
      </c>
      <c r="O3078">
        <v>50</v>
      </c>
      <c r="P3078" t="b">
        <v>0</v>
      </c>
      <c r="Q3078" t="s">
        <v>8303</v>
      </c>
      <c r="R3078" s="5">
        <f t="shared" si="336"/>
        <v>0.151</v>
      </c>
      <c r="S3078" s="6">
        <f t="shared" si="337"/>
        <v>30.12</v>
      </c>
      <c r="T3078" t="str">
        <f t="shared" si="341"/>
        <v>theater</v>
      </c>
      <c r="U3078" t="str">
        <f t="shared" si="342"/>
        <v>spaces</v>
      </c>
    </row>
    <row r="3079" spans="1:21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f t="shared" si="338"/>
        <v>16500</v>
      </c>
      <c r="F3079">
        <v>105</v>
      </c>
      <c r="G3079" t="s">
        <v>8221</v>
      </c>
      <c r="H3079" t="s">
        <v>8229</v>
      </c>
      <c r="I3079" t="s">
        <v>8251</v>
      </c>
      <c r="J3079">
        <v>1488495478</v>
      </c>
      <c r="K3079" s="10">
        <f t="shared" si="339"/>
        <v>42796.956921296296</v>
      </c>
      <c r="L3079">
        <v>1485903478</v>
      </c>
      <c r="M3079" s="10">
        <f t="shared" si="340"/>
        <v>42766.956921296296</v>
      </c>
      <c r="N3079" t="b">
        <v>0</v>
      </c>
      <c r="O3079">
        <v>2</v>
      </c>
      <c r="P3079" t="b">
        <v>0</v>
      </c>
      <c r="Q3079" t="s">
        <v>8303</v>
      </c>
      <c r="R3079" s="5">
        <f t="shared" si="336"/>
        <v>5.0000000000000001E-3</v>
      </c>
      <c r="S3079" s="6">
        <f t="shared" si="337"/>
        <v>52.5</v>
      </c>
      <c r="T3079" t="str">
        <f t="shared" si="341"/>
        <v>theater</v>
      </c>
      <c r="U3079" t="str">
        <f t="shared" si="342"/>
        <v>spaces</v>
      </c>
    </row>
    <row r="3080" spans="1:21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f t="shared" si="338"/>
        <v>60000</v>
      </c>
      <c r="F3080">
        <v>71</v>
      </c>
      <c r="G3080" t="s">
        <v>8221</v>
      </c>
      <c r="H3080" t="s">
        <v>8224</v>
      </c>
      <c r="I3080" t="s">
        <v>8246</v>
      </c>
      <c r="J3080">
        <v>1424920795</v>
      </c>
      <c r="K3080" s="10">
        <f t="shared" si="339"/>
        <v>42061.138831018514</v>
      </c>
      <c r="L3080">
        <v>1422328795</v>
      </c>
      <c r="M3080" s="10">
        <f t="shared" si="340"/>
        <v>42031.138831018514</v>
      </c>
      <c r="N3080" t="b">
        <v>0</v>
      </c>
      <c r="O3080">
        <v>3</v>
      </c>
      <c r="P3080" t="b">
        <v>0</v>
      </c>
      <c r="Q3080" t="s">
        <v>8303</v>
      </c>
      <c r="R3080" s="5">
        <f t="shared" si="336"/>
        <v>1E-3</v>
      </c>
      <c r="S3080" s="6">
        <f t="shared" si="337"/>
        <v>23.666666666666668</v>
      </c>
      <c r="T3080" t="str">
        <f t="shared" si="341"/>
        <v>theater</v>
      </c>
      <c r="U3080" t="str">
        <f t="shared" si="342"/>
        <v>spaces</v>
      </c>
    </row>
    <row r="3081" spans="1:21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f t="shared" si="338"/>
        <v>1333666</v>
      </c>
      <c r="F3081">
        <v>11226</v>
      </c>
      <c r="G3081" t="s">
        <v>8221</v>
      </c>
      <c r="H3081" t="s">
        <v>8224</v>
      </c>
      <c r="I3081" t="s">
        <v>8246</v>
      </c>
      <c r="J3081">
        <v>1427040435</v>
      </c>
      <c r="K3081" s="10">
        <f t="shared" si="339"/>
        <v>42085.671701388885</v>
      </c>
      <c r="L3081">
        <v>1424452035</v>
      </c>
      <c r="M3081" s="10">
        <f t="shared" si="340"/>
        <v>42055.713368055556</v>
      </c>
      <c r="N3081" t="b">
        <v>0</v>
      </c>
      <c r="O3081">
        <v>27</v>
      </c>
      <c r="P3081" t="b">
        <v>0</v>
      </c>
      <c r="Q3081" t="s">
        <v>8303</v>
      </c>
      <c r="R3081" s="5">
        <f t="shared" si="336"/>
        <v>8.0000000000000002E-3</v>
      </c>
      <c r="S3081" s="6">
        <f t="shared" si="337"/>
        <v>415.77777777777777</v>
      </c>
      <c r="T3081" t="str">
        <f t="shared" si="341"/>
        <v>theater</v>
      </c>
      <c r="U3081" t="str">
        <f t="shared" si="342"/>
        <v>spaces</v>
      </c>
    </row>
    <row r="3082" spans="1:21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f t="shared" si="338"/>
        <v>2000000</v>
      </c>
      <c r="F3082">
        <v>376</v>
      </c>
      <c r="G3082" t="s">
        <v>8221</v>
      </c>
      <c r="H3082" t="s">
        <v>8224</v>
      </c>
      <c r="I3082" t="s">
        <v>8246</v>
      </c>
      <c r="J3082">
        <v>1419644444</v>
      </c>
      <c r="K3082" s="10">
        <f t="shared" si="339"/>
        <v>42000.0699537037</v>
      </c>
      <c r="L3082">
        <v>1414456844</v>
      </c>
      <c r="M3082" s="10">
        <f t="shared" si="340"/>
        <v>41940.028287037036</v>
      </c>
      <c r="N3082" t="b">
        <v>0</v>
      </c>
      <c r="O3082">
        <v>7</v>
      </c>
      <c r="P3082" t="b">
        <v>0</v>
      </c>
      <c r="Q3082" t="s">
        <v>8303</v>
      </c>
      <c r="R3082" s="5">
        <f t="shared" si="336"/>
        <v>0</v>
      </c>
      <c r="S3082" s="6">
        <f t="shared" si="337"/>
        <v>53.714285714285715</v>
      </c>
      <c r="T3082" t="str">
        <f t="shared" si="341"/>
        <v>theater</v>
      </c>
      <c r="U3082" t="str">
        <f t="shared" si="342"/>
        <v>spaces</v>
      </c>
    </row>
    <row r="3083" spans="1:21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f t="shared" si="338"/>
        <v>1000000</v>
      </c>
      <c r="F3083">
        <v>2103</v>
      </c>
      <c r="G3083" t="s">
        <v>8221</v>
      </c>
      <c r="H3083" t="s">
        <v>8224</v>
      </c>
      <c r="I3083" t="s">
        <v>8246</v>
      </c>
      <c r="J3083">
        <v>1442722891</v>
      </c>
      <c r="K3083" s="10">
        <f t="shared" si="339"/>
        <v>42267.181608796294</v>
      </c>
      <c r="L3083">
        <v>1440130891</v>
      </c>
      <c r="M3083" s="10">
        <f t="shared" si="340"/>
        <v>42237.181608796294</v>
      </c>
      <c r="N3083" t="b">
        <v>0</v>
      </c>
      <c r="O3083">
        <v>5</v>
      </c>
      <c r="P3083" t="b">
        <v>0</v>
      </c>
      <c r="Q3083" t="s">
        <v>8303</v>
      </c>
      <c r="R3083" s="5">
        <f t="shared" si="336"/>
        <v>2E-3</v>
      </c>
      <c r="S3083" s="6">
        <f t="shared" si="337"/>
        <v>420.6</v>
      </c>
      <c r="T3083" t="str">
        <f t="shared" si="341"/>
        <v>theater</v>
      </c>
      <c r="U3083" t="str">
        <f t="shared" si="342"/>
        <v>spaces</v>
      </c>
    </row>
    <row r="3084" spans="1:21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f t="shared" si="338"/>
        <v>9000</v>
      </c>
      <c r="F3084">
        <v>0</v>
      </c>
      <c r="G3084" t="s">
        <v>8221</v>
      </c>
      <c r="H3084" t="s">
        <v>8224</v>
      </c>
      <c r="I3084" t="s">
        <v>8246</v>
      </c>
      <c r="J3084">
        <v>1447628946</v>
      </c>
      <c r="K3084" s="10">
        <f t="shared" si="339"/>
        <v>42323.96465277778</v>
      </c>
      <c r="L3084">
        <v>1445033346</v>
      </c>
      <c r="M3084" s="10">
        <f t="shared" si="340"/>
        <v>42293.922986111109</v>
      </c>
      <c r="N3084" t="b">
        <v>0</v>
      </c>
      <c r="O3084">
        <v>0</v>
      </c>
      <c r="P3084" t="b">
        <v>0</v>
      </c>
      <c r="Q3084" t="s">
        <v>8303</v>
      </c>
      <c r="R3084" s="5">
        <f t="shared" si="336"/>
        <v>0</v>
      </c>
      <c r="S3084" s="6" t="e">
        <f t="shared" si="337"/>
        <v>#DIV/0!</v>
      </c>
      <c r="T3084" t="str">
        <f t="shared" si="341"/>
        <v>theater</v>
      </c>
      <c r="U3084" t="str">
        <f t="shared" si="342"/>
        <v>spaces</v>
      </c>
    </row>
    <row r="3085" spans="1:21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f t="shared" si="338"/>
        <v>20000</v>
      </c>
      <c r="F3085">
        <v>56</v>
      </c>
      <c r="G3085" t="s">
        <v>8221</v>
      </c>
      <c r="H3085" t="s">
        <v>8224</v>
      </c>
      <c r="I3085" t="s">
        <v>8246</v>
      </c>
      <c r="J3085">
        <v>1409547600</v>
      </c>
      <c r="K3085" s="10">
        <f t="shared" si="339"/>
        <v>41883.208333333336</v>
      </c>
      <c r="L3085">
        <v>1406986278</v>
      </c>
      <c r="M3085" s="10">
        <f t="shared" si="340"/>
        <v>41853.563402777778</v>
      </c>
      <c r="N3085" t="b">
        <v>0</v>
      </c>
      <c r="O3085">
        <v>3</v>
      </c>
      <c r="P3085" t="b">
        <v>0</v>
      </c>
      <c r="Q3085" t="s">
        <v>8303</v>
      </c>
      <c r="R3085" s="5">
        <f t="shared" si="336"/>
        <v>3.0000000000000001E-3</v>
      </c>
      <c r="S3085" s="6">
        <f t="shared" si="337"/>
        <v>18.666666666666668</v>
      </c>
      <c r="T3085" t="str">
        <f t="shared" si="341"/>
        <v>theater</v>
      </c>
      <c r="U3085" t="str">
        <f t="shared" si="342"/>
        <v>spaces</v>
      </c>
    </row>
    <row r="3086" spans="1:21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f t="shared" si="338"/>
        <v>4059</v>
      </c>
      <c r="F3086">
        <v>470</v>
      </c>
      <c r="G3086" t="s">
        <v>8221</v>
      </c>
      <c r="H3086" t="s">
        <v>8224</v>
      </c>
      <c r="I3086" t="s">
        <v>8246</v>
      </c>
      <c r="J3086">
        <v>1430851680</v>
      </c>
      <c r="K3086" s="10">
        <f t="shared" si="339"/>
        <v>42129.783333333333</v>
      </c>
      <c r="L3086">
        <v>1428340931</v>
      </c>
      <c r="M3086" s="10">
        <f t="shared" si="340"/>
        <v>42100.723738425921</v>
      </c>
      <c r="N3086" t="b">
        <v>0</v>
      </c>
      <c r="O3086">
        <v>6</v>
      </c>
      <c r="P3086" t="b">
        <v>0</v>
      </c>
      <c r="Q3086" t="s">
        <v>8303</v>
      </c>
      <c r="R3086" s="5">
        <f t="shared" si="336"/>
        <v>0.11600000000000001</v>
      </c>
      <c r="S3086" s="6">
        <f t="shared" si="337"/>
        <v>78.333333333333329</v>
      </c>
      <c r="T3086" t="str">
        <f t="shared" si="341"/>
        <v>theater</v>
      </c>
      <c r="U3086" t="str">
        <f t="shared" si="342"/>
        <v>spaces</v>
      </c>
    </row>
    <row r="3087" spans="1:21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f t="shared" si="338"/>
        <v>25000</v>
      </c>
      <c r="F3087">
        <v>610</v>
      </c>
      <c r="G3087" t="s">
        <v>8221</v>
      </c>
      <c r="H3087" t="s">
        <v>8224</v>
      </c>
      <c r="I3087" t="s">
        <v>8246</v>
      </c>
      <c r="J3087">
        <v>1443561159</v>
      </c>
      <c r="K3087" s="10">
        <f t="shared" si="339"/>
        <v>42276.883784722217</v>
      </c>
      <c r="L3087">
        <v>1440969159</v>
      </c>
      <c r="M3087" s="10">
        <f t="shared" si="340"/>
        <v>42246.883784722217</v>
      </c>
      <c r="N3087" t="b">
        <v>0</v>
      </c>
      <c r="O3087">
        <v>9</v>
      </c>
      <c r="P3087" t="b">
        <v>0</v>
      </c>
      <c r="Q3087" t="s">
        <v>8303</v>
      </c>
      <c r="R3087" s="5">
        <f t="shared" si="336"/>
        <v>2.4E-2</v>
      </c>
      <c r="S3087" s="6">
        <f t="shared" si="337"/>
        <v>67.777777777777771</v>
      </c>
      <c r="T3087" t="str">
        <f t="shared" si="341"/>
        <v>theater</v>
      </c>
      <c r="U3087" t="str">
        <f t="shared" si="342"/>
        <v>spaces</v>
      </c>
    </row>
    <row r="3088" spans="1:21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f t="shared" si="338"/>
        <v>22200.000000000004</v>
      </c>
      <c r="F3088">
        <v>50</v>
      </c>
      <c r="G3088" t="s">
        <v>8221</v>
      </c>
      <c r="H3088" t="s">
        <v>8237</v>
      </c>
      <c r="I3088" t="s">
        <v>8249</v>
      </c>
      <c r="J3088">
        <v>1439827559</v>
      </c>
      <c r="K3088" s="10">
        <f t="shared" si="339"/>
        <v>42233.67082175926</v>
      </c>
      <c r="L3088">
        <v>1434643559</v>
      </c>
      <c r="M3088" s="10">
        <f t="shared" si="340"/>
        <v>42173.67082175926</v>
      </c>
      <c r="N3088" t="b">
        <v>0</v>
      </c>
      <c r="O3088">
        <v>3</v>
      </c>
      <c r="P3088" t="b">
        <v>0</v>
      </c>
      <c r="Q3088" t="s">
        <v>8303</v>
      </c>
      <c r="R3088" s="5">
        <f t="shared" si="336"/>
        <v>3.0000000000000001E-3</v>
      </c>
      <c r="S3088" s="6">
        <f t="shared" si="337"/>
        <v>16.666666666666668</v>
      </c>
      <c r="T3088" t="str">
        <f t="shared" si="341"/>
        <v>theater</v>
      </c>
      <c r="U3088" t="str">
        <f t="shared" si="342"/>
        <v>spaces</v>
      </c>
    </row>
    <row r="3089" spans="1:21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f t="shared" si="338"/>
        <v>20000</v>
      </c>
      <c r="F3089">
        <v>125</v>
      </c>
      <c r="G3089" t="s">
        <v>8221</v>
      </c>
      <c r="H3089" t="s">
        <v>8224</v>
      </c>
      <c r="I3089" t="s">
        <v>8246</v>
      </c>
      <c r="J3089">
        <v>1482294990</v>
      </c>
      <c r="K3089" s="10">
        <f t="shared" si="339"/>
        <v>42725.192013888889</v>
      </c>
      <c r="L3089">
        <v>1477107390</v>
      </c>
      <c r="M3089" s="10">
        <f t="shared" si="340"/>
        <v>42665.150347222225</v>
      </c>
      <c r="N3089" t="b">
        <v>0</v>
      </c>
      <c r="O3089">
        <v>2</v>
      </c>
      <c r="P3089" t="b">
        <v>0</v>
      </c>
      <c r="Q3089" t="s">
        <v>8303</v>
      </c>
      <c r="R3089" s="5">
        <f t="shared" si="336"/>
        <v>6.0000000000000001E-3</v>
      </c>
      <c r="S3089" s="6">
        <f t="shared" si="337"/>
        <v>62.5</v>
      </c>
      <c r="T3089" t="str">
        <f t="shared" si="341"/>
        <v>theater</v>
      </c>
      <c r="U3089" t="str">
        <f t="shared" si="342"/>
        <v>spaces</v>
      </c>
    </row>
    <row r="3090" spans="1:21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f t="shared" si="338"/>
        <v>65000</v>
      </c>
      <c r="F3090">
        <v>126</v>
      </c>
      <c r="G3090" t="s">
        <v>8221</v>
      </c>
      <c r="H3090" t="s">
        <v>8224</v>
      </c>
      <c r="I3090" t="s">
        <v>8246</v>
      </c>
      <c r="J3090">
        <v>1420724460</v>
      </c>
      <c r="K3090" s="10">
        <f t="shared" si="339"/>
        <v>42012.570138888885</v>
      </c>
      <c r="L3090">
        <v>1418046247</v>
      </c>
      <c r="M3090" s="10">
        <f t="shared" si="340"/>
        <v>41981.57230324074</v>
      </c>
      <c r="N3090" t="b">
        <v>0</v>
      </c>
      <c r="O3090">
        <v>3</v>
      </c>
      <c r="P3090" t="b">
        <v>0</v>
      </c>
      <c r="Q3090" t="s">
        <v>8303</v>
      </c>
      <c r="R3090" s="5">
        <f t="shared" si="336"/>
        <v>2E-3</v>
      </c>
      <c r="S3090" s="6">
        <f t="shared" si="337"/>
        <v>42</v>
      </c>
      <c r="T3090" t="str">
        <f t="shared" si="341"/>
        <v>theater</v>
      </c>
      <c r="U3090" t="str">
        <f t="shared" si="342"/>
        <v>spaces</v>
      </c>
    </row>
    <row r="3091" spans="1:21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f t="shared" si="338"/>
        <v>25000</v>
      </c>
      <c r="F3091">
        <v>5854</v>
      </c>
      <c r="G3091" t="s">
        <v>8221</v>
      </c>
      <c r="H3091" t="s">
        <v>8224</v>
      </c>
      <c r="I3091" t="s">
        <v>8246</v>
      </c>
      <c r="J3091">
        <v>1468029540</v>
      </c>
      <c r="K3091" s="10">
        <f t="shared" si="339"/>
        <v>42560.082638888889</v>
      </c>
      <c r="L3091">
        <v>1465304483</v>
      </c>
      <c r="M3091" s="10">
        <f t="shared" si="340"/>
        <v>42528.542627314819</v>
      </c>
      <c r="N3091" t="b">
        <v>0</v>
      </c>
      <c r="O3091">
        <v>45</v>
      </c>
      <c r="P3091" t="b">
        <v>0</v>
      </c>
      <c r="Q3091" t="s">
        <v>8303</v>
      </c>
      <c r="R3091" s="5">
        <f t="shared" si="336"/>
        <v>0.23400000000000001</v>
      </c>
      <c r="S3091" s="6">
        <f t="shared" si="337"/>
        <v>130.0888888888889</v>
      </c>
      <c r="T3091" t="str">
        <f t="shared" si="341"/>
        <v>theater</v>
      </c>
      <c r="U3091" t="str">
        <f t="shared" si="342"/>
        <v>spaces</v>
      </c>
    </row>
    <row r="3092" spans="1:21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f t="shared" si="338"/>
        <v>225000</v>
      </c>
      <c r="F3092">
        <v>11432</v>
      </c>
      <c r="G3092" t="s">
        <v>8221</v>
      </c>
      <c r="H3092" t="s">
        <v>8224</v>
      </c>
      <c r="I3092" t="s">
        <v>8246</v>
      </c>
      <c r="J3092">
        <v>1430505545</v>
      </c>
      <c r="K3092" s="10">
        <f t="shared" si="339"/>
        <v>42125.777141203704</v>
      </c>
      <c r="L3092">
        <v>1425325145</v>
      </c>
      <c r="M3092" s="10">
        <f t="shared" si="340"/>
        <v>42065.818807870368</v>
      </c>
      <c r="N3092" t="b">
        <v>0</v>
      </c>
      <c r="O3092">
        <v>9</v>
      </c>
      <c r="P3092" t="b">
        <v>0</v>
      </c>
      <c r="Q3092" t="s">
        <v>8303</v>
      </c>
      <c r="R3092" s="5">
        <f t="shared" si="336"/>
        <v>5.0999999999999997E-2</v>
      </c>
      <c r="S3092" s="6">
        <f t="shared" si="337"/>
        <v>1270.2222222222222</v>
      </c>
      <c r="T3092" t="str">
        <f t="shared" si="341"/>
        <v>theater</v>
      </c>
      <c r="U3092" t="str">
        <f t="shared" si="342"/>
        <v>spaces</v>
      </c>
    </row>
    <row r="3093" spans="1:21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f t="shared" si="338"/>
        <v>5000</v>
      </c>
      <c r="F3093">
        <v>796</v>
      </c>
      <c r="G3093" t="s">
        <v>8221</v>
      </c>
      <c r="H3093" t="s">
        <v>8224</v>
      </c>
      <c r="I3093" t="s">
        <v>8246</v>
      </c>
      <c r="J3093">
        <v>1471214743</v>
      </c>
      <c r="K3093" s="10">
        <f t="shared" si="339"/>
        <v>42596.948414351849</v>
      </c>
      <c r="L3093">
        <v>1468622743</v>
      </c>
      <c r="M3093" s="10">
        <f t="shared" si="340"/>
        <v>42566.948414351849</v>
      </c>
      <c r="N3093" t="b">
        <v>0</v>
      </c>
      <c r="O3093">
        <v>9</v>
      </c>
      <c r="P3093" t="b">
        <v>0</v>
      </c>
      <c r="Q3093" t="s">
        <v>8303</v>
      </c>
      <c r="R3093" s="5">
        <f t="shared" si="336"/>
        <v>0.159</v>
      </c>
      <c r="S3093" s="6">
        <f t="shared" si="337"/>
        <v>88.444444444444443</v>
      </c>
      <c r="T3093" t="str">
        <f t="shared" si="341"/>
        <v>theater</v>
      </c>
      <c r="U3093" t="str">
        <f t="shared" si="342"/>
        <v>spaces</v>
      </c>
    </row>
    <row r="3094" spans="1:21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f t="shared" si="338"/>
        <v>100000</v>
      </c>
      <c r="F3094">
        <v>1183.19</v>
      </c>
      <c r="G3094" t="s">
        <v>8221</v>
      </c>
      <c r="H3094" t="s">
        <v>8224</v>
      </c>
      <c r="I3094" t="s">
        <v>8246</v>
      </c>
      <c r="J3094">
        <v>1444946400</v>
      </c>
      <c r="K3094" s="10">
        <f t="shared" si="339"/>
        <v>42292.916666666672</v>
      </c>
      <c r="L3094">
        <v>1441723912</v>
      </c>
      <c r="M3094" s="10">
        <f t="shared" si="340"/>
        <v>42255.619351851856</v>
      </c>
      <c r="N3094" t="b">
        <v>0</v>
      </c>
      <c r="O3094">
        <v>21</v>
      </c>
      <c r="P3094" t="b">
        <v>0</v>
      </c>
      <c r="Q3094" t="s">
        <v>8303</v>
      </c>
      <c r="R3094" s="5">
        <f t="shared" si="336"/>
        <v>1.2E-2</v>
      </c>
      <c r="S3094" s="6">
        <f t="shared" si="337"/>
        <v>56.342380952380957</v>
      </c>
      <c r="T3094" t="str">
        <f t="shared" si="341"/>
        <v>theater</v>
      </c>
      <c r="U3094" t="str">
        <f t="shared" si="342"/>
        <v>spaces</v>
      </c>
    </row>
    <row r="3095" spans="1:21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f t="shared" si="338"/>
        <v>3000</v>
      </c>
      <c r="F3095">
        <v>910</v>
      </c>
      <c r="G3095" t="s">
        <v>8221</v>
      </c>
      <c r="H3095" t="s">
        <v>8229</v>
      </c>
      <c r="I3095" t="s">
        <v>8251</v>
      </c>
      <c r="J3095">
        <v>1401595140</v>
      </c>
      <c r="K3095" s="10">
        <f t="shared" si="339"/>
        <v>41791.165972222225</v>
      </c>
      <c r="L3095">
        <v>1398980941</v>
      </c>
      <c r="M3095" s="10">
        <f t="shared" si="340"/>
        <v>41760.909039351849</v>
      </c>
      <c r="N3095" t="b">
        <v>0</v>
      </c>
      <c r="O3095">
        <v>17</v>
      </c>
      <c r="P3095" t="b">
        <v>0</v>
      </c>
      <c r="Q3095" t="s">
        <v>8303</v>
      </c>
      <c r="R3095" s="5">
        <f t="shared" si="336"/>
        <v>0.22800000000000001</v>
      </c>
      <c r="S3095" s="6">
        <f t="shared" si="337"/>
        <v>53.529411764705884</v>
      </c>
      <c r="T3095" t="str">
        <f t="shared" si="341"/>
        <v>theater</v>
      </c>
      <c r="U3095" t="str">
        <f t="shared" si="342"/>
        <v>spaces</v>
      </c>
    </row>
    <row r="3096" spans="1:21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f t="shared" si="338"/>
        <v>100000</v>
      </c>
      <c r="F3096">
        <v>25</v>
      </c>
      <c r="G3096" t="s">
        <v>8221</v>
      </c>
      <c r="H3096" t="s">
        <v>8224</v>
      </c>
      <c r="I3096" t="s">
        <v>8246</v>
      </c>
      <c r="J3096">
        <v>1442775956</v>
      </c>
      <c r="K3096" s="10">
        <f t="shared" si="339"/>
        <v>42267.795787037037</v>
      </c>
      <c r="L3096">
        <v>1437591956</v>
      </c>
      <c r="M3096" s="10">
        <f t="shared" si="340"/>
        <v>42207.795787037037</v>
      </c>
      <c r="N3096" t="b">
        <v>0</v>
      </c>
      <c r="O3096">
        <v>1</v>
      </c>
      <c r="P3096" t="b">
        <v>0</v>
      </c>
      <c r="Q3096" t="s">
        <v>8303</v>
      </c>
      <c r="R3096" s="5">
        <f t="shared" si="336"/>
        <v>0</v>
      </c>
      <c r="S3096" s="6">
        <f t="shared" si="337"/>
        <v>25</v>
      </c>
      <c r="T3096" t="str">
        <f t="shared" si="341"/>
        <v>theater</v>
      </c>
      <c r="U3096" t="str">
        <f t="shared" si="342"/>
        <v>spaces</v>
      </c>
    </row>
    <row r="3097" spans="1:21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f t="shared" si="338"/>
        <v>14920</v>
      </c>
      <c r="F3097">
        <v>50</v>
      </c>
      <c r="G3097" t="s">
        <v>8221</v>
      </c>
      <c r="H3097" t="s">
        <v>8224</v>
      </c>
      <c r="I3097" t="s">
        <v>8246</v>
      </c>
      <c r="J3097">
        <v>1470011780</v>
      </c>
      <c r="K3097" s="10">
        <f t="shared" si="339"/>
        <v>42583.025231481486</v>
      </c>
      <c r="L3097">
        <v>1464827780</v>
      </c>
      <c r="M3097" s="10">
        <f t="shared" si="340"/>
        <v>42523.025231481486</v>
      </c>
      <c r="N3097" t="b">
        <v>0</v>
      </c>
      <c r="O3097">
        <v>1</v>
      </c>
      <c r="P3097" t="b">
        <v>0</v>
      </c>
      <c r="Q3097" t="s">
        <v>8303</v>
      </c>
      <c r="R3097" s="5">
        <f t="shared" si="336"/>
        <v>3.0000000000000001E-3</v>
      </c>
      <c r="S3097" s="6">
        <f t="shared" si="337"/>
        <v>50</v>
      </c>
      <c r="T3097" t="str">
        <f t="shared" si="341"/>
        <v>theater</v>
      </c>
      <c r="U3097" t="str">
        <f t="shared" si="342"/>
        <v>spaces</v>
      </c>
    </row>
    <row r="3098" spans="1:21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f t="shared" si="338"/>
        <v>20000</v>
      </c>
      <c r="F3098">
        <v>795</v>
      </c>
      <c r="G3098" t="s">
        <v>8221</v>
      </c>
      <c r="H3098" t="s">
        <v>8224</v>
      </c>
      <c r="I3098" t="s">
        <v>8246</v>
      </c>
      <c r="J3098">
        <v>1432151326</v>
      </c>
      <c r="K3098" s="10">
        <f t="shared" si="339"/>
        <v>42144.825532407413</v>
      </c>
      <c r="L3098">
        <v>1429559326</v>
      </c>
      <c r="M3098" s="10">
        <f t="shared" si="340"/>
        <v>42114.825532407413</v>
      </c>
      <c r="N3098" t="b">
        <v>0</v>
      </c>
      <c r="O3098">
        <v>14</v>
      </c>
      <c r="P3098" t="b">
        <v>0</v>
      </c>
      <c r="Q3098" t="s">
        <v>8303</v>
      </c>
      <c r="R3098" s="5">
        <f t="shared" si="336"/>
        <v>0.04</v>
      </c>
      <c r="S3098" s="6">
        <f t="shared" si="337"/>
        <v>56.785714285714285</v>
      </c>
      <c r="T3098" t="str">
        <f t="shared" si="341"/>
        <v>theater</v>
      </c>
      <c r="U3098" t="str">
        <f t="shared" si="342"/>
        <v>spaces</v>
      </c>
    </row>
    <row r="3099" spans="1:21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f t="shared" si="338"/>
        <v>12100</v>
      </c>
      <c r="F3099">
        <v>1715</v>
      </c>
      <c r="G3099" t="s">
        <v>8221</v>
      </c>
      <c r="H3099" t="s">
        <v>8225</v>
      </c>
      <c r="I3099" t="s">
        <v>8247</v>
      </c>
      <c r="J3099">
        <v>1475848800</v>
      </c>
      <c r="K3099" s="10">
        <f t="shared" si="339"/>
        <v>42650.583333333328</v>
      </c>
      <c r="L3099">
        <v>1474027501</v>
      </c>
      <c r="M3099" s="10">
        <f t="shared" si="340"/>
        <v>42629.503483796296</v>
      </c>
      <c r="N3099" t="b">
        <v>0</v>
      </c>
      <c r="O3099">
        <v>42</v>
      </c>
      <c r="P3099" t="b">
        <v>0</v>
      </c>
      <c r="Q3099" t="s">
        <v>8303</v>
      </c>
      <c r="R3099" s="5">
        <f t="shared" si="336"/>
        <v>0.17199999999999999</v>
      </c>
      <c r="S3099" s="6">
        <f t="shared" si="337"/>
        <v>40.833333333333336</v>
      </c>
      <c r="T3099" t="str">
        <f t="shared" si="341"/>
        <v>theater</v>
      </c>
      <c r="U3099" t="str">
        <f t="shared" si="342"/>
        <v>spaces</v>
      </c>
    </row>
    <row r="3100" spans="1:21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f t="shared" si="338"/>
        <v>48725</v>
      </c>
      <c r="F3100">
        <v>1758</v>
      </c>
      <c r="G3100" t="s">
        <v>8221</v>
      </c>
      <c r="H3100" t="s">
        <v>8224</v>
      </c>
      <c r="I3100" t="s">
        <v>8246</v>
      </c>
      <c r="J3100">
        <v>1454890620</v>
      </c>
      <c r="K3100" s="10">
        <f t="shared" si="339"/>
        <v>42408.01180555555</v>
      </c>
      <c r="L3100">
        <v>1450724449</v>
      </c>
      <c r="M3100" s="10">
        <f t="shared" si="340"/>
        <v>42359.792233796295</v>
      </c>
      <c r="N3100" t="b">
        <v>0</v>
      </c>
      <c r="O3100">
        <v>27</v>
      </c>
      <c r="P3100" t="b">
        <v>0</v>
      </c>
      <c r="Q3100" t="s">
        <v>8303</v>
      </c>
      <c r="R3100" s="5">
        <f t="shared" si="336"/>
        <v>3.5999999999999997E-2</v>
      </c>
      <c r="S3100" s="6">
        <f t="shared" si="337"/>
        <v>65.111111111111114</v>
      </c>
      <c r="T3100" t="str">
        <f t="shared" si="341"/>
        <v>theater</v>
      </c>
      <c r="U3100" t="str">
        <f t="shared" si="342"/>
        <v>spaces</v>
      </c>
    </row>
    <row r="3101" spans="1:21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f t="shared" si="338"/>
        <v>2000</v>
      </c>
      <c r="F3101">
        <v>278</v>
      </c>
      <c r="G3101" t="s">
        <v>8221</v>
      </c>
      <c r="H3101" t="s">
        <v>8224</v>
      </c>
      <c r="I3101" t="s">
        <v>8246</v>
      </c>
      <c r="J3101">
        <v>1455251591</v>
      </c>
      <c r="K3101" s="10">
        <f t="shared" si="339"/>
        <v>42412.189710648148</v>
      </c>
      <c r="L3101">
        <v>1452659591</v>
      </c>
      <c r="M3101" s="10">
        <f t="shared" si="340"/>
        <v>42382.189710648148</v>
      </c>
      <c r="N3101" t="b">
        <v>0</v>
      </c>
      <c r="O3101">
        <v>5</v>
      </c>
      <c r="P3101" t="b">
        <v>0</v>
      </c>
      <c r="Q3101" t="s">
        <v>8303</v>
      </c>
      <c r="R3101" s="5">
        <f t="shared" si="336"/>
        <v>0.13900000000000001</v>
      </c>
      <c r="S3101" s="6">
        <f t="shared" si="337"/>
        <v>55.6</v>
      </c>
      <c r="T3101" t="str">
        <f t="shared" si="341"/>
        <v>theater</v>
      </c>
      <c r="U3101" t="str">
        <f t="shared" si="342"/>
        <v>spaces</v>
      </c>
    </row>
    <row r="3102" spans="1:21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f t="shared" si="338"/>
        <v>12000</v>
      </c>
      <c r="F3102">
        <v>1827</v>
      </c>
      <c r="G3102" t="s">
        <v>8221</v>
      </c>
      <c r="H3102" t="s">
        <v>8224</v>
      </c>
      <c r="I3102" t="s">
        <v>8246</v>
      </c>
      <c r="J3102">
        <v>1413816975</v>
      </c>
      <c r="K3102" s="10">
        <f t="shared" si="339"/>
        <v>41932.622395833336</v>
      </c>
      <c r="L3102">
        <v>1411224975</v>
      </c>
      <c r="M3102" s="10">
        <f t="shared" si="340"/>
        <v>41902.622395833336</v>
      </c>
      <c r="N3102" t="b">
        <v>0</v>
      </c>
      <c r="O3102">
        <v>13</v>
      </c>
      <c r="P3102" t="b">
        <v>0</v>
      </c>
      <c r="Q3102" t="s">
        <v>8303</v>
      </c>
      <c r="R3102" s="5">
        <f t="shared" si="336"/>
        <v>0.152</v>
      </c>
      <c r="S3102" s="6">
        <f t="shared" si="337"/>
        <v>140.53846153846155</v>
      </c>
      <c r="T3102" t="str">
        <f t="shared" si="341"/>
        <v>theater</v>
      </c>
      <c r="U3102" t="str">
        <f t="shared" si="342"/>
        <v>spaces</v>
      </c>
    </row>
    <row r="3103" spans="1:21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f t="shared" si="338"/>
        <v>2775.0000000000005</v>
      </c>
      <c r="F3103">
        <v>300</v>
      </c>
      <c r="G3103" t="s">
        <v>8221</v>
      </c>
      <c r="H3103" t="s">
        <v>8230</v>
      </c>
      <c r="I3103" t="s">
        <v>8249</v>
      </c>
      <c r="J3103">
        <v>1437033360</v>
      </c>
      <c r="K3103" s="10">
        <f t="shared" si="339"/>
        <v>42201.330555555556</v>
      </c>
      <c r="L3103">
        <v>1434445937</v>
      </c>
      <c r="M3103" s="10">
        <f t="shared" si="340"/>
        <v>42171.383530092593</v>
      </c>
      <c r="N3103" t="b">
        <v>0</v>
      </c>
      <c r="O3103">
        <v>12</v>
      </c>
      <c r="P3103" t="b">
        <v>0</v>
      </c>
      <c r="Q3103" t="s">
        <v>8303</v>
      </c>
      <c r="R3103" s="5">
        <f t="shared" si="336"/>
        <v>0.12</v>
      </c>
      <c r="S3103" s="6">
        <f t="shared" si="337"/>
        <v>25</v>
      </c>
      <c r="T3103" t="str">
        <f t="shared" si="341"/>
        <v>theater</v>
      </c>
      <c r="U3103" t="str">
        <f t="shared" si="342"/>
        <v>spaces</v>
      </c>
    </row>
    <row r="3104" spans="1:21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f t="shared" si="338"/>
        <v>19360</v>
      </c>
      <c r="F3104">
        <v>6258</v>
      </c>
      <c r="G3104" t="s">
        <v>8221</v>
      </c>
      <c r="H3104" t="s">
        <v>8225</v>
      </c>
      <c r="I3104" t="s">
        <v>8247</v>
      </c>
      <c r="J3104">
        <v>1471939818</v>
      </c>
      <c r="K3104" s="10">
        <f t="shared" si="339"/>
        <v>42605.340486111112</v>
      </c>
      <c r="L3104">
        <v>1467619818</v>
      </c>
      <c r="M3104" s="10">
        <f t="shared" si="340"/>
        <v>42555.340486111112</v>
      </c>
      <c r="N3104" t="b">
        <v>0</v>
      </c>
      <c r="O3104">
        <v>90</v>
      </c>
      <c r="P3104" t="b">
        <v>0</v>
      </c>
      <c r="Q3104" t="s">
        <v>8303</v>
      </c>
      <c r="R3104" s="5">
        <f t="shared" si="336"/>
        <v>0.39100000000000001</v>
      </c>
      <c r="S3104" s="6">
        <f t="shared" si="337"/>
        <v>69.533333333333331</v>
      </c>
      <c r="T3104" t="str">
        <f t="shared" si="341"/>
        <v>theater</v>
      </c>
      <c r="U3104" t="str">
        <f t="shared" si="342"/>
        <v>spaces</v>
      </c>
    </row>
    <row r="3105" spans="1:21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f t="shared" si="338"/>
        <v>4100</v>
      </c>
      <c r="F3105">
        <v>11</v>
      </c>
      <c r="G3105" t="s">
        <v>8221</v>
      </c>
      <c r="H3105" t="s">
        <v>8224</v>
      </c>
      <c r="I3105" t="s">
        <v>8246</v>
      </c>
      <c r="J3105">
        <v>1434080706</v>
      </c>
      <c r="K3105" s="10">
        <f t="shared" si="339"/>
        <v>42167.156319444446</v>
      </c>
      <c r="L3105">
        <v>1428896706</v>
      </c>
      <c r="M3105" s="10">
        <f t="shared" si="340"/>
        <v>42107.156319444446</v>
      </c>
      <c r="N3105" t="b">
        <v>0</v>
      </c>
      <c r="O3105">
        <v>2</v>
      </c>
      <c r="P3105" t="b">
        <v>0</v>
      </c>
      <c r="Q3105" t="s">
        <v>8303</v>
      </c>
      <c r="R3105" s="5">
        <f t="shared" si="336"/>
        <v>3.0000000000000001E-3</v>
      </c>
      <c r="S3105" s="6">
        <f t="shared" si="337"/>
        <v>5.5</v>
      </c>
      <c r="T3105" t="str">
        <f t="shared" si="341"/>
        <v>theater</v>
      </c>
      <c r="U3105" t="str">
        <f t="shared" si="342"/>
        <v>spaces</v>
      </c>
    </row>
    <row r="3106" spans="1:21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f t="shared" si="338"/>
        <v>2720</v>
      </c>
      <c r="F3106">
        <v>1185</v>
      </c>
      <c r="G3106" t="s">
        <v>8221</v>
      </c>
      <c r="H3106" t="s">
        <v>8226</v>
      </c>
      <c r="I3106" t="s">
        <v>8248</v>
      </c>
      <c r="J3106">
        <v>1422928800</v>
      </c>
      <c r="K3106" s="10">
        <f t="shared" si="339"/>
        <v>42038.083333333328</v>
      </c>
      <c r="L3106">
        <v>1420235311</v>
      </c>
      <c r="M3106" s="10">
        <f t="shared" si="340"/>
        <v>42006.908692129626</v>
      </c>
      <c r="N3106" t="b">
        <v>0</v>
      </c>
      <c r="O3106">
        <v>5</v>
      </c>
      <c r="P3106" t="b">
        <v>0</v>
      </c>
      <c r="Q3106" t="s">
        <v>8303</v>
      </c>
      <c r="R3106" s="5">
        <f t="shared" si="336"/>
        <v>0.29599999999999999</v>
      </c>
      <c r="S3106" s="6">
        <f t="shared" si="337"/>
        <v>237</v>
      </c>
      <c r="T3106" t="str">
        <f t="shared" si="341"/>
        <v>theater</v>
      </c>
      <c r="U3106" t="str">
        <f t="shared" si="342"/>
        <v>spaces</v>
      </c>
    </row>
    <row r="3107" spans="1:21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f t="shared" si="338"/>
        <v>5845</v>
      </c>
      <c r="F3107">
        <v>2476</v>
      </c>
      <c r="G3107" t="s">
        <v>8221</v>
      </c>
      <c r="H3107" t="s">
        <v>8224</v>
      </c>
      <c r="I3107" t="s">
        <v>8246</v>
      </c>
      <c r="J3107">
        <v>1413694800</v>
      </c>
      <c r="K3107" s="10">
        <f t="shared" si="339"/>
        <v>41931.208333333336</v>
      </c>
      <c r="L3107">
        <v>1408986916</v>
      </c>
      <c r="M3107" s="10">
        <f t="shared" si="340"/>
        <v>41876.718935185185</v>
      </c>
      <c r="N3107" t="b">
        <v>0</v>
      </c>
      <c r="O3107">
        <v>31</v>
      </c>
      <c r="P3107" t="b">
        <v>0</v>
      </c>
      <c r="Q3107" t="s">
        <v>8303</v>
      </c>
      <c r="R3107" s="5">
        <f t="shared" si="336"/>
        <v>0.42399999999999999</v>
      </c>
      <c r="S3107" s="6">
        <f t="shared" si="337"/>
        <v>79.870967741935488</v>
      </c>
      <c r="T3107" t="str">
        <f t="shared" si="341"/>
        <v>theater</v>
      </c>
      <c r="U3107" t="str">
        <f t="shared" si="342"/>
        <v>spaces</v>
      </c>
    </row>
    <row r="3108" spans="1:21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f t="shared" si="338"/>
        <v>1210</v>
      </c>
      <c r="F3108">
        <v>41</v>
      </c>
      <c r="G3108" t="s">
        <v>8221</v>
      </c>
      <c r="H3108" t="s">
        <v>8225</v>
      </c>
      <c r="I3108" t="s">
        <v>8247</v>
      </c>
      <c r="J3108">
        <v>1442440800</v>
      </c>
      <c r="K3108" s="10">
        <f t="shared" si="339"/>
        <v>42263.916666666672</v>
      </c>
      <c r="L3108">
        <v>1440497876</v>
      </c>
      <c r="M3108" s="10">
        <f t="shared" si="340"/>
        <v>42241.429120370376</v>
      </c>
      <c r="N3108" t="b">
        <v>0</v>
      </c>
      <c r="O3108">
        <v>4</v>
      </c>
      <c r="P3108" t="b">
        <v>0</v>
      </c>
      <c r="Q3108" t="s">
        <v>8303</v>
      </c>
      <c r="R3108" s="5">
        <f t="shared" si="336"/>
        <v>4.1000000000000002E-2</v>
      </c>
      <c r="S3108" s="6">
        <f t="shared" si="337"/>
        <v>10.25</v>
      </c>
      <c r="T3108" t="str">
        <f t="shared" si="341"/>
        <v>theater</v>
      </c>
      <c r="U3108" t="str">
        <f t="shared" si="342"/>
        <v>spaces</v>
      </c>
    </row>
    <row r="3109" spans="1:21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f t="shared" si="338"/>
        <v>40000</v>
      </c>
      <c r="F3109">
        <v>7905</v>
      </c>
      <c r="G3109" t="s">
        <v>8221</v>
      </c>
      <c r="H3109" t="s">
        <v>8224</v>
      </c>
      <c r="I3109" t="s">
        <v>8246</v>
      </c>
      <c r="J3109">
        <v>1431372751</v>
      </c>
      <c r="K3109" s="10">
        <f t="shared" si="339"/>
        <v>42135.814247685179</v>
      </c>
      <c r="L3109">
        <v>1430767951</v>
      </c>
      <c r="M3109" s="10">
        <f t="shared" si="340"/>
        <v>42128.814247685179</v>
      </c>
      <c r="N3109" t="b">
        <v>0</v>
      </c>
      <c r="O3109">
        <v>29</v>
      </c>
      <c r="P3109" t="b">
        <v>0</v>
      </c>
      <c r="Q3109" t="s">
        <v>8303</v>
      </c>
      <c r="R3109" s="5">
        <f t="shared" si="336"/>
        <v>0.19800000000000001</v>
      </c>
      <c r="S3109" s="6">
        <f t="shared" si="337"/>
        <v>272.58620689655174</v>
      </c>
      <c r="T3109" t="str">
        <f t="shared" si="341"/>
        <v>theater</v>
      </c>
      <c r="U3109" t="str">
        <f t="shared" si="342"/>
        <v>spaces</v>
      </c>
    </row>
    <row r="3110" spans="1:21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f t="shared" si="338"/>
        <v>50000</v>
      </c>
      <c r="F3110">
        <v>26</v>
      </c>
      <c r="G3110" t="s">
        <v>8221</v>
      </c>
      <c r="H3110" t="s">
        <v>8224</v>
      </c>
      <c r="I3110" t="s">
        <v>8246</v>
      </c>
      <c r="J3110">
        <v>1430234394</v>
      </c>
      <c r="K3110" s="10">
        <f t="shared" si="339"/>
        <v>42122.638819444444</v>
      </c>
      <c r="L3110">
        <v>1425053994</v>
      </c>
      <c r="M3110" s="10">
        <f t="shared" si="340"/>
        <v>42062.680486111116</v>
      </c>
      <c r="N3110" t="b">
        <v>0</v>
      </c>
      <c r="O3110">
        <v>2</v>
      </c>
      <c r="P3110" t="b">
        <v>0</v>
      </c>
      <c r="Q3110" t="s">
        <v>8303</v>
      </c>
      <c r="R3110" s="5">
        <f t="shared" si="336"/>
        <v>1E-3</v>
      </c>
      <c r="S3110" s="6">
        <f t="shared" si="337"/>
        <v>13</v>
      </c>
      <c r="T3110" t="str">
        <f t="shared" si="341"/>
        <v>theater</v>
      </c>
      <c r="U3110" t="str">
        <f t="shared" si="342"/>
        <v>spaces</v>
      </c>
    </row>
    <row r="3111" spans="1:21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f t="shared" si="338"/>
        <v>26500</v>
      </c>
      <c r="F3111">
        <v>6633</v>
      </c>
      <c r="G3111" t="s">
        <v>8221</v>
      </c>
      <c r="H3111" t="s">
        <v>8224</v>
      </c>
      <c r="I3111" t="s">
        <v>8246</v>
      </c>
      <c r="J3111">
        <v>1409194810</v>
      </c>
      <c r="K3111" s="10">
        <f t="shared" si="339"/>
        <v>41879.125115740739</v>
      </c>
      <c r="L3111">
        <v>1406170810</v>
      </c>
      <c r="M3111" s="10">
        <f t="shared" si="340"/>
        <v>41844.125115740739</v>
      </c>
      <c r="N3111" t="b">
        <v>0</v>
      </c>
      <c r="O3111">
        <v>114</v>
      </c>
      <c r="P3111" t="b">
        <v>0</v>
      </c>
      <c r="Q3111" t="s">
        <v>8303</v>
      </c>
      <c r="R3111" s="5">
        <f t="shared" si="336"/>
        <v>0.25</v>
      </c>
      <c r="S3111" s="6">
        <f t="shared" si="337"/>
        <v>58.184210526315788</v>
      </c>
      <c r="T3111" t="str">
        <f t="shared" si="341"/>
        <v>theater</v>
      </c>
      <c r="U3111" t="str">
        <f t="shared" si="342"/>
        <v>spaces</v>
      </c>
    </row>
    <row r="3112" spans="1:21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f t="shared" si="338"/>
        <v>25000</v>
      </c>
      <c r="F3112">
        <v>10</v>
      </c>
      <c r="G3112" t="s">
        <v>8221</v>
      </c>
      <c r="H3112" t="s">
        <v>8224</v>
      </c>
      <c r="I3112" t="s">
        <v>8246</v>
      </c>
      <c r="J3112">
        <v>1487465119</v>
      </c>
      <c r="K3112" s="10">
        <f t="shared" si="339"/>
        <v>42785.031469907408</v>
      </c>
      <c r="L3112">
        <v>1484009119</v>
      </c>
      <c r="M3112" s="10">
        <f t="shared" si="340"/>
        <v>42745.031469907408</v>
      </c>
      <c r="N3112" t="b">
        <v>0</v>
      </c>
      <c r="O3112">
        <v>1</v>
      </c>
      <c r="P3112" t="b">
        <v>0</v>
      </c>
      <c r="Q3112" t="s">
        <v>8303</v>
      </c>
      <c r="R3112" s="5">
        <f t="shared" si="336"/>
        <v>0</v>
      </c>
      <c r="S3112" s="6">
        <f t="shared" si="337"/>
        <v>10</v>
      </c>
      <c r="T3112" t="str">
        <f t="shared" si="341"/>
        <v>theater</v>
      </c>
      <c r="U3112" t="str">
        <f t="shared" si="342"/>
        <v>spaces</v>
      </c>
    </row>
    <row r="3113" spans="1:21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f t="shared" si="338"/>
        <v>20000</v>
      </c>
      <c r="F3113">
        <v>5328</v>
      </c>
      <c r="G3113" t="s">
        <v>8221</v>
      </c>
      <c r="H3113" t="s">
        <v>8224</v>
      </c>
      <c r="I3113" t="s">
        <v>8246</v>
      </c>
      <c r="J3113">
        <v>1412432220</v>
      </c>
      <c r="K3113" s="10">
        <f t="shared" si="339"/>
        <v>41916.595138888886</v>
      </c>
      <c r="L3113">
        <v>1409753820</v>
      </c>
      <c r="M3113" s="10">
        <f t="shared" si="340"/>
        <v>41885.595138888886</v>
      </c>
      <c r="N3113" t="b">
        <v>0</v>
      </c>
      <c r="O3113">
        <v>76</v>
      </c>
      <c r="P3113" t="b">
        <v>0</v>
      </c>
      <c r="Q3113" t="s">
        <v>8303</v>
      </c>
      <c r="R3113" s="5">
        <f t="shared" si="336"/>
        <v>0.26600000000000001</v>
      </c>
      <c r="S3113" s="6">
        <f t="shared" si="337"/>
        <v>70.10526315789474</v>
      </c>
      <c r="T3113" t="str">
        <f t="shared" si="341"/>
        <v>theater</v>
      </c>
      <c r="U3113" t="str">
        <f t="shared" si="342"/>
        <v>spaces</v>
      </c>
    </row>
    <row r="3114" spans="1:21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f t="shared" si="338"/>
        <v>11000</v>
      </c>
      <c r="F3114">
        <v>521</v>
      </c>
      <c r="G3114" t="s">
        <v>8221</v>
      </c>
      <c r="H3114" t="s">
        <v>8224</v>
      </c>
      <c r="I3114" t="s">
        <v>8246</v>
      </c>
      <c r="J3114">
        <v>1477968934</v>
      </c>
      <c r="K3114" s="10">
        <f t="shared" si="339"/>
        <v>42675.121921296297</v>
      </c>
      <c r="L3114">
        <v>1472784934</v>
      </c>
      <c r="M3114" s="10">
        <f t="shared" si="340"/>
        <v>42615.121921296297</v>
      </c>
      <c r="N3114" t="b">
        <v>0</v>
      </c>
      <c r="O3114">
        <v>9</v>
      </c>
      <c r="P3114" t="b">
        <v>0</v>
      </c>
      <c r="Q3114" t="s">
        <v>8303</v>
      </c>
      <c r="R3114" s="5">
        <f t="shared" si="336"/>
        <v>4.7E-2</v>
      </c>
      <c r="S3114" s="6">
        <f t="shared" si="337"/>
        <v>57.888888888888886</v>
      </c>
      <c r="T3114" t="str">
        <f t="shared" si="341"/>
        <v>theater</v>
      </c>
      <c r="U3114" t="str">
        <f t="shared" si="342"/>
        <v>spaces</v>
      </c>
    </row>
    <row r="3115" spans="1:21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f t="shared" si="338"/>
        <v>109225</v>
      </c>
      <c r="F3115">
        <v>4635</v>
      </c>
      <c r="G3115" t="s">
        <v>8221</v>
      </c>
      <c r="H3115" t="s">
        <v>8224</v>
      </c>
      <c r="I3115" t="s">
        <v>8246</v>
      </c>
      <c r="J3115">
        <v>1429291982</v>
      </c>
      <c r="K3115" s="10">
        <f t="shared" si="339"/>
        <v>42111.731273148151</v>
      </c>
      <c r="L3115">
        <v>1426699982</v>
      </c>
      <c r="M3115" s="10">
        <f t="shared" si="340"/>
        <v>42081.731273148151</v>
      </c>
      <c r="N3115" t="b">
        <v>0</v>
      </c>
      <c r="O3115">
        <v>37</v>
      </c>
      <c r="P3115" t="b">
        <v>0</v>
      </c>
      <c r="Q3115" t="s">
        <v>8303</v>
      </c>
      <c r="R3115" s="5">
        <f t="shared" si="336"/>
        <v>4.2000000000000003E-2</v>
      </c>
      <c r="S3115" s="6">
        <f t="shared" si="337"/>
        <v>125.27027027027027</v>
      </c>
      <c r="T3115" t="str">
        <f t="shared" si="341"/>
        <v>theater</v>
      </c>
      <c r="U3115" t="str">
        <f t="shared" si="342"/>
        <v>spaces</v>
      </c>
    </row>
    <row r="3116" spans="1:21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f t="shared" si="338"/>
        <v>75000</v>
      </c>
      <c r="F3116">
        <v>0</v>
      </c>
      <c r="G3116" t="s">
        <v>8221</v>
      </c>
      <c r="H3116" t="s">
        <v>8224</v>
      </c>
      <c r="I3116" t="s">
        <v>8246</v>
      </c>
      <c r="J3116">
        <v>1411312250</v>
      </c>
      <c r="K3116" s="10">
        <f t="shared" si="339"/>
        <v>41903.632523148146</v>
      </c>
      <c r="L3116">
        <v>1406128250</v>
      </c>
      <c r="M3116" s="10">
        <f t="shared" si="340"/>
        <v>41843.632523148146</v>
      </c>
      <c r="N3116" t="b">
        <v>0</v>
      </c>
      <c r="O3116">
        <v>0</v>
      </c>
      <c r="P3116" t="b">
        <v>0</v>
      </c>
      <c r="Q3116" t="s">
        <v>8303</v>
      </c>
      <c r="R3116" s="5">
        <f t="shared" si="336"/>
        <v>0</v>
      </c>
      <c r="S3116" s="6" t="e">
        <f t="shared" si="337"/>
        <v>#DIV/0!</v>
      </c>
      <c r="T3116" t="str">
        <f t="shared" si="341"/>
        <v>theater</v>
      </c>
      <c r="U3116" t="str">
        <f t="shared" si="342"/>
        <v>spaces</v>
      </c>
    </row>
    <row r="3117" spans="1:21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f t="shared" si="338"/>
        <v>1000</v>
      </c>
      <c r="F3117">
        <v>300</v>
      </c>
      <c r="G3117" t="s">
        <v>8221</v>
      </c>
      <c r="H3117" t="s">
        <v>8235</v>
      </c>
      <c r="I3117" t="s">
        <v>8255</v>
      </c>
      <c r="J3117">
        <v>1465123427</v>
      </c>
      <c r="K3117" s="10">
        <f t="shared" si="339"/>
        <v>42526.447071759263</v>
      </c>
      <c r="L3117">
        <v>1462531427</v>
      </c>
      <c r="M3117" s="10">
        <f t="shared" si="340"/>
        <v>42496.447071759263</v>
      </c>
      <c r="N3117" t="b">
        <v>0</v>
      </c>
      <c r="O3117">
        <v>1</v>
      </c>
      <c r="P3117" t="b">
        <v>0</v>
      </c>
      <c r="Q3117" t="s">
        <v>8303</v>
      </c>
      <c r="R3117" s="5">
        <f t="shared" si="336"/>
        <v>0.03</v>
      </c>
      <c r="S3117" s="6">
        <f t="shared" si="337"/>
        <v>300</v>
      </c>
      <c r="T3117" t="str">
        <f t="shared" si="341"/>
        <v>theater</v>
      </c>
      <c r="U3117" t="str">
        <f t="shared" si="342"/>
        <v>spaces</v>
      </c>
    </row>
    <row r="3118" spans="1:21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f t="shared" si="338"/>
        <v>750</v>
      </c>
      <c r="F3118">
        <v>430</v>
      </c>
      <c r="G3118" t="s">
        <v>8221</v>
      </c>
      <c r="H3118" t="s">
        <v>8224</v>
      </c>
      <c r="I3118" t="s">
        <v>8246</v>
      </c>
      <c r="J3118">
        <v>1427890925</v>
      </c>
      <c r="K3118" s="10">
        <f t="shared" si="339"/>
        <v>42095.515335648146</v>
      </c>
      <c r="L3118">
        <v>1426681325</v>
      </c>
      <c r="M3118" s="10">
        <f t="shared" si="340"/>
        <v>42081.515335648146</v>
      </c>
      <c r="N3118" t="b">
        <v>0</v>
      </c>
      <c r="O3118">
        <v>10</v>
      </c>
      <c r="P3118" t="b">
        <v>0</v>
      </c>
      <c r="Q3118" t="s">
        <v>8303</v>
      </c>
      <c r="R3118" s="5">
        <f t="shared" si="336"/>
        <v>0.57299999999999995</v>
      </c>
      <c r="S3118" s="6">
        <f t="shared" si="337"/>
        <v>43</v>
      </c>
      <c r="T3118" t="str">
        <f t="shared" si="341"/>
        <v>theater</v>
      </c>
      <c r="U3118" t="str">
        <f t="shared" si="342"/>
        <v>spaces</v>
      </c>
    </row>
    <row r="3119" spans="1:21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f t="shared" si="338"/>
        <v>1210</v>
      </c>
      <c r="F3119">
        <v>1</v>
      </c>
      <c r="G3119" t="s">
        <v>8221</v>
      </c>
      <c r="H3119" t="s">
        <v>8225</v>
      </c>
      <c r="I3119" t="s">
        <v>8247</v>
      </c>
      <c r="J3119">
        <v>1464354720</v>
      </c>
      <c r="K3119" s="10">
        <f t="shared" si="339"/>
        <v>42517.55</v>
      </c>
      <c r="L3119">
        <v>1463648360</v>
      </c>
      <c r="M3119" s="10">
        <f t="shared" si="340"/>
        <v>42509.374537037031</v>
      </c>
      <c r="N3119" t="b">
        <v>0</v>
      </c>
      <c r="O3119">
        <v>1</v>
      </c>
      <c r="P3119" t="b">
        <v>0</v>
      </c>
      <c r="Q3119" t="s">
        <v>8303</v>
      </c>
      <c r="R3119" s="5">
        <f t="shared" si="336"/>
        <v>1E-3</v>
      </c>
      <c r="S3119" s="6">
        <f t="shared" si="337"/>
        <v>1</v>
      </c>
      <c r="T3119" t="str">
        <f t="shared" si="341"/>
        <v>theater</v>
      </c>
      <c r="U3119" t="str">
        <f t="shared" si="342"/>
        <v>spaces</v>
      </c>
    </row>
    <row r="3120" spans="1:21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f t="shared" si="338"/>
        <v>50000</v>
      </c>
      <c r="F3120">
        <v>1550</v>
      </c>
      <c r="G3120" t="s">
        <v>8221</v>
      </c>
      <c r="H3120" t="s">
        <v>8235</v>
      </c>
      <c r="I3120" t="s">
        <v>8255</v>
      </c>
      <c r="J3120">
        <v>1467473723</v>
      </c>
      <c r="K3120" s="10">
        <f t="shared" si="339"/>
        <v>42553.649571759262</v>
      </c>
      <c r="L3120">
        <v>1465832123</v>
      </c>
      <c r="M3120" s="10">
        <f t="shared" si="340"/>
        <v>42534.649571759262</v>
      </c>
      <c r="N3120" t="b">
        <v>0</v>
      </c>
      <c r="O3120">
        <v>2</v>
      </c>
      <c r="P3120" t="b">
        <v>0</v>
      </c>
      <c r="Q3120" t="s">
        <v>8303</v>
      </c>
      <c r="R3120" s="5">
        <f t="shared" si="336"/>
        <v>3.0000000000000001E-3</v>
      </c>
      <c r="S3120" s="6">
        <f t="shared" si="337"/>
        <v>775</v>
      </c>
      <c r="T3120" t="str">
        <f t="shared" si="341"/>
        <v>theater</v>
      </c>
      <c r="U3120" t="str">
        <f t="shared" si="342"/>
        <v>spaces</v>
      </c>
    </row>
    <row r="3121" spans="1:21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f t="shared" si="338"/>
        <v>10000</v>
      </c>
      <c r="F3121">
        <v>5</v>
      </c>
      <c r="G3121" t="s">
        <v>8221</v>
      </c>
      <c r="H3121" t="s">
        <v>8224</v>
      </c>
      <c r="I3121" t="s">
        <v>8246</v>
      </c>
      <c r="J3121">
        <v>1427414732</v>
      </c>
      <c r="K3121" s="10">
        <f t="shared" si="339"/>
        <v>42090.003842592589</v>
      </c>
      <c r="L3121">
        <v>1424826332</v>
      </c>
      <c r="M3121" s="10">
        <f t="shared" si="340"/>
        <v>42060.04550925926</v>
      </c>
      <c r="N3121" t="b">
        <v>0</v>
      </c>
      <c r="O3121">
        <v>1</v>
      </c>
      <c r="P3121" t="b">
        <v>0</v>
      </c>
      <c r="Q3121" t="s">
        <v>8303</v>
      </c>
      <c r="R3121" s="5">
        <f t="shared" si="336"/>
        <v>1E-3</v>
      </c>
      <c r="S3121" s="6">
        <f t="shared" si="337"/>
        <v>5</v>
      </c>
      <c r="T3121" t="str">
        <f t="shared" si="341"/>
        <v>theater</v>
      </c>
      <c r="U3121" t="str">
        <f t="shared" si="342"/>
        <v>spaces</v>
      </c>
    </row>
    <row r="3122" spans="1:21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f t="shared" si="338"/>
        <v>1443000.0000000002</v>
      </c>
      <c r="F3122">
        <v>128</v>
      </c>
      <c r="G3122" t="s">
        <v>8221</v>
      </c>
      <c r="H3122" t="s">
        <v>8233</v>
      </c>
      <c r="I3122" t="s">
        <v>8249</v>
      </c>
      <c r="J3122">
        <v>1462484196</v>
      </c>
      <c r="K3122" s="10">
        <f t="shared" si="339"/>
        <v>42495.900416666671</v>
      </c>
      <c r="L3122">
        <v>1457303796</v>
      </c>
      <c r="M3122" s="10">
        <f t="shared" si="340"/>
        <v>42435.942083333335</v>
      </c>
      <c r="N3122" t="b">
        <v>0</v>
      </c>
      <c r="O3122">
        <v>10</v>
      </c>
      <c r="P3122" t="b">
        <v>0</v>
      </c>
      <c r="Q3122" t="s">
        <v>8303</v>
      </c>
      <c r="R3122" s="5">
        <f t="shared" si="336"/>
        <v>0</v>
      </c>
      <c r="S3122" s="6">
        <f t="shared" si="337"/>
        <v>12.8</v>
      </c>
      <c r="T3122" t="str">
        <f t="shared" si="341"/>
        <v>theater</v>
      </c>
      <c r="U3122" t="str">
        <f t="shared" si="342"/>
        <v>spaces</v>
      </c>
    </row>
    <row r="3123" spans="1:21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f t="shared" si="338"/>
        <v>1125</v>
      </c>
      <c r="F3123">
        <v>10</v>
      </c>
      <c r="G3123" t="s">
        <v>8220</v>
      </c>
      <c r="H3123" t="s">
        <v>8229</v>
      </c>
      <c r="I3123" t="s">
        <v>8251</v>
      </c>
      <c r="J3123">
        <v>1411748335</v>
      </c>
      <c r="K3123" s="10">
        <f t="shared" si="339"/>
        <v>41908.679803240739</v>
      </c>
      <c r="L3123">
        <v>1406564335</v>
      </c>
      <c r="M3123" s="10">
        <f t="shared" si="340"/>
        <v>41848.679803240739</v>
      </c>
      <c r="N3123" t="b">
        <v>0</v>
      </c>
      <c r="O3123">
        <v>1</v>
      </c>
      <c r="P3123" t="b">
        <v>0</v>
      </c>
      <c r="Q3123" t="s">
        <v>8303</v>
      </c>
      <c r="R3123" s="5">
        <f t="shared" si="336"/>
        <v>7.0000000000000001E-3</v>
      </c>
      <c r="S3123" s="6">
        <f t="shared" si="337"/>
        <v>10</v>
      </c>
      <c r="T3123" t="str">
        <f t="shared" si="341"/>
        <v>theater</v>
      </c>
      <c r="U3123" t="str">
        <f t="shared" si="342"/>
        <v>spaces</v>
      </c>
    </row>
    <row r="3124" spans="1:21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f t="shared" si="338"/>
        <v>199</v>
      </c>
      <c r="F3124">
        <v>116</v>
      </c>
      <c r="G3124" t="s">
        <v>8220</v>
      </c>
      <c r="H3124" t="s">
        <v>8224</v>
      </c>
      <c r="I3124" t="s">
        <v>8246</v>
      </c>
      <c r="J3124">
        <v>1478733732</v>
      </c>
      <c r="K3124" s="10">
        <f t="shared" si="339"/>
        <v>42683.973750000005</v>
      </c>
      <c r="L3124">
        <v>1478298132</v>
      </c>
      <c r="M3124" s="10">
        <f t="shared" si="340"/>
        <v>42678.932083333333</v>
      </c>
      <c r="N3124" t="b">
        <v>0</v>
      </c>
      <c r="O3124">
        <v>2</v>
      </c>
      <c r="P3124" t="b">
        <v>0</v>
      </c>
      <c r="Q3124" t="s">
        <v>8303</v>
      </c>
      <c r="R3124" s="5">
        <f t="shared" si="336"/>
        <v>0.58299999999999996</v>
      </c>
      <c r="S3124" s="6">
        <f t="shared" si="337"/>
        <v>58</v>
      </c>
      <c r="T3124" t="str">
        <f t="shared" si="341"/>
        <v>theater</v>
      </c>
      <c r="U3124" t="str">
        <f t="shared" si="342"/>
        <v>spaces</v>
      </c>
    </row>
    <row r="3125" spans="1:21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f t="shared" si="338"/>
        <v>125000</v>
      </c>
      <c r="F3125">
        <v>85192</v>
      </c>
      <c r="G3125" t="s">
        <v>8220</v>
      </c>
      <c r="H3125" t="s">
        <v>8224</v>
      </c>
      <c r="I3125" t="s">
        <v>8246</v>
      </c>
      <c r="J3125">
        <v>1468108198</v>
      </c>
      <c r="K3125" s="10">
        <f t="shared" si="339"/>
        <v>42560.993032407408</v>
      </c>
      <c r="L3125">
        <v>1465516198</v>
      </c>
      <c r="M3125" s="10">
        <f t="shared" si="340"/>
        <v>42530.993032407408</v>
      </c>
      <c r="N3125" t="b">
        <v>0</v>
      </c>
      <c r="O3125">
        <v>348</v>
      </c>
      <c r="P3125" t="b">
        <v>0</v>
      </c>
      <c r="Q3125" t="s">
        <v>8303</v>
      </c>
      <c r="R3125" s="5">
        <f t="shared" si="336"/>
        <v>0.68200000000000005</v>
      </c>
      <c r="S3125" s="6">
        <f t="shared" si="337"/>
        <v>244.80459770114942</v>
      </c>
      <c r="T3125" t="str">
        <f t="shared" si="341"/>
        <v>theater</v>
      </c>
      <c r="U3125" t="str">
        <f t="shared" si="342"/>
        <v>spaces</v>
      </c>
    </row>
    <row r="3126" spans="1:21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f t="shared" si="338"/>
        <v>800000</v>
      </c>
      <c r="F3126">
        <v>26</v>
      </c>
      <c r="G3126" t="s">
        <v>8220</v>
      </c>
      <c r="H3126" t="s">
        <v>8224</v>
      </c>
      <c r="I3126" t="s">
        <v>8246</v>
      </c>
      <c r="J3126">
        <v>1422902601</v>
      </c>
      <c r="K3126" s="10">
        <f t="shared" si="339"/>
        <v>42037.780104166668</v>
      </c>
      <c r="L3126">
        <v>1417718601</v>
      </c>
      <c r="M3126" s="10">
        <f t="shared" si="340"/>
        <v>41977.780104166668</v>
      </c>
      <c r="N3126" t="b">
        <v>0</v>
      </c>
      <c r="O3126">
        <v>4</v>
      </c>
      <c r="P3126" t="b">
        <v>0</v>
      </c>
      <c r="Q3126" t="s">
        <v>8303</v>
      </c>
      <c r="R3126" s="5">
        <f t="shared" si="336"/>
        <v>0</v>
      </c>
      <c r="S3126" s="6">
        <f t="shared" si="337"/>
        <v>6.5</v>
      </c>
      <c r="T3126" t="str">
        <f t="shared" si="341"/>
        <v>theater</v>
      </c>
      <c r="U3126" t="str">
        <f t="shared" si="342"/>
        <v>spaces</v>
      </c>
    </row>
    <row r="3127" spans="1:21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f t="shared" si="338"/>
        <v>1500000</v>
      </c>
      <c r="F3127">
        <v>0</v>
      </c>
      <c r="G3127" t="s">
        <v>8220</v>
      </c>
      <c r="H3127" t="s">
        <v>8224</v>
      </c>
      <c r="I3127" t="s">
        <v>8246</v>
      </c>
      <c r="J3127">
        <v>1452142672</v>
      </c>
      <c r="K3127" s="10">
        <f t="shared" si="339"/>
        <v>42376.20685185185</v>
      </c>
      <c r="L3127">
        <v>1449550672</v>
      </c>
      <c r="M3127" s="10">
        <f t="shared" si="340"/>
        <v>42346.20685185185</v>
      </c>
      <c r="N3127" t="b">
        <v>0</v>
      </c>
      <c r="O3127">
        <v>0</v>
      </c>
      <c r="P3127" t="b">
        <v>0</v>
      </c>
      <c r="Q3127" t="s">
        <v>8303</v>
      </c>
      <c r="R3127" s="5">
        <f t="shared" si="336"/>
        <v>0</v>
      </c>
      <c r="S3127" s="6" t="e">
        <f t="shared" si="337"/>
        <v>#DIV/0!</v>
      </c>
      <c r="T3127" t="str">
        <f t="shared" si="341"/>
        <v>theater</v>
      </c>
      <c r="U3127" t="str">
        <f t="shared" si="342"/>
        <v>spaces</v>
      </c>
    </row>
    <row r="3128" spans="1:21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f t="shared" si="338"/>
        <v>25000</v>
      </c>
      <c r="F3128">
        <v>1040</v>
      </c>
      <c r="G3128" t="s">
        <v>8220</v>
      </c>
      <c r="H3128" t="s">
        <v>8224</v>
      </c>
      <c r="I3128" t="s">
        <v>8246</v>
      </c>
      <c r="J3128">
        <v>1459121162</v>
      </c>
      <c r="K3128" s="10">
        <f t="shared" si="339"/>
        <v>42456.976412037038</v>
      </c>
      <c r="L3128">
        <v>1456532762</v>
      </c>
      <c r="M3128" s="10">
        <f t="shared" si="340"/>
        <v>42427.01807870371</v>
      </c>
      <c r="N3128" t="b">
        <v>0</v>
      </c>
      <c r="O3128">
        <v>17</v>
      </c>
      <c r="P3128" t="b">
        <v>0</v>
      </c>
      <c r="Q3128" t="s">
        <v>8303</v>
      </c>
      <c r="R3128" s="5">
        <f t="shared" si="336"/>
        <v>4.2000000000000003E-2</v>
      </c>
      <c r="S3128" s="6">
        <f t="shared" si="337"/>
        <v>61.176470588235297</v>
      </c>
      <c r="T3128" t="str">
        <f t="shared" si="341"/>
        <v>theater</v>
      </c>
      <c r="U3128" t="str">
        <f t="shared" si="342"/>
        <v>spaces</v>
      </c>
    </row>
    <row r="3129" spans="1:21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f t="shared" si="338"/>
        <v>100000</v>
      </c>
      <c r="F3129">
        <v>0</v>
      </c>
      <c r="G3129" t="s">
        <v>8220</v>
      </c>
      <c r="H3129" t="s">
        <v>8224</v>
      </c>
      <c r="I3129" t="s">
        <v>8246</v>
      </c>
      <c r="J3129">
        <v>1425242029</v>
      </c>
      <c r="K3129" s="10">
        <f t="shared" si="339"/>
        <v>42064.856817129628</v>
      </c>
      <c r="L3129">
        <v>1422650029</v>
      </c>
      <c r="M3129" s="10">
        <f t="shared" si="340"/>
        <v>42034.856817129628</v>
      </c>
      <c r="N3129" t="b">
        <v>0</v>
      </c>
      <c r="O3129">
        <v>0</v>
      </c>
      <c r="P3129" t="b">
        <v>0</v>
      </c>
      <c r="Q3129" t="s">
        <v>8303</v>
      </c>
      <c r="R3129" s="5">
        <f t="shared" si="336"/>
        <v>0</v>
      </c>
      <c r="S3129" s="6" t="e">
        <f t="shared" si="337"/>
        <v>#DIV/0!</v>
      </c>
      <c r="T3129" t="str">
        <f t="shared" si="341"/>
        <v>theater</v>
      </c>
      <c r="U3129" t="str">
        <f t="shared" si="342"/>
        <v>spaces</v>
      </c>
    </row>
    <row r="3130" spans="1:21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f t="shared" si="338"/>
        <v>15000</v>
      </c>
      <c r="F3130">
        <v>16291</v>
      </c>
      <c r="G3130" t="s">
        <v>8222</v>
      </c>
      <c r="H3130" t="s">
        <v>8224</v>
      </c>
      <c r="I3130" t="s">
        <v>8246</v>
      </c>
      <c r="J3130">
        <v>1489690141</v>
      </c>
      <c r="K3130" s="10">
        <f t="shared" si="339"/>
        <v>42810.784039351856</v>
      </c>
      <c r="L3130">
        <v>1487101741</v>
      </c>
      <c r="M3130" s="10">
        <f t="shared" si="340"/>
        <v>42780.825706018513</v>
      </c>
      <c r="N3130" t="b">
        <v>0</v>
      </c>
      <c r="O3130">
        <v>117</v>
      </c>
      <c r="P3130" t="b">
        <v>0</v>
      </c>
      <c r="Q3130" t="s">
        <v>8271</v>
      </c>
      <c r="R3130" s="5">
        <f t="shared" si="336"/>
        <v>1.0860000000000001</v>
      </c>
      <c r="S3130" s="6">
        <f t="shared" si="337"/>
        <v>139.23931623931625</v>
      </c>
      <c r="T3130" t="str">
        <f t="shared" si="341"/>
        <v>theater</v>
      </c>
      <c r="U3130" t="str">
        <f t="shared" si="342"/>
        <v>plays</v>
      </c>
    </row>
    <row r="3131" spans="1:21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f t="shared" si="338"/>
        <v>1250</v>
      </c>
      <c r="F3131">
        <v>10</v>
      </c>
      <c r="G3131" t="s">
        <v>8222</v>
      </c>
      <c r="H3131" t="s">
        <v>8224</v>
      </c>
      <c r="I3131" t="s">
        <v>8246</v>
      </c>
      <c r="J3131">
        <v>1492542819</v>
      </c>
      <c r="K3131" s="10">
        <f t="shared" si="339"/>
        <v>42843.801145833335</v>
      </c>
      <c r="L3131">
        <v>1489090419</v>
      </c>
      <c r="M3131" s="10">
        <f t="shared" si="340"/>
        <v>42803.842812499999</v>
      </c>
      <c r="N3131" t="b">
        <v>0</v>
      </c>
      <c r="O3131">
        <v>1</v>
      </c>
      <c r="P3131" t="b">
        <v>0</v>
      </c>
      <c r="Q3131" t="s">
        <v>8271</v>
      </c>
      <c r="R3131" s="5">
        <f t="shared" si="336"/>
        <v>8.0000000000000002E-3</v>
      </c>
      <c r="S3131" s="6">
        <f t="shared" si="337"/>
        <v>10</v>
      </c>
      <c r="T3131" t="str">
        <f t="shared" si="341"/>
        <v>theater</v>
      </c>
      <c r="U3131" t="str">
        <f t="shared" si="342"/>
        <v>plays</v>
      </c>
    </row>
    <row r="3132" spans="1:21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f t="shared" si="338"/>
        <v>10000</v>
      </c>
      <c r="F3132">
        <v>375</v>
      </c>
      <c r="G3132" t="s">
        <v>8222</v>
      </c>
      <c r="H3132" t="s">
        <v>8224</v>
      </c>
      <c r="I3132" t="s">
        <v>8246</v>
      </c>
      <c r="J3132">
        <v>1492145940</v>
      </c>
      <c r="K3132" s="10">
        <f t="shared" si="339"/>
        <v>42839.207638888889</v>
      </c>
      <c r="L3132">
        <v>1489504916</v>
      </c>
      <c r="M3132" s="10">
        <f t="shared" si="340"/>
        <v>42808.640231481477</v>
      </c>
      <c r="N3132" t="b">
        <v>0</v>
      </c>
      <c r="O3132">
        <v>4</v>
      </c>
      <c r="P3132" t="b">
        <v>0</v>
      </c>
      <c r="Q3132" t="s">
        <v>8271</v>
      </c>
      <c r="R3132" s="5">
        <f t="shared" si="336"/>
        <v>3.7999999999999999E-2</v>
      </c>
      <c r="S3132" s="6">
        <f t="shared" si="337"/>
        <v>93.75</v>
      </c>
      <c r="T3132" t="str">
        <f t="shared" si="341"/>
        <v>theater</v>
      </c>
      <c r="U3132" t="str">
        <f t="shared" si="342"/>
        <v>plays</v>
      </c>
    </row>
    <row r="3133" spans="1:21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f t="shared" si="338"/>
        <v>4100</v>
      </c>
      <c r="F3133">
        <v>645</v>
      </c>
      <c r="G3133" t="s">
        <v>8222</v>
      </c>
      <c r="H3133" t="s">
        <v>8224</v>
      </c>
      <c r="I3133" t="s">
        <v>8246</v>
      </c>
      <c r="J3133">
        <v>1491656045</v>
      </c>
      <c r="K3133" s="10">
        <f t="shared" si="339"/>
        <v>42833.537557870368</v>
      </c>
      <c r="L3133">
        <v>1489067645</v>
      </c>
      <c r="M3133" s="10">
        <f t="shared" si="340"/>
        <v>42803.579224537039</v>
      </c>
      <c r="N3133" t="b">
        <v>0</v>
      </c>
      <c r="O3133">
        <v>12</v>
      </c>
      <c r="P3133" t="b">
        <v>0</v>
      </c>
      <c r="Q3133" t="s">
        <v>8271</v>
      </c>
      <c r="R3133" s="5">
        <f t="shared" si="336"/>
        <v>0.157</v>
      </c>
      <c r="S3133" s="6">
        <f t="shared" si="337"/>
        <v>53.75</v>
      </c>
      <c r="T3133" t="str">
        <f t="shared" si="341"/>
        <v>theater</v>
      </c>
      <c r="U3133" t="str">
        <f t="shared" si="342"/>
        <v>plays</v>
      </c>
    </row>
    <row r="3134" spans="1:21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f t="shared" si="338"/>
        <v>30000</v>
      </c>
      <c r="F3134">
        <v>10</v>
      </c>
      <c r="G3134" t="s">
        <v>8222</v>
      </c>
      <c r="H3134" t="s">
        <v>8224</v>
      </c>
      <c r="I3134" t="s">
        <v>8246</v>
      </c>
      <c r="J3134">
        <v>1492759460</v>
      </c>
      <c r="K3134" s="10">
        <f t="shared" si="339"/>
        <v>42846.308564814812</v>
      </c>
      <c r="L3134">
        <v>1487579060</v>
      </c>
      <c r="M3134" s="10">
        <f t="shared" si="340"/>
        <v>42786.350231481483</v>
      </c>
      <c r="N3134" t="b">
        <v>0</v>
      </c>
      <c r="O3134">
        <v>1</v>
      </c>
      <c r="P3134" t="b">
        <v>0</v>
      </c>
      <c r="Q3134" t="s">
        <v>8271</v>
      </c>
      <c r="R3134" s="5">
        <f t="shared" si="336"/>
        <v>0</v>
      </c>
      <c r="S3134" s="6">
        <f t="shared" si="337"/>
        <v>10</v>
      </c>
      <c r="T3134" t="str">
        <f t="shared" si="341"/>
        <v>theater</v>
      </c>
      <c r="U3134" t="str">
        <f t="shared" si="342"/>
        <v>plays</v>
      </c>
    </row>
    <row r="3135" spans="1:21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f t="shared" si="338"/>
        <v>605</v>
      </c>
      <c r="F3135">
        <v>540</v>
      </c>
      <c r="G3135" t="s">
        <v>8222</v>
      </c>
      <c r="H3135" t="s">
        <v>8225</v>
      </c>
      <c r="I3135" t="s">
        <v>8247</v>
      </c>
      <c r="J3135">
        <v>1490358834</v>
      </c>
      <c r="K3135" s="10">
        <f t="shared" si="339"/>
        <v>42818.523541666669</v>
      </c>
      <c r="L3135">
        <v>1487770434</v>
      </c>
      <c r="M3135" s="10">
        <f t="shared" si="340"/>
        <v>42788.565208333333</v>
      </c>
      <c r="N3135" t="b">
        <v>0</v>
      </c>
      <c r="O3135">
        <v>16</v>
      </c>
      <c r="P3135" t="b">
        <v>0</v>
      </c>
      <c r="Q3135" t="s">
        <v>8271</v>
      </c>
      <c r="R3135" s="5">
        <f t="shared" si="336"/>
        <v>1.08</v>
      </c>
      <c r="S3135" s="6">
        <f t="shared" si="337"/>
        <v>33.75</v>
      </c>
      <c r="T3135" t="str">
        <f t="shared" si="341"/>
        <v>theater</v>
      </c>
      <c r="U3135" t="str">
        <f t="shared" si="342"/>
        <v>plays</v>
      </c>
    </row>
    <row r="3136" spans="1:21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f t="shared" si="338"/>
        <v>1210</v>
      </c>
      <c r="F3136">
        <v>225</v>
      </c>
      <c r="G3136" t="s">
        <v>8222</v>
      </c>
      <c r="H3136" t="s">
        <v>8225</v>
      </c>
      <c r="I3136" t="s">
        <v>8247</v>
      </c>
      <c r="J3136">
        <v>1490631419</v>
      </c>
      <c r="K3136" s="10">
        <f t="shared" si="339"/>
        <v>42821.678460648152</v>
      </c>
      <c r="L3136">
        <v>1488820619</v>
      </c>
      <c r="M3136" s="10">
        <f t="shared" si="340"/>
        <v>42800.720127314817</v>
      </c>
      <c r="N3136" t="b">
        <v>0</v>
      </c>
      <c r="O3136">
        <v>12</v>
      </c>
      <c r="P3136" t="b">
        <v>0</v>
      </c>
      <c r="Q3136" t="s">
        <v>8271</v>
      </c>
      <c r="R3136" s="5">
        <f t="shared" si="336"/>
        <v>0.22500000000000001</v>
      </c>
      <c r="S3136" s="6">
        <f t="shared" si="337"/>
        <v>18.75</v>
      </c>
      <c r="T3136" t="str">
        <f t="shared" si="341"/>
        <v>theater</v>
      </c>
      <c r="U3136" t="str">
        <f t="shared" si="342"/>
        <v>plays</v>
      </c>
    </row>
    <row r="3137" spans="1:21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f t="shared" si="338"/>
        <v>777</v>
      </c>
      <c r="F3137">
        <v>162</v>
      </c>
      <c r="G3137" t="s">
        <v>8222</v>
      </c>
      <c r="H3137" t="s">
        <v>8224</v>
      </c>
      <c r="I3137" t="s">
        <v>8246</v>
      </c>
      <c r="J3137">
        <v>1491277121</v>
      </c>
      <c r="K3137" s="10">
        <f t="shared" si="339"/>
        <v>42829.151863425926</v>
      </c>
      <c r="L3137">
        <v>1489376321</v>
      </c>
      <c r="M3137" s="10">
        <f t="shared" si="340"/>
        <v>42807.151863425926</v>
      </c>
      <c r="N3137" t="b">
        <v>0</v>
      </c>
      <c r="O3137">
        <v>7</v>
      </c>
      <c r="P3137" t="b">
        <v>0</v>
      </c>
      <c r="Q3137" t="s">
        <v>8271</v>
      </c>
      <c r="R3137" s="5">
        <f t="shared" si="336"/>
        <v>0.20799999999999999</v>
      </c>
      <c r="S3137" s="6">
        <f t="shared" si="337"/>
        <v>23.142857142857142</v>
      </c>
      <c r="T3137" t="str">
        <f t="shared" si="341"/>
        <v>theater</v>
      </c>
      <c r="U3137" t="str">
        <f t="shared" si="342"/>
        <v>plays</v>
      </c>
    </row>
    <row r="3138" spans="1:21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f t="shared" si="338"/>
        <v>605</v>
      </c>
      <c r="F3138">
        <v>639</v>
      </c>
      <c r="G3138" t="s">
        <v>8222</v>
      </c>
      <c r="H3138" t="s">
        <v>8225</v>
      </c>
      <c r="I3138" t="s">
        <v>8247</v>
      </c>
      <c r="J3138">
        <v>1491001140</v>
      </c>
      <c r="K3138" s="10">
        <f t="shared" si="339"/>
        <v>42825.957638888889</v>
      </c>
      <c r="L3138">
        <v>1487847954</v>
      </c>
      <c r="M3138" s="10">
        <f t="shared" si="340"/>
        <v>42789.462430555555</v>
      </c>
      <c r="N3138" t="b">
        <v>0</v>
      </c>
      <c r="O3138">
        <v>22</v>
      </c>
      <c r="P3138" t="b">
        <v>0</v>
      </c>
      <c r="Q3138" t="s">
        <v>8271</v>
      </c>
      <c r="R3138" s="5">
        <f t="shared" ref="R3138:R3201" si="343">ROUND((F3138/D3138),3)</f>
        <v>1.278</v>
      </c>
      <c r="S3138" s="6">
        <f t="shared" ref="S3138:S3201" si="344">F3138/O3138</f>
        <v>29.045454545454547</v>
      </c>
      <c r="T3138" t="str">
        <f t="shared" si="341"/>
        <v>theater</v>
      </c>
      <c r="U3138" t="str">
        <f t="shared" si="342"/>
        <v>plays</v>
      </c>
    </row>
    <row r="3139" spans="1:21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f t="shared" ref="E3139:E3202" si="345">IF(I3139="USD",D3139,(IF(I3139="AUD",(D3139*0.68),IF(I3139="GBP",(D3139*1.21),(IF(I3139="EUR",(D3139*1.11),(IF(I3139="CAD",(D3139*0.75),(IF(I3139="NZD",(D3139*0.64),IF(I3139="HKD",(D3139*0.13),IF(I3139="DKK",(D3139*0.15),IF(I3139="NOK",(D3139*0.11),IF(I3139="SEK",(D3139*0.1),(IF(I3139="MXN",(D3139*0.051),IF(I3139="chf",(D3139*1.02),IF(I3139="SGD",(D3139*0.72)))))))))))))))))))</f>
        <v>1500</v>
      </c>
      <c r="F3139">
        <v>50</v>
      </c>
      <c r="G3139" t="s">
        <v>8222</v>
      </c>
      <c r="H3139" t="s">
        <v>8224</v>
      </c>
      <c r="I3139" t="s">
        <v>8246</v>
      </c>
      <c r="J3139">
        <v>1493838720</v>
      </c>
      <c r="K3139" s="10">
        <f t="shared" ref="K3139:K3202" si="346">(((J3139/60)/60)/24)+DATE(1970,1,1)</f>
        <v>42858.8</v>
      </c>
      <c r="L3139">
        <v>1489439669</v>
      </c>
      <c r="M3139" s="10">
        <f t="shared" ref="M3139:M3202" si="347">(((L3139/60)/60)/24)+DATE(1970,1,1)</f>
        <v>42807.885057870371</v>
      </c>
      <c r="N3139" t="b">
        <v>0</v>
      </c>
      <c r="O3139">
        <v>1</v>
      </c>
      <c r="P3139" t="b">
        <v>0</v>
      </c>
      <c r="Q3139" t="s">
        <v>8271</v>
      </c>
      <c r="R3139" s="5">
        <f t="shared" si="343"/>
        <v>3.3000000000000002E-2</v>
      </c>
      <c r="S3139" s="6">
        <f t="shared" si="344"/>
        <v>50</v>
      </c>
      <c r="T3139" t="str">
        <f t="shared" ref="T3139:T3202" si="348">LEFT(Q3139,SEARCH("/",Q3139,1)-1)</f>
        <v>theater</v>
      </c>
      <c r="U3139" t="str">
        <f t="shared" ref="U3139:U3202" si="349">RIGHT(Q3139,(LEN(Q3139)-(SEARCH("/",Q3139,1))))</f>
        <v>plays</v>
      </c>
    </row>
    <row r="3140" spans="1:21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f t="shared" si="345"/>
        <v>242</v>
      </c>
      <c r="F3140">
        <v>0</v>
      </c>
      <c r="G3140" t="s">
        <v>8222</v>
      </c>
      <c r="H3140" t="s">
        <v>8225</v>
      </c>
      <c r="I3140" t="s">
        <v>8247</v>
      </c>
      <c r="J3140">
        <v>1491233407</v>
      </c>
      <c r="K3140" s="10">
        <f t="shared" si="346"/>
        <v>42828.645914351851</v>
      </c>
      <c r="L3140">
        <v>1489591807</v>
      </c>
      <c r="M3140" s="10">
        <f t="shared" si="347"/>
        <v>42809.645914351851</v>
      </c>
      <c r="N3140" t="b">
        <v>0</v>
      </c>
      <c r="O3140">
        <v>0</v>
      </c>
      <c r="P3140" t="b">
        <v>0</v>
      </c>
      <c r="Q3140" t="s">
        <v>8271</v>
      </c>
      <c r="R3140" s="5">
        <f t="shared" si="343"/>
        <v>0</v>
      </c>
      <c r="S3140" s="6" t="e">
        <f t="shared" si="344"/>
        <v>#DIV/0!</v>
      </c>
      <c r="T3140" t="str">
        <f t="shared" si="348"/>
        <v>theater</v>
      </c>
      <c r="U3140" t="str">
        <f t="shared" si="349"/>
        <v>plays</v>
      </c>
    </row>
    <row r="3141" spans="1:21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f t="shared" si="345"/>
        <v>2550</v>
      </c>
      <c r="F3141">
        <v>2700</v>
      </c>
      <c r="G3141" t="s">
        <v>8222</v>
      </c>
      <c r="H3141" t="s">
        <v>8238</v>
      </c>
      <c r="I3141" t="s">
        <v>8256</v>
      </c>
      <c r="J3141">
        <v>1490416380</v>
      </c>
      <c r="K3141" s="10">
        <f t="shared" si="346"/>
        <v>42819.189583333333</v>
      </c>
      <c r="L3141">
        <v>1487485760</v>
      </c>
      <c r="M3141" s="10">
        <f t="shared" si="347"/>
        <v>42785.270370370374</v>
      </c>
      <c r="N3141" t="b">
        <v>0</v>
      </c>
      <c r="O3141">
        <v>6</v>
      </c>
      <c r="P3141" t="b">
        <v>0</v>
      </c>
      <c r="Q3141" t="s">
        <v>8271</v>
      </c>
      <c r="R3141" s="5">
        <f t="shared" si="343"/>
        <v>5.3999999999999999E-2</v>
      </c>
      <c r="S3141" s="6">
        <f t="shared" si="344"/>
        <v>450</v>
      </c>
      <c r="T3141" t="str">
        <f t="shared" si="348"/>
        <v>theater</v>
      </c>
      <c r="U3141" t="str">
        <f t="shared" si="349"/>
        <v>plays</v>
      </c>
    </row>
    <row r="3142" spans="1:21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f t="shared" si="345"/>
        <v>11100.000000000002</v>
      </c>
      <c r="F3142">
        <v>96</v>
      </c>
      <c r="G3142" t="s">
        <v>8222</v>
      </c>
      <c r="H3142" t="s">
        <v>8230</v>
      </c>
      <c r="I3142" t="s">
        <v>8249</v>
      </c>
      <c r="J3142">
        <v>1491581703</v>
      </c>
      <c r="K3142" s="10">
        <f t="shared" si="346"/>
        <v>42832.677118055552</v>
      </c>
      <c r="L3142">
        <v>1488993303</v>
      </c>
      <c r="M3142" s="10">
        <f t="shared" si="347"/>
        <v>42802.718784722223</v>
      </c>
      <c r="N3142" t="b">
        <v>0</v>
      </c>
      <c r="O3142">
        <v>4</v>
      </c>
      <c r="P3142" t="b">
        <v>0</v>
      </c>
      <c r="Q3142" t="s">
        <v>8271</v>
      </c>
      <c r="R3142" s="5">
        <f t="shared" si="343"/>
        <v>0.01</v>
      </c>
      <c r="S3142" s="6">
        <f t="shared" si="344"/>
        <v>24</v>
      </c>
      <c r="T3142" t="str">
        <f t="shared" si="348"/>
        <v>theater</v>
      </c>
      <c r="U3142" t="str">
        <f t="shared" si="349"/>
        <v>plays</v>
      </c>
    </row>
    <row r="3143" spans="1:21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f t="shared" si="345"/>
        <v>555</v>
      </c>
      <c r="F3143">
        <v>258</v>
      </c>
      <c r="G3143" t="s">
        <v>8222</v>
      </c>
      <c r="H3143" t="s">
        <v>8233</v>
      </c>
      <c r="I3143" t="s">
        <v>8249</v>
      </c>
      <c r="J3143">
        <v>1492372800</v>
      </c>
      <c r="K3143" s="10">
        <f t="shared" si="346"/>
        <v>42841.833333333328</v>
      </c>
      <c r="L3143">
        <v>1488823488</v>
      </c>
      <c r="M3143" s="10">
        <f t="shared" si="347"/>
        <v>42800.753333333334</v>
      </c>
      <c r="N3143" t="b">
        <v>0</v>
      </c>
      <c r="O3143">
        <v>8</v>
      </c>
      <c r="P3143" t="b">
        <v>0</v>
      </c>
      <c r="Q3143" t="s">
        <v>8271</v>
      </c>
      <c r="R3143" s="5">
        <f t="shared" si="343"/>
        <v>0.51600000000000001</v>
      </c>
      <c r="S3143" s="6">
        <f t="shared" si="344"/>
        <v>32.25</v>
      </c>
      <c r="T3143" t="str">
        <f t="shared" si="348"/>
        <v>theater</v>
      </c>
      <c r="U3143" t="str">
        <f t="shared" si="349"/>
        <v>plays</v>
      </c>
    </row>
    <row r="3144" spans="1:21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f t="shared" si="345"/>
        <v>3327.5</v>
      </c>
      <c r="F3144">
        <v>45</v>
      </c>
      <c r="G3144" t="s">
        <v>8222</v>
      </c>
      <c r="H3144" t="s">
        <v>8225</v>
      </c>
      <c r="I3144" t="s">
        <v>8247</v>
      </c>
      <c r="J3144">
        <v>1489922339</v>
      </c>
      <c r="K3144" s="10">
        <f t="shared" si="346"/>
        <v>42813.471516203703</v>
      </c>
      <c r="L3144">
        <v>1487333939</v>
      </c>
      <c r="M3144" s="10">
        <f t="shared" si="347"/>
        <v>42783.513182870374</v>
      </c>
      <c r="N3144" t="b">
        <v>0</v>
      </c>
      <c r="O3144">
        <v>3</v>
      </c>
      <c r="P3144" t="b">
        <v>0</v>
      </c>
      <c r="Q3144" t="s">
        <v>8271</v>
      </c>
      <c r="R3144" s="5">
        <f t="shared" si="343"/>
        <v>1.6E-2</v>
      </c>
      <c r="S3144" s="6">
        <f t="shared" si="344"/>
        <v>15</v>
      </c>
      <c r="T3144" t="str">
        <f t="shared" si="348"/>
        <v>theater</v>
      </c>
      <c r="U3144" t="str">
        <f t="shared" si="349"/>
        <v>plays</v>
      </c>
    </row>
    <row r="3145" spans="1:21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f t="shared" si="345"/>
        <v>847</v>
      </c>
      <c r="F3145">
        <v>0</v>
      </c>
      <c r="G3145" t="s">
        <v>8222</v>
      </c>
      <c r="H3145" t="s">
        <v>8225</v>
      </c>
      <c r="I3145" t="s">
        <v>8247</v>
      </c>
      <c r="J3145">
        <v>1491726956</v>
      </c>
      <c r="K3145" s="10">
        <f t="shared" si="346"/>
        <v>42834.358287037037</v>
      </c>
      <c r="L3145">
        <v>1489480556</v>
      </c>
      <c r="M3145" s="10">
        <f t="shared" si="347"/>
        <v>42808.358287037037</v>
      </c>
      <c r="N3145" t="b">
        <v>0</v>
      </c>
      <c r="O3145">
        <v>0</v>
      </c>
      <c r="P3145" t="b">
        <v>0</v>
      </c>
      <c r="Q3145" t="s">
        <v>8271</v>
      </c>
      <c r="R3145" s="5">
        <f t="shared" si="343"/>
        <v>0</v>
      </c>
      <c r="S3145" s="6" t="e">
        <f t="shared" si="344"/>
        <v>#DIV/0!</v>
      </c>
      <c r="T3145" t="str">
        <f t="shared" si="348"/>
        <v>theater</v>
      </c>
      <c r="U3145" t="str">
        <f t="shared" si="349"/>
        <v>plays</v>
      </c>
    </row>
    <row r="3146" spans="1:21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f t="shared" si="345"/>
        <v>10000</v>
      </c>
      <c r="F3146">
        <v>7540</v>
      </c>
      <c r="G3146" t="s">
        <v>8222</v>
      </c>
      <c r="H3146" t="s">
        <v>8224</v>
      </c>
      <c r="I3146" t="s">
        <v>8246</v>
      </c>
      <c r="J3146">
        <v>1489903200</v>
      </c>
      <c r="K3146" s="10">
        <f t="shared" si="346"/>
        <v>42813.25</v>
      </c>
      <c r="L3146">
        <v>1488459307</v>
      </c>
      <c r="M3146" s="10">
        <f t="shared" si="347"/>
        <v>42796.538275462968</v>
      </c>
      <c r="N3146" t="b">
        <v>0</v>
      </c>
      <c r="O3146">
        <v>30</v>
      </c>
      <c r="P3146" t="b">
        <v>0</v>
      </c>
      <c r="Q3146" t="s">
        <v>8271</v>
      </c>
      <c r="R3146" s="5">
        <f t="shared" si="343"/>
        <v>0.754</v>
      </c>
      <c r="S3146" s="6">
        <f t="shared" si="344"/>
        <v>251.33333333333334</v>
      </c>
      <c r="T3146" t="str">
        <f t="shared" si="348"/>
        <v>theater</v>
      </c>
      <c r="U3146" t="str">
        <f t="shared" si="349"/>
        <v>plays</v>
      </c>
    </row>
    <row r="3147" spans="1:21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f t="shared" si="345"/>
        <v>25000</v>
      </c>
      <c r="F3147">
        <v>0</v>
      </c>
      <c r="G3147" t="s">
        <v>8222</v>
      </c>
      <c r="H3147" t="s">
        <v>8224</v>
      </c>
      <c r="I3147" t="s">
        <v>8246</v>
      </c>
      <c r="J3147">
        <v>1490659134</v>
      </c>
      <c r="K3147" s="10">
        <f t="shared" si="346"/>
        <v>42821.999236111107</v>
      </c>
      <c r="L3147">
        <v>1485478734</v>
      </c>
      <c r="M3147" s="10">
        <f t="shared" si="347"/>
        <v>42762.040902777779</v>
      </c>
      <c r="N3147" t="b">
        <v>0</v>
      </c>
      <c r="O3147">
        <v>0</v>
      </c>
      <c r="P3147" t="b">
        <v>0</v>
      </c>
      <c r="Q3147" t="s">
        <v>8271</v>
      </c>
      <c r="R3147" s="5">
        <f t="shared" si="343"/>
        <v>0</v>
      </c>
      <c r="S3147" s="6" t="e">
        <f t="shared" si="344"/>
        <v>#DIV/0!</v>
      </c>
      <c r="T3147" t="str">
        <f t="shared" si="348"/>
        <v>theater</v>
      </c>
      <c r="U3147" t="str">
        <f t="shared" si="349"/>
        <v>plays</v>
      </c>
    </row>
    <row r="3148" spans="1:21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f t="shared" si="345"/>
        <v>2550</v>
      </c>
      <c r="F3148">
        <v>5250</v>
      </c>
      <c r="G3148" t="s">
        <v>8222</v>
      </c>
      <c r="H3148" t="s">
        <v>8238</v>
      </c>
      <c r="I3148" t="s">
        <v>8256</v>
      </c>
      <c r="J3148">
        <v>1492356166</v>
      </c>
      <c r="K3148" s="10">
        <f t="shared" si="346"/>
        <v>42841.640810185185</v>
      </c>
      <c r="L3148">
        <v>1488471766</v>
      </c>
      <c r="M3148" s="10">
        <f t="shared" si="347"/>
        <v>42796.682476851856</v>
      </c>
      <c r="N3148" t="b">
        <v>0</v>
      </c>
      <c r="O3148">
        <v>12</v>
      </c>
      <c r="P3148" t="b">
        <v>0</v>
      </c>
      <c r="Q3148" t="s">
        <v>8271</v>
      </c>
      <c r="R3148" s="5">
        <f t="shared" si="343"/>
        <v>0.105</v>
      </c>
      <c r="S3148" s="6">
        <f t="shared" si="344"/>
        <v>437.5</v>
      </c>
      <c r="T3148" t="str">
        <f t="shared" si="348"/>
        <v>theater</v>
      </c>
      <c r="U3148" t="str">
        <f t="shared" si="349"/>
        <v>plays</v>
      </c>
    </row>
    <row r="3149" spans="1:21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f t="shared" si="345"/>
        <v>20000</v>
      </c>
      <c r="F3149">
        <v>23505</v>
      </c>
      <c r="G3149" t="s">
        <v>8219</v>
      </c>
      <c r="H3149" t="s">
        <v>8224</v>
      </c>
      <c r="I3149" t="s">
        <v>8246</v>
      </c>
      <c r="J3149">
        <v>1415319355</v>
      </c>
      <c r="K3149" s="10">
        <f t="shared" si="346"/>
        <v>41950.011053240742</v>
      </c>
      <c r="L3149">
        <v>1411859755</v>
      </c>
      <c r="M3149" s="10">
        <f t="shared" si="347"/>
        <v>41909.969386574077</v>
      </c>
      <c r="N3149" t="b">
        <v>1</v>
      </c>
      <c r="O3149">
        <v>213</v>
      </c>
      <c r="P3149" t="b">
        <v>1</v>
      </c>
      <c r="Q3149" t="s">
        <v>8271</v>
      </c>
      <c r="R3149" s="5">
        <f t="shared" si="343"/>
        <v>1.175</v>
      </c>
      <c r="S3149" s="14">
        <f t="shared" si="344"/>
        <v>110.35211267605634</v>
      </c>
      <c r="T3149" t="str">
        <f t="shared" si="348"/>
        <v>theater</v>
      </c>
      <c r="U3149" t="str">
        <f t="shared" si="349"/>
        <v>plays</v>
      </c>
    </row>
    <row r="3150" spans="1:21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f t="shared" si="345"/>
        <v>1800</v>
      </c>
      <c r="F3150">
        <v>2361</v>
      </c>
      <c r="G3150" t="s">
        <v>8219</v>
      </c>
      <c r="H3150" t="s">
        <v>8224</v>
      </c>
      <c r="I3150" t="s">
        <v>8246</v>
      </c>
      <c r="J3150">
        <v>1412136000</v>
      </c>
      <c r="K3150" s="10">
        <f t="shared" si="346"/>
        <v>41913.166666666664</v>
      </c>
      <c r="L3150">
        <v>1410278284</v>
      </c>
      <c r="M3150" s="10">
        <f t="shared" si="347"/>
        <v>41891.665324074071</v>
      </c>
      <c r="N3150" t="b">
        <v>1</v>
      </c>
      <c r="O3150">
        <v>57</v>
      </c>
      <c r="P3150" t="b">
        <v>1</v>
      </c>
      <c r="Q3150" t="s">
        <v>8271</v>
      </c>
      <c r="R3150" s="5">
        <f t="shared" si="343"/>
        <v>1.3120000000000001</v>
      </c>
      <c r="S3150" s="14">
        <f t="shared" si="344"/>
        <v>41.421052631578945</v>
      </c>
      <c r="T3150" t="str">
        <f t="shared" si="348"/>
        <v>theater</v>
      </c>
      <c r="U3150" t="str">
        <f t="shared" si="349"/>
        <v>plays</v>
      </c>
    </row>
    <row r="3151" spans="1:21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f t="shared" si="345"/>
        <v>1250</v>
      </c>
      <c r="F3151">
        <v>1300</v>
      </c>
      <c r="G3151" t="s">
        <v>8219</v>
      </c>
      <c r="H3151" t="s">
        <v>8224</v>
      </c>
      <c r="I3151" t="s">
        <v>8246</v>
      </c>
      <c r="J3151">
        <v>1354845600</v>
      </c>
      <c r="K3151" s="10">
        <f t="shared" si="346"/>
        <v>41250.083333333336</v>
      </c>
      <c r="L3151">
        <v>1352766300</v>
      </c>
      <c r="M3151" s="10">
        <f t="shared" si="347"/>
        <v>41226.017361111109</v>
      </c>
      <c r="N3151" t="b">
        <v>1</v>
      </c>
      <c r="O3151">
        <v>25</v>
      </c>
      <c r="P3151" t="b">
        <v>1</v>
      </c>
      <c r="Q3151" t="s">
        <v>8271</v>
      </c>
      <c r="R3151" s="5">
        <f t="shared" si="343"/>
        <v>1.04</v>
      </c>
      <c r="S3151" s="14">
        <f t="shared" si="344"/>
        <v>52</v>
      </c>
      <c r="T3151" t="str">
        <f t="shared" si="348"/>
        <v>theater</v>
      </c>
      <c r="U3151" t="str">
        <f t="shared" si="349"/>
        <v>plays</v>
      </c>
    </row>
    <row r="3152" spans="1:21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f t="shared" si="345"/>
        <v>3500</v>
      </c>
      <c r="F3152">
        <v>3535</v>
      </c>
      <c r="G3152" t="s">
        <v>8219</v>
      </c>
      <c r="H3152" t="s">
        <v>8224</v>
      </c>
      <c r="I3152" t="s">
        <v>8246</v>
      </c>
      <c r="J3152">
        <v>1295928000</v>
      </c>
      <c r="K3152" s="10">
        <f t="shared" si="346"/>
        <v>40568.166666666664</v>
      </c>
      <c r="L3152">
        <v>1288160403</v>
      </c>
      <c r="M3152" s="10">
        <f t="shared" si="347"/>
        <v>40478.263923611114</v>
      </c>
      <c r="N3152" t="b">
        <v>1</v>
      </c>
      <c r="O3152">
        <v>104</v>
      </c>
      <c r="P3152" t="b">
        <v>1</v>
      </c>
      <c r="Q3152" t="s">
        <v>8271</v>
      </c>
      <c r="R3152" s="5">
        <f t="shared" si="343"/>
        <v>1.01</v>
      </c>
      <c r="S3152" s="14">
        <f t="shared" si="344"/>
        <v>33.990384615384613</v>
      </c>
      <c r="T3152" t="str">
        <f t="shared" si="348"/>
        <v>theater</v>
      </c>
      <c r="U3152" t="str">
        <f t="shared" si="349"/>
        <v>plays</v>
      </c>
    </row>
    <row r="3153" spans="1:21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f t="shared" si="345"/>
        <v>3500</v>
      </c>
      <c r="F3153">
        <v>3514</v>
      </c>
      <c r="G3153" t="s">
        <v>8219</v>
      </c>
      <c r="H3153" t="s">
        <v>8224</v>
      </c>
      <c r="I3153" t="s">
        <v>8246</v>
      </c>
      <c r="J3153">
        <v>1410379774</v>
      </c>
      <c r="K3153" s="10">
        <f t="shared" si="346"/>
        <v>41892.83997685185</v>
      </c>
      <c r="L3153">
        <v>1407787774</v>
      </c>
      <c r="M3153" s="10">
        <f t="shared" si="347"/>
        <v>41862.83997685185</v>
      </c>
      <c r="N3153" t="b">
        <v>1</v>
      </c>
      <c r="O3153">
        <v>34</v>
      </c>
      <c r="P3153" t="b">
        <v>1</v>
      </c>
      <c r="Q3153" t="s">
        <v>8271</v>
      </c>
      <c r="R3153" s="5">
        <f t="shared" si="343"/>
        <v>1.004</v>
      </c>
      <c r="S3153" s="14">
        <f t="shared" si="344"/>
        <v>103.35294117647059</v>
      </c>
      <c r="T3153" t="str">
        <f t="shared" si="348"/>
        <v>theater</v>
      </c>
      <c r="U3153" t="str">
        <f t="shared" si="349"/>
        <v>plays</v>
      </c>
    </row>
    <row r="3154" spans="1:21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f t="shared" si="345"/>
        <v>2662</v>
      </c>
      <c r="F3154">
        <v>2331</v>
      </c>
      <c r="G3154" t="s">
        <v>8219</v>
      </c>
      <c r="H3154" t="s">
        <v>8225</v>
      </c>
      <c r="I3154" t="s">
        <v>8247</v>
      </c>
      <c r="J3154">
        <v>1383425367</v>
      </c>
      <c r="K3154" s="10">
        <f t="shared" si="346"/>
        <v>41580.867673611108</v>
      </c>
      <c r="L3154">
        <v>1380833367</v>
      </c>
      <c r="M3154" s="10">
        <f t="shared" si="347"/>
        <v>41550.867673611108</v>
      </c>
      <c r="N3154" t="b">
        <v>1</v>
      </c>
      <c r="O3154">
        <v>67</v>
      </c>
      <c r="P3154" t="b">
        <v>1</v>
      </c>
      <c r="Q3154" t="s">
        <v>8271</v>
      </c>
      <c r="R3154" s="5">
        <f t="shared" si="343"/>
        <v>1.06</v>
      </c>
      <c r="S3154" s="14">
        <f t="shared" si="344"/>
        <v>34.791044776119406</v>
      </c>
      <c r="T3154" t="str">
        <f t="shared" si="348"/>
        <v>theater</v>
      </c>
      <c r="U3154" t="str">
        <f t="shared" si="349"/>
        <v>plays</v>
      </c>
    </row>
    <row r="3155" spans="1:21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f t="shared" si="345"/>
        <v>3000</v>
      </c>
      <c r="F3155">
        <v>10067.5</v>
      </c>
      <c r="G3155" t="s">
        <v>8219</v>
      </c>
      <c r="H3155" t="s">
        <v>8224</v>
      </c>
      <c r="I3155" t="s">
        <v>8246</v>
      </c>
      <c r="J3155">
        <v>1304225940</v>
      </c>
      <c r="K3155" s="10">
        <f t="shared" si="346"/>
        <v>40664.207638888889</v>
      </c>
      <c r="L3155">
        <v>1301542937</v>
      </c>
      <c r="M3155" s="10">
        <f t="shared" si="347"/>
        <v>40633.154363425929</v>
      </c>
      <c r="N3155" t="b">
        <v>1</v>
      </c>
      <c r="O3155">
        <v>241</v>
      </c>
      <c r="P3155" t="b">
        <v>1</v>
      </c>
      <c r="Q3155" t="s">
        <v>8271</v>
      </c>
      <c r="R3155" s="5">
        <f t="shared" si="343"/>
        <v>3.3559999999999999</v>
      </c>
      <c r="S3155" s="14">
        <f t="shared" si="344"/>
        <v>41.773858921161825</v>
      </c>
      <c r="T3155" t="str">
        <f t="shared" si="348"/>
        <v>theater</v>
      </c>
      <c r="U3155" t="str">
        <f t="shared" si="349"/>
        <v>plays</v>
      </c>
    </row>
    <row r="3156" spans="1:21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f t="shared" si="345"/>
        <v>7000</v>
      </c>
      <c r="F3156">
        <v>7905</v>
      </c>
      <c r="G3156" t="s">
        <v>8219</v>
      </c>
      <c r="H3156" t="s">
        <v>8224</v>
      </c>
      <c r="I3156" t="s">
        <v>8246</v>
      </c>
      <c r="J3156">
        <v>1333310458</v>
      </c>
      <c r="K3156" s="10">
        <f t="shared" si="346"/>
        <v>41000.834004629629</v>
      </c>
      <c r="L3156">
        <v>1330722058</v>
      </c>
      <c r="M3156" s="10">
        <f t="shared" si="347"/>
        <v>40970.875671296293</v>
      </c>
      <c r="N3156" t="b">
        <v>1</v>
      </c>
      <c r="O3156">
        <v>123</v>
      </c>
      <c r="P3156" t="b">
        <v>1</v>
      </c>
      <c r="Q3156" t="s">
        <v>8271</v>
      </c>
      <c r="R3156" s="5">
        <f t="shared" si="343"/>
        <v>1.129</v>
      </c>
      <c r="S3156" s="14">
        <f t="shared" si="344"/>
        <v>64.268292682926827</v>
      </c>
      <c r="T3156" t="str">
        <f t="shared" si="348"/>
        <v>theater</v>
      </c>
      <c r="U3156" t="str">
        <f t="shared" si="349"/>
        <v>plays</v>
      </c>
    </row>
    <row r="3157" spans="1:21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f t="shared" si="345"/>
        <v>6050</v>
      </c>
      <c r="F3157">
        <v>9425.23</v>
      </c>
      <c r="G3157" t="s">
        <v>8219</v>
      </c>
      <c r="H3157" t="s">
        <v>8225</v>
      </c>
      <c r="I3157" t="s">
        <v>8247</v>
      </c>
      <c r="J3157">
        <v>1356004725</v>
      </c>
      <c r="K3157" s="10">
        <f t="shared" si="346"/>
        <v>41263.499131944445</v>
      </c>
      <c r="L3157">
        <v>1353412725</v>
      </c>
      <c r="M3157" s="10">
        <f t="shared" si="347"/>
        <v>41233.499131944445</v>
      </c>
      <c r="N3157" t="b">
        <v>1</v>
      </c>
      <c r="O3157">
        <v>302</v>
      </c>
      <c r="P3157" t="b">
        <v>1</v>
      </c>
      <c r="Q3157" t="s">
        <v>8271</v>
      </c>
      <c r="R3157" s="5">
        <f t="shared" si="343"/>
        <v>1.885</v>
      </c>
      <c r="S3157" s="14">
        <f t="shared" si="344"/>
        <v>31.209370860927152</v>
      </c>
      <c r="T3157" t="str">
        <f t="shared" si="348"/>
        <v>theater</v>
      </c>
      <c r="U3157" t="str">
        <f t="shared" si="349"/>
        <v>plays</v>
      </c>
    </row>
    <row r="3158" spans="1:21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f t="shared" si="345"/>
        <v>5500</v>
      </c>
      <c r="F3158">
        <v>5600</v>
      </c>
      <c r="G3158" t="s">
        <v>8219</v>
      </c>
      <c r="H3158" t="s">
        <v>8224</v>
      </c>
      <c r="I3158" t="s">
        <v>8246</v>
      </c>
      <c r="J3158">
        <v>1338591144</v>
      </c>
      <c r="K3158" s="10">
        <f t="shared" si="346"/>
        <v>41061.953055555554</v>
      </c>
      <c r="L3158">
        <v>1335567144</v>
      </c>
      <c r="M3158" s="10">
        <f t="shared" si="347"/>
        <v>41026.953055555554</v>
      </c>
      <c r="N3158" t="b">
        <v>1</v>
      </c>
      <c r="O3158">
        <v>89</v>
      </c>
      <c r="P3158" t="b">
        <v>1</v>
      </c>
      <c r="Q3158" t="s">
        <v>8271</v>
      </c>
      <c r="R3158" s="5">
        <f t="shared" si="343"/>
        <v>1.018</v>
      </c>
      <c r="S3158" s="14">
        <f t="shared" si="344"/>
        <v>62.921348314606739</v>
      </c>
      <c r="T3158" t="str">
        <f t="shared" si="348"/>
        <v>theater</v>
      </c>
      <c r="U3158" t="str">
        <f t="shared" si="349"/>
        <v>plays</v>
      </c>
    </row>
    <row r="3159" spans="1:21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f t="shared" si="345"/>
        <v>4000</v>
      </c>
      <c r="F3159">
        <v>4040</v>
      </c>
      <c r="G3159" t="s">
        <v>8219</v>
      </c>
      <c r="H3159" t="s">
        <v>8224</v>
      </c>
      <c r="I3159" t="s">
        <v>8246</v>
      </c>
      <c r="J3159">
        <v>1405746000</v>
      </c>
      <c r="K3159" s="10">
        <f t="shared" si="346"/>
        <v>41839.208333333336</v>
      </c>
      <c r="L3159">
        <v>1404932105</v>
      </c>
      <c r="M3159" s="10">
        <f t="shared" si="347"/>
        <v>41829.788252314815</v>
      </c>
      <c r="N3159" t="b">
        <v>1</v>
      </c>
      <c r="O3159">
        <v>41</v>
      </c>
      <c r="P3159" t="b">
        <v>1</v>
      </c>
      <c r="Q3159" t="s">
        <v>8271</v>
      </c>
      <c r="R3159" s="5">
        <f t="shared" si="343"/>
        <v>1.01</v>
      </c>
      <c r="S3159" s="14">
        <f t="shared" si="344"/>
        <v>98.536585365853654</v>
      </c>
      <c r="T3159" t="str">
        <f t="shared" si="348"/>
        <v>theater</v>
      </c>
      <c r="U3159" t="str">
        <f t="shared" si="349"/>
        <v>plays</v>
      </c>
    </row>
    <row r="3160" spans="1:21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f t="shared" si="345"/>
        <v>5000</v>
      </c>
      <c r="F3160">
        <v>5700</v>
      </c>
      <c r="G3160" t="s">
        <v>8219</v>
      </c>
      <c r="H3160" t="s">
        <v>8224</v>
      </c>
      <c r="I3160" t="s">
        <v>8246</v>
      </c>
      <c r="J3160">
        <v>1374523752</v>
      </c>
      <c r="K3160" s="10">
        <f t="shared" si="346"/>
        <v>41477.839722222219</v>
      </c>
      <c r="L3160">
        <v>1371931752</v>
      </c>
      <c r="M3160" s="10">
        <f t="shared" si="347"/>
        <v>41447.839722222219</v>
      </c>
      <c r="N3160" t="b">
        <v>1</v>
      </c>
      <c r="O3160">
        <v>69</v>
      </c>
      <c r="P3160" t="b">
        <v>1</v>
      </c>
      <c r="Q3160" t="s">
        <v>8271</v>
      </c>
      <c r="R3160" s="5">
        <f t="shared" si="343"/>
        <v>1.1399999999999999</v>
      </c>
      <c r="S3160" s="14">
        <f t="shared" si="344"/>
        <v>82.608695652173907</v>
      </c>
      <c r="T3160" t="str">
        <f t="shared" si="348"/>
        <v>theater</v>
      </c>
      <c r="U3160" t="str">
        <f t="shared" si="349"/>
        <v>plays</v>
      </c>
    </row>
    <row r="3161" spans="1:21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f t="shared" si="345"/>
        <v>1500</v>
      </c>
      <c r="F3161">
        <v>2002.22</v>
      </c>
      <c r="G3161" t="s">
        <v>8219</v>
      </c>
      <c r="H3161" t="s">
        <v>8224</v>
      </c>
      <c r="I3161" t="s">
        <v>8246</v>
      </c>
      <c r="J3161">
        <v>1326927600</v>
      </c>
      <c r="K3161" s="10">
        <f t="shared" si="346"/>
        <v>40926.958333333336</v>
      </c>
      <c r="L3161">
        <v>1323221761</v>
      </c>
      <c r="M3161" s="10">
        <f t="shared" si="347"/>
        <v>40884.066678240742</v>
      </c>
      <c r="N3161" t="b">
        <v>1</v>
      </c>
      <c r="O3161">
        <v>52</v>
      </c>
      <c r="P3161" t="b">
        <v>1</v>
      </c>
      <c r="Q3161" t="s">
        <v>8271</v>
      </c>
      <c r="R3161" s="5">
        <f t="shared" si="343"/>
        <v>1.335</v>
      </c>
      <c r="S3161" s="14">
        <f t="shared" si="344"/>
        <v>38.504230769230773</v>
      </c>
      <c r="T3161" t="str">
        <f t="shared" si="348"/>
        <v>theater</v>
      </c>
      <c r="U3161" t="str">
        <f t="shared" si="349"/>
        <v>plays</v>
      </c>
    </row>
    <row r="3162" spans="1:21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f t="shared" si="345"/>
        <v>4500</v>
      </c>
      <c r="F3162">
        <v>4569</v>
      </c>
      <c r="G3162" t="s">
        <v>8219</v>
      </c>
      <c r="H3162" t="s">
        <v>8224</v>
      </c>
      <c r="I3162" t="s">
        <v>8246</v>
      </c>
      <c r="J3162">
        <v>1407905940</v>
      </c>
      <c r="K3162" s="10">
        <f t="shared" si="346"/>
        <v>41864.207638888889</v>
      </c>
      <c r="L3162">
        <v>1405923687</v>
      </c>
      <c r="M3162" s="10">
        <f t="shared" si="347"/>
        <v>41841.26489583333</v>
      </c>
      <c r="N3162" t="b">
        <v>1</v>
      </c>
      <c r="O3162">
        <v>57</v>
      </c>
      <c r="P3162" t="b">
        <v>1</v>
      </c>
      <c r="Q3162" t="s">
        <v>8271</v>
      </c>
      <c r="R3162" s="5">
        <f t="shared" si="343"/>
        <v>1.0149999999999999</v>
      </c>
      <c r="S3162" s="14">
        <f t="shared" si="344"/>
        <v>80.15789473684211</v>
      </c>
      <c r="T3162" t="str">
        <f t="shared" si="348"/>
        <v>theater</v>
      </c>
      <c r="U3162" t="str">
        <f t="shared" si="349"/>
        <v>plays</v>
      </c>
    </row>
    <row r="3163" spans="1:21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f t="shared" si="345"/>
        <v>2420</v>
      </c>
      <c r="F3163">
        <v>2102</v>
      </c>
      <c r="G3163" t="s">
        <v>8219</v>
      </c>
      <c r="H3163" t="s">
        <v>8225</v>
      </c>
      <c r="I3163" t="s">
        <v>8247</v>
      </c>
      <c r="J3163">
        <v>1413377522</v>
      </c>
      <c r="K3163" s="10">
        <f t="shared" si="346"/>
        <v>41927.536134259259</v>
      </c>
      <c r="L3163">
        <v>1410785522</v>
      </c>
      <c r="M3163" s="10">
        <f t="shared" si="347"/>
        <v>41897.536134259259</v>
      </c>
      <c r="N3163" t="b">
        <v>1</v>
      </c>
      <c r="O3163">
        <v>74</v>
      </c>
      <c r="P3163" t="b">
        <v>1</v>
      </c>
      <c r="Q3163" t="s">
        <v>8271</v>
      </c>
      <c r="R3163" s="5">
        <f t="shared" si="343"/>
        <v>1.0509999999999999</v>
      </c>
      <c r="S3163" s="14">
        <f t="shared" si="344"/>
        <v>28.405405405405407</v>
      </c>
      <c r="T3163" t="str">
        <f t="shared" si="348"/>
        <v>theater</v>
      </c>
      <c r="U3163" t="str">
        <f t="shared" si="349"/>
        <v>plays</v>
      </c>
    </row>
    <row r="3164" spans="1:21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f t="shared" si="345"/>
        <v>4000</v>
      </c>
      <c r="F3164">
        <v>5086</v>
      </c>
      <c r="G3164" t="s">
        <v>8219</v>
      </c>
      <c r="H3164" t="s">
        <v>8224</v>
      </c>
      <c r="I3164" t="s">
        <v>8246</v>
      </c>
      <c r="J3164">
        <v>1404698400</v>
      </c>
      <c r="K3164" s="10">
        <f t="shared" si="346"/>
        <v>41827.083333333336</v>
      </c>
      <c r="L3164">
        <v>1402331262</v>
      </c>
      <c r="M3164" s="10">
        <f t="shared" si="347"/>
        <v>41799.685902777775</v>
      </c>
      <c r="N3164" t="b">
        <v>1</v>
      </c>
      <c r="O3164">
        <v>63</v>
      </c>
      <c r="P3164" t="b">
        <v>1</v>
      </c>
      <c r="Q3164" t="s">
        <v>8271</v>
      </c>
      <c r="R3164" s="5">
        <f t="shared" si="343"/>
        <v>1.272</v>
      </c>
      <c r="S3164" s="14">
        <f t="shared" si="344"/>
        <v>80.730158730158735</v>
      </c>
      <c r="T3164" t="str">
        <f t="shared" si="348"/>
        <v>theater</v>
      </c>
      <c r="U3164" t="str">
        <f t="shared" si="349"/>
        <v>plays</v>
      </c>
    </row>
    <row r="3165" spans="1:21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f t="shared" si="345"/>
        <v>13000</v>
      </c>
      <c r="F3165">
        <v>14450</v>
      </c>
      <c r="G3165" t="s">
        <v>8219</v>
      </c>
      <c r="H3165" t="s">
        <v>8224</v>
      </c>
      <c r="I3165" t="s">
        <v>8246</v>
      </c>
      <c r="J3165">
        <v>1402855525</v>
      </c>
      <c r="K3165" s="10">
        <f t="shared" si="346"/>
        <v>41805.753761574073</v>
      </c>
      <c r="L3165">
        <v>1400263525</v>
      </c>
      <c r="M3165" s="10">
        <f t="shared" si="347"/>
        <v>41775.753761574073</v>
      </c>
      <c r="N3165" t="b">
        <v>1</v>
      </c>
      <c r="O3165">
        <v>72</v>
      </c>
      <c r="P3165" t="b">
        <v>1</v>
      </c>
      <c r="Q3165" t="s">
        <v>8271</v>
      </c>
      <c r="R3165" s="5">
        <f t="shared" si="343"/>
        <v>1.1120000000000001</v>
      </c>
      <c r="S3165" s="14">
        <f t="shared" si="344"/>
        <v>200.69444444444446</v>
      </c>
      <c r="T3165" t="str">
        <f t="shared" si="348"/>
        <v>theater</v>
      </c>
      <c r="U3165" t="str">
        <f t="shared" si="349"/>
        <v>plays</v>
      </c>
    </row>
    <row r="3166" spans="1:21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f t="shared" si="345"/>
        <v>2500</v>
      </c>
      <c r="F3166">
        <v>2669</v>
      </c>
      <c r="G3166" t="s">
        <v>8219</v>
      </c>
      <c r="H3166" t="s">
        <v>8224</v>
      </c>
      <c r="I3166" t="s">
        <v>8246</v>
      </c>
      <c r="J3166">
        <v>1402341615</v>
      </c>
      <c r="K3166" s="10">
        <f t="shared" si="346"/>
        <v>41799.80572916667</v>
      </c>
      <c r="L3166">
        <v>1399490415</v>
      </c>
      <c r="M3166" s="10">
        <f t="shared" si="347"/>
        <v>41766.80572916667</v>
      </c>
      <c r="N3166" t="b">
        <v>1</v>
      </c>
      <c r="O3166">
        <v>71</v>
      </c>
      <c r="P3166" t="b">
        <v>1</v>
      </c>
      <c r="Q3166" t="s">
        <v>8271</v>
      </c>
      <c r="R3166" s="5">
        <f t="shared" si="343"/>
        <v>1.0680000000000001</v>
      </c>
      <c r="S3166" s="14">
        <f t="shared" si="344"/>
        <v>37.591549295774648</v>
      </c>
      <c r="T3166" t="str">
        <f t="shared" si="348"/>
        <v>theater</v>
      </c>
      <c r="U3166" t="str">
        <f t="shared" si="349"/>
        <v>plays</v>
      </c>
    </row>
    <row r="3167" spans="1:21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f t="shared" si="345"/>
        <v>750</v>
      </c>
      <c r="F3167">
        <v>1220</v>
      </c>
      <c r="G3167" t="s">
        <v>8219</v>
      </c>
      <c r="H3167" t="s">
        <v>8224</v>
      </c>
      <c r="I3167" t="s">
        <v>8246</v>
      </c>
      <c r="J3167">
        <v>1304395140</v>
      </c>
      <c r="K3167" s="10">
        <f t="shared" si="346"/>
        <v>40666.165972222225</v>
      </c>
      <c r="L3167">
        <v>1302493760</v>
      </c>
      <c r="M3167" s="10">
        <f t="shared" si="347"/>
        <v>40644.159259259257</v>
      </c>
      <c r="N3167" t="b">
        <v>1</v>
      </c>
      <c r="O3167">
        <v>21</v>
      </c>
      <c r="P3167" t="b">
        <v>1</v>
      </c>
      <c r="Q3167" t="s">
        <v>8271</v>
      </c>
      <c r="R3167" s="5">
        <f t="shared" si="343"/>
        <v>1.627</v>
      </c>
      <c r="S3167" s="14">
        <f t="shared" si="344"/>
        <v>58.095238095238095</v>
      </c>
      <c r="T3167" t="str">
        <f t="shared" si="348"/>
        <v>theater</v>
      </c>
      <c r="U3167" t="str">
        <f t="shared" si="349"/>
        <v>plays</v>
      </c>
    </row>
    <row r="3168" spans="1:21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f t="shared" si="345"/>
        <v>35000</v>
      </c>
      <c r="F3168">
        <v>56079.83</v>
      </c>
      <c r="G3168" t="s">
        <v>8219</v>
      </c>
      <c r="H3168" t="s">
        <v>8224</v>
      </c>
      <c r="I3168" t="s">
        <v>8246</v>
      </c>
      <c r="J3168">
        <v>1416988740</v>
      </c>
      <c r="K3168" s="10">
        <f t="shared" si="346"/>
        <v>41969.332638888889</v>
      </c>
      <c r="L3168">
        <v>1414514153</v>
      </c>
      <c r="M3168" s="10">
        <f t="shared" si="347"/>
        <v>41940.69158564815</v>
      </c>
      <c r="N3168" t="b">
        <v>1</v>
      </c>
      <c r="O3168">
        <v>930</v>
      </c>
      <c r="P3168" t="b">
        <v>1</v>
      </c>
      <c r="Q3168" t="s">
        <v>8271</v>
      </c>
      <c r="R3168" s="5">
        <f t="shared" si="343"/>
        <v>1.6020000000000001</v>
      </c>
      <c r="S3168" s="14">
        <f t="shared" si="344"/>
        <v>60.300892473118282</v>
      </c>
      <c r="T3168" t="str">
        <f t="shared" si="348"/>
        <v>theater</v>
      </c>
      <c r="U3168" t="str">
        <f t="shared" si="349"/>
        <v>plays</v>
      </c>
    </row>
    <row r="3169" spans="1:21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f t="shared" si="345"/>
        <v>3000</v>
      </c>
      <c r="F3169">
        <v>3485</v>
      </c>
      <c r="G3169" t="s">
        <v>8219</v>
      </c>
      <c r="H3169" t="s">
        <v>8224</v>
      </c>
      <c r="I3169" t="s">
        <v>8246</v>
      </c>
      <c r="J3169">
        <v>1406952781</v>
      </c>
      <c r="K3169" s="10">
        <f t="shared" si="346"/>
        <v>41853.175706018519</v>
      </c>
      <c r="L3169">
        <v>1405743181</v>
      </c>
      <c r="M3169" s="10">
        <f t="shared" si="347"/>
        <v>41839.175706018519</v>
      </c>
      <c r="N3169" t="b">
        <v>1</v>
      </c>
      <c r="O3169">
        <v>55</v>
      </c>
      <c r="P3169" t="b">
        <v>1</v>
      </c>
      <c r="Q3169" t="s">
        <v>8271</v>
      </c>
      <c r="R3169" s="5">
        <f t="shared" si="343"/>
        <v>1.1619999999999999</v>
      </c>
      <c r="S3169" s="14">
        <f t="shared" si="344"/>
        <v>63.363636363636367</v>
      </c>
      <c r="T3169" t="str">
        <f t="shared" si="348"/>
        <v>theater</v>
      </c>
      <c r="U3169" t="str">
        <f t="shared" si="349"/>
        <v>plays</v>
      </c>
    </row>
    <row r="3170" spans="1:21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f t="shared" si="345"/>
        <v>2500</v>
      </c>
      <c r="F3170">
        <v>3105</v>
      </c>
      <c r="G3170" t="s">
        <v>8219</v>
      </c>
      <c r="H3170" t="s">
        <v>8224</v>
      </c>
      <c r="I3170" t="s">
        <v>8246</v>
      </c>
      <c r="J3170">
        <v>1402696800</v>
      </c>
      <c r="K3170" s="10">
        <f t="shared" si="346"/>
        <v>41803.916666666664</v>
      </c>
      <c r="L3170">
        <v>1399948353</v>
      </c>
      <c r="M3170" s="10">
        <f t="shared" si="347"/>
        <v>41772.105937500004</v>
      </c>
      <c r="N3170" t="b">
        <v>1</v>
      </c>
      <c r="O3170">
        <v>61</v>
      </c>
      <c r="P3170" t="b">
        <v>1</v>
      </c>
      <c r="Q3170" t="s">
        <v>8271</v>
      </c>
      <c r="R3170" s="5">
        <f t="shared" si="343"/>
        <v>1.242</v>
      </c>
      <c r="S3170" s="14">
        <f t="shared" si="344"/>
        <v>50.901639344262293</v>
      </c>
      <c r="T3170" t="str">
        <f t="shared" si="348"/>
        <v>theater</v>
      </c>
      <c r="U3170" t="str">
        <f t="shared" si="349"/>
        <v>plays</v>
      </c>
    </row>
    <row r="3171" spans="1:21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f t="shared" si="345"/>
        <v>8000</v>
      </c>
      <c r="F3171">
        <v>8241</v>
      </c>
      <c r="G3171" t="s">
        <v>8219</v>
      </c>
      <c r="H3171" t="s">
        <v>8224</v>
      </c>
      <c r="I3171" t="s">
        <v>8246</v>
      </c>
      <c r="J3171">
        <v>1386910740</v>
      </c>
      <c r="K3171" s="10">
        <f t="shared" si="346"/>
        <v>41621.207638888889</v>
      </c>
      <c r="L3171">
        <v>1384364561</v>
      </c>
      <c r="M3171" s="10">
        <f t="shared" si="347"/>
        <v>41591.737974537034</v>
      </c>
      <c r="N3171" t="b">
        <v>1</v>
      </c>
      <c r="O3171">
        <v>82</v>
      </c>
      <c r="P3171" t="b">
        <v>1</v>
      </c>
      <c r="Q3171" t="s">
        <v>8271</v>
      </c>
      <c r="R3171" s="5">
        <f t="shared" si="343"/>
        <v>1.03</v>
      </c>
      <c r="S3171" s="14">
        <f t="shared" si="344"/>
        <v>100.5</v>
      </c>
      <c r="T3171" t="str">
        <f t="shared" si="348"/>
        <v>theater</v>
      </c>
      <c r="U3171" t="str">
        <f t="shared" si="349"/>
        <v>plays</v>
      </c>
    </row>
    <row r="3172" spans="1:21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f t="shared" si="345"/>
        <v>2000</v>
      </c>
      <c r="F3172">
        <v>2245</v>
      </c>
      <c r="G3172" t="s">
        <v>8219</v>
      </c>
      <c r="H3172" t="s">
        <v>8224</v>
      </c>
      <c r="I3172" t="s">
        <v>8246</v>
      </c>
      <c r="J3172">
        <v>1404273600</v>
      </c>
      <c r="K3172" s="10">
        <f t="shared" si="346"/>
        <v>41822.166666666664</v>
      </c>
      <c r="L3172">
        <v>1401414944</v>
      </c>
      <c r="M3172" s="10">
        <f t="shared" si="347"/>
        <v>41789.080370370371</v>
      </c>
      <c r="N3172" t="b">
        <v>1</v>
      </c>
      <c r="O3172">
        <v>71</v>
      </c>
      <c r="P3172" t="b">
        <v>1</v>
      </c>
      <c r="Q3172" t="s">
        <v>8271</v>
      </c>
      <c r="R3172" s="5">
        <f t="shared" si="343"/>
        <v>1.123</v>
      </c>
      <c r="S3172" s="14">
        <f t="shared" si="344"/>
        <v>31.619718309859156</v>
      </c>
      <c r="T3172" t="str">
        <f t="shared" si="348"/>
        <v>theater</v>
      </c>
      <c r="U3172" t="str">
        <f t="shared" si="349"/>
        <v>plays</v>
      </c>
    </row>
    <row r="3173" spans="1:21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f t="shared" si="345"/>
        <v>8470</v>
      </c>
      <c r="F3173">
        <v>7617</v>
      </c>
      <c r="G3173" t="s">
        <v>8219</v>
      </c>
      <c r="H3173" t="s">
        <v>8225</v>
      </c>
      <c r="I3173" t="s">
        <v>8247</v>
      </c>
      <c r="J3173">
        <v>1462545358</v>
      </c>
      <c r="K3173" s="10">
        <f t="shared" si="346"/>
        <v>42496.608310185184</v>
      </c>
      <c r="L3173">
        <v>1459953358</v>
      </c>
      <c r="M3173" s="10">
        <f t="shared" si="347"/>
        <v>42466.608310185184</v>
      </c>
      <c r="N3173" t="b">
        <v>1</v>
      </c>
      <c r="O3173">
        <v>117</v>
      </c>
      <c r="P3173" t="b">
        <v>1</v>
      </c>
      <c r="Q3173" t="s">
        <v>8271</v>
      </c>
      <c r="R3173" s="5">
        <f t="shared" si="343"/>
        <v>1.0880000000000001</v>
      </c>
      <c r="S3173" s="14">
        <f t="shared" si="344"/>
        <v>65.102564102564102</v>
      </c>
      <c r="T3173" t="str">
        <f t="shared" si="348"/>
        <v>theater</v>
      </c>
      <c r="U3173" t="str">
        <f t="shared" si="349"/>
        <v>plays</v>
      </c>
    </row>
    <row r="3174" spans="1:21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f t="shared" si="345"/>
        <v>2000</v>
      </c>
      <c r="F3174">
        <v>2300</v>
      </c>
      <c r="G3174" t="s">
        <v>8219</v>
      </c>
      <c r="H3174" t="s">
        <v>8224</v>
      </c>
      <c r="I3174" t="s">
        <v>8246</v>
      </c>
      <c r="J3174">
        <v>1329240668</v>
      </c>
      <c r="K3174" s="10">
        <f t="shared" si="346"/>
        <v>40953.729953703703</v>
      </c>
      <c r="L3174">
        <v>1326648668</v>
      </c>
      <c r="M3174" s="10">
        <f t="shared" si="347"/>
        <v>40923.729953703703</v>
      </c>
      <c r="N3174" t="b">
        <v>1</v>
      </c>
      <c r="O3174">
        <v>29</v>
      </c>
      <c r="P3174" t="b">
        <v>1</v>
      </c>
      <c r="Q3174" t="s">
        <v>8271</v>
      </c>
      <c r="R3174" s="5">
        <f t="shared" si="343"/>
        <v>1.1499999999999999</v>
      </c>
      <c r="S3174" s="14">
        <f t="shared" si="344"/>
        <v>79.310344827586206</v>
      </c>
      <c r="T3174" t="str">
        <f t="shared" si="348"/>
        <v>theater</v>
      </c>
      <c r="U3174" t="str">
        <f t="shared" si="349"/>
        <v>plays</v>
      </c>
    </row>
    <row r="3175" spans="1:21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f t="shared" si="345"/>
        <v>10000</v>
      </c>
      <c r="F3175">
        <v>10300</v>
      </c>
      <c r="G3175" t="s">
        <v>8219</v>
      </c>
      <c r="H3175" t="s">
        <v>8224</v>
      </c>
      <c r="I3175" t="s">
        <v>8246</v>
      </c>
      <c r="J3175">
        <v>1411765492</v>
      </c>
      <c r="K3175" s="10">
        <f t="shared" si="346"/>
        <v>41908.878379629627</v>
      </c>
      <c r="L3175">
        <v>1409173492</v>
      </c>
      <c r="M3175" s="10">
        <f t="shared" si="347"/>
        <v>41878.878379629627</v>
      </c>
      <c r="N3175" t="b">
        <v>1</v>
      </c>
      <c r="O3175">
        <v>74</v>
      </c>
      <c r="P3175" t="b">
        <v>1</v>
      </c>
      <c r="Q3175" t="s">
        <v>8271</v>
      </c>
      <c r="R3175" s="5">
        <f t="shared" si="343"/>
        <v>1.03</v>
      </c>
      <c r="S3175" s="14">
        <f t="shared" si="344"/>
        <v>139.18918918918919</v>
      </c>
      <c r="T3175" t="str">
        <f t="shared" si="348"/>
        <v>theater</v>
      </c>
      <c r="U3175" t="str">
        <f t="shared" si="349"/>
        <v>plays</v>
      </c>
    </row>
    <row r="3176" spans="1:21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f t="shared" si="345"/>
        <v>3000</v>
      </c>
      <c r="F3176">
        <v>3034</v>
      </c>
      <c r="G3176" t="s">
        <v>8219</v>
      </c>
      <c r="H3176" t="s">
        <v>8224</v>
      </c>
      <c r="I3176" t="s">
        <v>8246</v>
      </c>
      <c r="J3176">
        <v>1408999508</v>
      </c>
      <c r="K3176" s="10">
        <f t="shared" si="346"/>
        <v>41876.864675925928</v>
      </c>
      <c r="L3176">
        <v>1407789908</v>
      </c>
      <c r="M3176" s="10">
        <f t="shared" si="347"/>
        <v>41862.864675925928</v>
      </c>
      <c r="N3176" t="b">
        <v>1</v>
      </c>
      <c r="O3176">
        <v>23</v>
      </c>
      <c r="P3176" t="b">
        <v>1</v>
      </c>
      <c r="Q3176" t="s">
        <v>8271</v>
      </c>
      <c r="R3176" s="5">
        <f t="shared" si="343"/>
        <v>1.0109999999999999</v>
      </c>
      <c r="S3176" s="14">
        <f t="shared" si="344"/>
        <v>131.91304347826087</v>
      </c>
      <c r="T3176" t="str">
        <f t="shared" si="348"/>
        <v>theater</v>
      </c>
      <c r="U3176" t="str">
        <f t="shared" si="349"/>
        <v>plays</v>
      </c>
    </row>
    <row r="3177" spans="1:21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f t="shared" si="345"/>
        <v>5000</v>
      </c>
      <c r="F3177">
        <v>5478</v>
      </c>
      <c r="G3177" t="s">
        <v>8219</v>
      </c>
      <c r="H3177" t="s">
        <v>8224</v>
      </c>
      <c r="I3177" t="s">
        <v>8246</v>
      </c>
      <c r="J3177">
        <v>1297977427</v>
      </c>
      <c r="K3177" s="10">
        <f t="shared" si="346"/>
        <v>40591.886886574073</v>
      </c>
      <c r="L3177">
        <v>1292793427</v>
      </c>
      <c r="M3177" s="10">
        <f t="shared" si="347"/>
        <v>40531.886886574073</v>
      </c>
      <c r="N3177" t="b">
        <v>1</v>
      </c>
      <c r="O3177">
        <v>60</v>
      </c>
      <c r="P3177" t="b">
        <v>1</v>
      </c>
      <c r="Q3177" t="s">
        <v>8271</v>
      </c>
      <c r="R3177" s="5">
        <f t="shared" si="343"/>
        <v>1.0960000000000001</v>
      </c>
      <c r="S3177" s="14">
        <f t="shared" si="344"/>
        <v>91.3</v>
      </c>
      <c r="T3177" t="str">
        <f t="shared" si="348"/>
        <v>theater</v>
      </c>
      <c r="U3177" t="str">
        <f t="shared" si="349"/>
        <v>plays</v>
      </c>
    </row>
    <row r="3178" spans="1:21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f t="shared" si="345"/>
        <v>1900</v>
      </c>
      <c r="F3178">
        <v>2182</v>
      </c>
      <c r="G3178" t="s">
        <v>8219</v>
      </c>
      <c r="H3178" t="s">
        <v>8224</v>
      </c>
      <c r="I3178" t="s">
        <v>8246</v>
      </c>
      <c r="J3178">
        <v>1376838000</v>
      </c>
      <c r="K3178" s="10">
        <f t="shared" si="346"/>
        <v>41504.625</v>
      </c>
      <c r="L3178">
        <v>1374531631</v>
      </c>
      <c r="M3178" s="10">
        <f t="shared" si="347"/>
        <v>41477.930914351848</v>
      </c>
      <c r="N3178" t="b">
        <v>1</v>
      </c>
      <c r="O3178">
        <v>55</v>
      </c>
      <c r="P3178" t="b">
        <v>1</v>
      </c>
      <c r="Q3178" t="s">
        <v>8271</v>
      </c>
      <c r="R3178" s="5">
        <f t="shared" si="343"/>
        <v>1.1479999999999999</v>
      </c>
      <c r="S3178" s="14">
        <f t="shared" si="344"/>
        <v>39.672727272727272</v>
      </c>
      <c r="T3178" t="str">
        <f t="shared" si="348"/>
        <v>theater</v>
      </c>
      <c r="U3178" t="str">
        <f t="shared" si="349"/>
        <v>plays</v>
      </c>
    </row>
    <row r="3179" spans="1:21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f t="shared" si="345"/>
        <v>2500</v>
      </c>
      <c r="F3179">
        <v>2935</v>
      </c>
      <c r="G3179" t="s">
        <v>8219</v>
      </c>
      <c r="H3179" t="s">
        <v>8224</v>
      </c>
      <c r="I3179" t="s">
        <v>8246</v>
      </c>
      <c r="J3179">
        <v>1403366409</v>
      </c>
      <c r="K3179" s="10">
        <f t="shared" si="346"/>
        <v>41811.666770833333</v>
      </c>
      <c r="L3179">
        <v>1400774409</v>
      </c>
      <c r="M3179" s="10">
        <f t="shared" si="347"/>
        <v>41781.666770833333</v>
      </c>
      <c r="N3179" t="b">
        <v>1</v>
      </c>
      <c r="O3179">
        <v>51</v>
      </c>
      <c r="P3179" t="b">
        <v>1</v>
      </c>
      <c r="Q3179" t="s">
        <v>8271</v>
      </c>
      <c r="R3179" s="5">
        <f t="shared" si="343"/>
        <v>1.1739999999999999</v>
      </c>
      <c r="S3179" s="14">
        <f t="shared" si="344"/>
        <v>57.549019607843135</v>
      </c>
      <c r="T3179" t="str">
        <f t="shared" si="348"/>
        <v>theater</v>
      </c>
      <c r="U3179" t="str">
        <f t="shared" si="349"/>
        <v>plays</v>
      </c>
    </row>
    <row r="3180" spans="1:21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f t="shared" si="345"/>
        <v>1815</v>
      </c>
      <c r="F3180">
        <v>2576</v>
      </c>
      <c r="G3180" t="s">
        <v>8219</v>
      </c>
      <c r="H3180" t="s">
        <v>8225</v>
      </c>
      <c r="I3180" t="s">
        <v>8247</v>
      </c>
      <c r="J3180">
        <v>1405521075</v>
      </c>
      <c r="K3180" s="10">
        <f t="shared" si="346"/>
        <v>41836.605034722219</v>
      </c>
      <c r="L3180">
        <v>1402929075</v>
      </c>
      <c r="M3180" s="10">
        <f t="shared" si="347"/>
        <v>41806.605034722219</v>
      </c>
      <c r="N3180" t="b">
        <v>1</v>
      </c>
      <c r="O3180">
        <v>78</v>
      </c>
      <c r="P3180" t="b">
        <v>1</v>
      </c>
      <c r="Q3180" t="s">
        <v>8271</v>
      </c>
      <c r="R3180" s="5">
        <f t="shared" si="343"/>
        <v>1.7170000000000001</v>
      </c>
      <c r="S3180" s="14">
        <f t="shared" si="344"/>
        <v>33.025641025641029</v>
      </c>
      <c r="T3180" t="str">
        <f t="shared" si="348"/>
        <v>theater</v>
      </c>
      <c r="U3180" t="str">
        <f t="shared" si="349"/>
        <v>plays</v>
      </c>
    </row>
    <row r="3181" spans="1:21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f t="shared" si="345"/>
        <v>4200</v>
      </c>
      <c r="F3181">
        <v>4794.82</v>
      </c>
      <c r="G3181" t="s">
        <v>8219</v>
      </c>
      <c r="H3181" t="s">
        <v>8224</v>
      </c>
      <c r="I3181" t="s">
        <v>8246</v>
      </c>
      <c r="J3181">
        <v>1367859071</v>
      </c>
      <c r="K3181" s="10">
        <f t="shared" si="346"/>
        <v>41400.702210648145</v>
      </c>
      <c r="L3181">
        <v>1365699071</v>
      </c>
      <c r="M3181" s="10">
        <f t="shared" si="347"/>
        <v>41375.702210648145</v>
      </c>
      <c r="N3181" t="b">
        <v>1</v>
      </c>
      <c r="O3181">
        <v>62</v>
      </c>
      <c r="P3181" t="b">
        <v>1</v>
      </c>
      <c r="Q3181" t="s">
        <v>8271</v>
      </c>
      <c r="R3181" s="5">
        <f t="shared" si="343"/>
        <v>1.1419999999999999</v>
      </c>
      <c r="S3181" s="14">
        <f t="shared" si="344"/>
        <v>77.335806451612896</v>
      </c>
      <c r="T3181" t="str">
        <f t="shared" si="348"/>
        <v>theater</v>
      </c>
      <c r="U3181" t="str">
        <f t="shared" si="349"/>
        <v>plays</v>
      </c>
    </row>
    <row r="3182" spans="1:21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f t="shared" si="345"/>
        <v>1452</v>
      </c>
      <c r="F3182">
        <v>1437</v>
      </c>
      <c r="G3182" t="s">
        <v>8219</v>
      </c>
      <c r="H3182" t="s">
        <v>8225</v>
      </c>
      <c r="I3182" t="s">
        <v>8247</v>
      </c>
      <c r="J3182">
        <v>1403258049</v>
      </c>
      <c r="K3182" s="10">
        <f t="shared" si="346"/>
        <v>41810.412604166668</v>
      </c>
      <c r="L3182">
        <v>1400666049</v>
      </c>
      <c r="M3182" s="10">
        <f t="shared" si="347"/>
        <v>41780.412604166668</v>
      </c>
      <c r="N3182" t="b">
        <v>1</v>
      </c>
      <c r="O3182">
        <v>45</v>
      </c>
      <c r="P3182" t="b">
        <v>1</v>
      </c>
      <c r="Q3182" t="s">
        <v>8271</v>
      </c>
      <c r="R3182" s="5">
        <f t="shared" si="343"/>
        <v>1.198</v>
      </c>
      <c r="S3182" s="14">
        <f t="shared" si="344"/>
        <v>31.933333333333334</v>
      </c>
      <c r="T3182" t="str">
        <f t="shared" si="348"/>
        <v>theater</v>
      </c>
      <c r="U3182" t="str">
        <f t="shared" si="349"/>
        <v>plays</v>
      </c>
    </row>
    <row r="3183" spans="1:21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f t="shared" si="345"/>
        <v>605</v>
      </c>
      <c r="F3183">
        <v>545</v>
      </c>
      <c r="G3183" t="s">
        <v>8219</v>
      </c>
      <c r="H3183" t="s">
        <v>8225</v>
      </c>
      <c r="I3183" t="s">
        <v>8247</v>
      </c>
      <c r="J3183">
        <v>1402848000</v>
      </c>
      <c r="K3183" s="10">
        <f t="shared" si="346"/>
        <v>41805.666666666664</v>
      </c>
      <c r="L3183">
        <v>1400570787</v>
      </c>
      <c r="M3183" s="10">
        <f t="shared" si="347"/>
        <v>41779.310034722221</v>
      </c>
      <c r="N3183" t="b">
        <v>1</v>
      </c>
      <c r="O3183">
        <v>15</v>
      </c>
      <c r="P3183" t="b">
        <v>1</v>
      </c>
      <c r="Q3183" t="s">
        <v>8271</v>
      </c>
      <c r="R3183" s="5">
        <f t="shared" si="343"/>
        <v>1.0900000000000001</v>
      </c>
      <c r="S3183" s="14">
        <f t="shared" si="344"/>
        <v>36.333333333333336</v>
      </c>
      <c r="T3183" t="str">
        <f t="shared" si="348"/>
        <v>theater</v>
      </c>
      <c r="U3183" t="str">
        <f t="shared" si="349"/>
        <v>plays</v>
      </c>
    </row>
    <row r="3184" spans="1:21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f t="shared" si="345"/>
        <v>7000</v>
      </c>
      <c r="F3184">
        <v>7062</v>
      </c>
      <c r="G3184" t="s">
        <v>8219</v>
      </c>
      <c r="H3184" t="s">
        <v>8224</v>
      </c>
      <c r="I3184" t="s">
        <v>8246</v>
      </c>
      <c r="J3184">
        <v>1328029200</v>
      </c>
      <c r="K3184" s="10">
        <f t="shared" si="346"/>
        <v>40939.708333333336</v>
      </c>
      <c r="L3184">
        <v>1323211621</v>
      </c>
      <c r="M3184" s="10">
        <f t="shared" si="347"/>
        <v>40883.949317129627</v>
      </c>
      <c r="N3184" t="b">
        <v>1</v>
      </c>
      <c r="O3184">
        <v>151</v>
      </c>
      <c r="P3184" t="b">
        <v>1</v>
      </c>
      <c r="Q3184" t="s">
        <v>8271</v>
      </c>
      <c r="R3184" s="5">
        <f t="shared" si="343"/>
        <v>1.0089999999999999</v>
      </c>
      <c r="S3184" s="14">
        <f t="shared" si="344"/>
        <v>46.768211920529801</v>
      </c>
      <c r="T3184" t="str">
        <f t="shared" si="348"/>
        <v>theater</v>
      </c>
      <c r="U3184" t="str">
        <f t="shared" si="349"/>
        <v>plays</v>
      </c>
    </row>
    <row r="3185" spans="1:21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f t="shared" si="345"/>
        <v>2500</v>
      </c>
      <c r="F3185">
        <v>2725</v>
      </c>
      <c r="G3185" t="s">
        <v>8219</v>
      </c>
      <c r="H3185" t="s">
        <v>8224</v>
      </c>
      <c r="I3185" t="s">
        <v>8246</v>
      </c>
      <c r="J3185">
        <v>1377284669</v>
      </c>
      <c r="K3185" s="10">
        <f t="shared" si="346"/>
        <v>41509.79478009259</v>
      </c>
      <c r="L3185">
        <v>1375729469</v>
      </c>
      <c r="M3185" s="10">
        <f t="shared" si="347"/>
        <v>41491.79478009259</v>
      </c>
      <c r="N3185" t="b">
        <v>1</v>
      </c>
      <c r="O3185">
        <v>68</v>
      </c>
      <c r="P3185" t="b">
        <v>1</v>
      </c>
      <c r="Q3185" t="s">
        <v>8271</v>
      </c>
      <c r="R3185" s="5">
        <f t="shared" si="343"/>
        <v>1.0900000000000001</v>
      </c>
      <c r="S3185" s="14">
        <f t="shared" si="344"/>
        <v>40.073529411764703</v>
      </c>
      <c r="T3185" t="str">
        <f t="shared" si="348"/>
        <v>theater</v>
      </c>
      <c r="U3185" t="str">
        <f t="shared" si="349"/>
        <v>plays</v>
      </c>
    </row>
    <row r="3186" spans="1:21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f t="shared" si="345"/>
        <v>4300</v>
      </c>
      <c r="F3186">
        <v>4610</v>
      </c>
      <c r="G3186" t="s">
        <v>8219</v>
      </c>
      <c r="H3186" t="s">
        <v>8224</v>
      </c>
      <c r="I3186" t="s">
        <v>8246</v>
      </c>
      <c r="J3186">
        <v>1404258631</v>
      </c>
      <c r="K3186" s="10">
        <f t="shared" si="346"/>
        <v>41821.993414351848</v>
      </c>
      <c r="L3186">
        <v>1401666631</v>
      </c>
      <c r="M3186" s="10">
        <f t="shared" si="347"/>
        <v>41791.993414351848</v>
      </c>
      <c r="N3186" t="b">
        <v>1</v>
      </c>
      <c r="O3186">
        <v>46</v>
      </c>
      <c r="P3186" t="b">
        <v>1</v>
      </c>
      <c r="Q3186" t="s">
        <v>8271</v>
      </c>
      <c r="R3186" s="5">
        <f t="shared" si="343"/>
        <v>1.0720000000000001</v>
      </c>
      <c r="S3186" s="14">
        <f t="shared" si="344"/>
        <v>100.21739130434783</v>
      </c>
      <c r="T3186" t="str">
        <f t="shared" si="348"/>
        <v>theater</v>
      </c>
      <c r="U3186" t="str">
        <f t="shared" si="349"/>
        <v>plays</v>
      </c>
    </row>
    <row r="3187" spans="1:21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f t="shared" si="345"/>
        <v>1210</v>
      </c>
      <c r="F3187">
        <v>1000</v>
      </c>
      <c r="G3187" t="s">
        <v>8219</v>
      </c>
      <c r="H3187" t="s">
        <v>8225</v>
      </c>
      <c r="I3187" t="s">
        <v>8247</v>
      </c>
      <c r="J3187">
        <v>1405553241</v>
      </c>
      <c r="K3187" s="10">
        <f t="shared" si="346"/>
        <v>41836.977326388893</v>
      </c>
      <c r="L3187">
        <v>1404948441</v>
      </c>
      <c r="M3187" s="10">
        <f t="shared" si="347"/>
        <v>41829.977326388893</v>
      </c>
      <c r="N3187" t="b">
        <v>1</v>
      </c>
      <c r="O3187">
        <v>24</v>
      </c>
      <c r="P3187" t="b">
        <v>1</v>
      </c>
      <c r="Q3187" t="s">
        <v>8271</v>
      </c>
      <c r="R3187" s="5">
        <f t="shared" si="343"/>
        <v>1</v>
      </c>
      <c r="S3187" s="14">
        <f t="shared" si="344"/>
        <v>41.666666666666664</v>
      </c>
      <c r="T3187" t="str">
        <f t="shared" si="348"/>
        <v>theater</v>
      </c>
      <c r="U3187" t="str">
        <f t="shared" si="349"/>
        <v>plays</v>
      </c>
    </row>
    <row r="3188" spans="1:21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f t="shared" si="345"/>
        <v>3872</v>
      </c>
      <c r="F3188">
        <v>3270</v>
      </c>
      <c r="G3188" t="s">
        <v>8219</v>
      </c>
      <c r="H3188" t="s">
        <v>8225</v>
      </c>
      <c r="I3188" t="s">
        <v>8247</v>
      </c>
      <c r="J3188">
        <v>1410901200</v>
      </c>
      <c r="K3188" s="10">
        <f t="shared" si="346"/>
        <v>41898.875</v>
      </c>
      <c r="L3188">
        <v>1408313438</v>
      </c>
      <c r="M3188" s="10">
        <f t="shared" si="347"/>
        <v>41868.924050925925</v>
      </c>
      <c r="N3188" t="b">
        <v>1</v>
      </c>
      <c r="O3188">
        <v>70</v>
      </c>
      <c r="P3188" t="b">
        <v>1</v>
      </c>
      <c r="Q3188" t="s">
        <v>8271</v>
      </c>
      <c r="R3188" s="5">
        <f t="shared" si="343"/>
        <v>1.022</v>
      </c>
      <c r="S3188" s="14">
        <f t="shared" si="344"/>
        <v>46.714285714285715</v>
      </c>
      <c r="T3188" t="str">
        <f t="shared" si="348"/>
        <v>theater</v>
      </c>
      <c r="U3188" t="str">
        <f t="shared" si="349"/>
        <v>plays</v>
      </c>
    </row>
    <row r="3189" spans="1:21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f t="shared" si="345"/>
        <v>15000</v>
      </c>
      <c r="F3189">
        <v>17444</v>
      </c>
      <c r="G3189" t="s">
        <v>8219</v>
      </c>
      <c r="H3189" t="s">
        <v>8224</v>
      </c>
      <c r="I3189" t="s">
        <v>8246</v>
      </c>
      <c r="J3189">
        <v>1407167973</v>
      </c>
      <c r="K3189" s="10">
        <f t="shared" si="346"/>
        <v>41855.666354166664</v>
      </c>
      <c r="L3189">
        <v>1405439973</v>
      </c>
      <c r="M3189" s="10">
        <f t="shared" si="347"/>
        <v>41835.666354166664</v>
      </c>
      <c r="N3189" t="b">
        <v>1</v>
      </c>
      <c r="O3189">
        <v>244</v>
      </c>
      <c r="P3189" t="b">
        <v>1</v>
      </c>
      <c r="Q3189" t="s">
        <v>8271</v>
      </c>
      <c r="R3189" s="5">
        <f t="shared" si="343"/>
        <v>1.163</v>
      </c>
      <c r="S3189" s="14">
        <f t="shared" si="344"/>
        <v>71.491803278688522</v>
      </c>
      <c r="T3189" t="str">
        <f t="shared" si="348"/>
        <v>theater</v>
      </c>
      <c r="U3189" t="str">
        <f t="shared" si="349"/>
        <v>plays</v>
      </c>
    </row>
    <row r="3190" spans="1:21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f t="shared" si="345"/>
        <v>242</v>
      </c>
      <c r="F3190">
        <v>130</v>
      </c>
      <c r="G3190" t="s">
        <v>8221</v>
      </c>
      <c r="H3190" t="s">
        <v>8225</v>
      </c>
      <c r="I3190" t="s">
        <v>8247</v>
      </c>
      <c r="J3190">
        <v>1433930302</v>
      </c>
      <c r="K3190" s="10">
        <f t="shared" si="346"/>
        <v>42165.415532407409</v>
      </c>
      <c r="L3190">
        <v>1432115902</v>
      </c>
      <c r="M3190" s="10">
        <f t="shared" si="347"/>
        <v>42144.415532407409</v>
      </c>
      <c r="N3190" t="b">
        <v>0</v>
      </c>
      <c r="O3190">
        <v>9</v>
      </c>
      <c r="P3190" t="b">
        <v>0</v>
      </c>
      <c r="Q3190" t="s">
        <v>8305</v>
      </c>
      <c r="R3190" s="5">
        <f t="shared" si="343"/>
        <v>0.65</v>
      </c>
      <c r="S3190" s="6">
        <f t="shared" si="344"/>
        <v>14.444444444444445</v>
      </c>
      <c r="T3190" t="str">
        <f t="shared" si="348"/>
        <v>theater</v>
      </c>
      <c r="U3190" t="str">
        <f t="shared" si="349"/>
        <v>musical</v>
      </c>
    </row>
    <row r="3191" spans="1:21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f t="shared" si="345"/>
        <v>5500</v>
      </c>
      <c r="F3191">
        <v>6780</v>
      </c>
      <c r="G3191" t="s">
        <v>8221</v>
      </c>
      <c r="H3191" t="s">
        <v>8235</v>
      </c>
      <c r="I3191" t="s">
        <v>8255</v>
      </c>
      <c r="J3191">
        <v>1432455532</v>
      </c>
      <c r="K3191" s="10">
        <f t="shared" si="346"/>
        <v>42148.346435185187</v>
      </c>
      <c r="L3191">
        <v>1429863532</v>
      </c>
      <c r="M3191" s="10">
        <f t="shared" si="347"/>
        <v>42118.346435185187</v>
      </c>
      <c r="N3191" t="b">
        <v>0</v>
      </c>
      <c r="O3191">
        <v>19</v>
      </c>
      <c r="P3191" t="b">
        <v>0</v>
      </c>
      <c r="Q3191" t="s">
        <v>8305</v>
      </c>
      <c r="R3191" s="5">
        <f t="shared" si="343"/>
        <v>0.123</v>
      </c>
      <c r="S3191" s="6">
        <f t="shared" si="344"/>
        <v>356.84210526315792</v>
      </c>
      <c r="T3191" t="str">
        <f t="shared" si="348"/>
        <v>theater</v>
      </c>
      <c r="U3191" t="str">
        <f t="shared" si="349"/>
        <v>musical</v>
      </c>
    </row>
    <row r="3192" spans="1:21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f t="shared" si="345"/>
        <v>3000</v>
      </c>
      <c r="F3192">
        <v>0</v>
      </c>
      <c r="G3192" t="s">
        <v>8221</v>
      </c>
      <c r="H3192" t="s">
        <v>8229</v>
      </c>
      <c r="I3192" t="s">
        <v>8251</v>
      </c>
      <c r="J3192">
        <v>1481258275</v>
      </c>
      <c r="K3192" s="10">
        <f t="shared" si="346"/>
        <v>42713.192997685182</v>
      </c>
      <c r="L3192">
        <v>1478662675</v>
      </c>
      <c r="M3192" s="10">
        <f t="shared" si="347"/>
        <v>42683.151331018518</v>
      </c>
      <c r="N3192" t="b">
        <v>0</v>
      </c>
      <c r="O3192">
        <v>0</v>
      </c>
      <c r="P3192" t="b">
        <v>0</v>
      </c>
      <c r="Q3192" t="s">
        <v>8305</v>
      </c>
      <c r="R3192" s="5">
        <f t="shared" si="343"/>
        <v>0</v>
      </c>
      <c r="S3192" s="6" t="e">
        <f t="shared" si="344"/>
        <v>#DIV/0!</v>
      </c>
      <c r="T3192" t="str">
        <f t="shared" si="348"/>
        <v>theater</v>
      </c>
      <c r="U3192" t="str">
        <f t="shared" si="349"/>
        <v>musical</v>
      </c>
    </row>
    <row r="3193" spans="1:21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f t="shared" si="345"/>
        <v>3750</v>
      </c>
      <c r="F3193">
        <v>151</v>
      </c>
      <c r="G3193" t="s">
        <v>8221</v>
      </c>
      <c r="H3193" t="s">
        <v>8224</v>
      </c>
      <c r="I3193" t="s">
        <v>8246</v>
      </c>
      <c r="J3193">
        <v>1471370869</v>
      </c>
      <c r="K3193" s="10">
        <f t="shared" si="346"/>
        <v>42598.755428240736</v>
      </c>
      <c r="L3193">
        <v>1466186869</v>
      </c>
      <c r="M3193" s="10">
        <f t="shared" si="347"/>
        <v>42538.755428240736</v>
      </c>
      <c r="N3193" t="b">
        <v>0</v>
      </c>
      <c r="O3193">
        <v>4</v>
      </c>
      <c r="P3193" t="b">
        <v>0</v>
      </c>
      <c r="Q3193" t="s">
        <v>8305</v>
      </c>
      <c r="R3193" s="5">
        <f t="shared" si="343"/>
        <v>0.04</v>
      </c>
      <c r="S3193" s="6">
        <f t="shared" si="344"/>
        <v>37.75</v>
      </c>
      <c r="T3193" t="str">
        <f t="shared" si="348"/>
        <v>theater</v>
      </c>
      <c r="U3193" t="str">
        <f t="shared" si="349"/>
        <v>musical</v>
      </c>
    </row>
    <row r="3194" spans="1:21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f t="shared" si="345"/>
        <v>12100</v>
      </c>
      <c r="F3194">
        <v>102</v>
      </c>
      <c r="G3194" t="s">
        <v>8221</v>
      </c>
      <c r="H3194" t="s">
        <v>8225</v>
      </c>
      <c r="I3194" t="s">
        <v>8247</v>
      </c>
      <c r="J3194">
        <v>1425160800</v>
      </c>
      <c r="K3194" s="10">
        <f t="shared" si="346"/>
        <v>42063.916666666672</v>
      </c>
      <c r="L3194">
        <v>1421274859</v>
      </c>
      <c r="M3194" s="10">
        <f t="shared" si="347"/>
        <v>42018.94049768518</v>
      </c>
      <c r="N3194" t="b">
        <v>0</v>
      </c>
      <c r="O3194">
        <v>8</v>
      </c>
      <c r="P3194" t="b">
        <v>0</v>
      </c>
      <c r="Q3194" t="s">
        <v>8305</v>
      </c>
      <c r="R3194" s="5">
        <f t="shared" si="343"/>
        <v>0.01</v>
      </c>
      <c r="S3194" s="6">
        <f t="shared" si="344"/>
        <v>12.75</v>
      </c>
      <c r="T3194" t="str">
        <f t="shared" si="348"/>
        <v>theater</v>
      </c>
      <c r="U3194" t="str">
        <f t="shared" si="349"/>
        <v>musical</v>
      </c>
    </row>
    <row r="3195" spans="1:21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f t="shared" si="345"/>
        <v>6050</v>
      </c>
      <c r="F3195">
        <v>587</v>
      </c>
      <c r="G3195" t="s">
        <v>8221</v>
      </c>
      <c r="H3195" t="s">
        <v>8225</v>
      </c>
      <c r="I3195" t="s">
        <v>8247</v>
      </c>
      <c r="J3195">
        <v>1424474056</v>
      </c>
      <c r="K3195" s="10">
        <f t="shared" si="346"/>
        <v>42055.968240740738</v>
      </c>
      <c r="L3195">
        <v>1420586056</v>
      </c>
      <c r="M3195" s="10">
        <f t="shared" si="347"/>
        <v>42010.968240740738</v>
      </c>
      <c r="N3195" t="b">
        <v>0</v>
      </c>
      <c r="O3195">
        <v>24</v>
      </c>
      <c r="P3195" t="b">
        <v>0</v>
      </c>
      <c r="Q3195" t="s">
        <v>8305</v>
      </c>
      <c r="R3195" s="5">
        <f t="shared" si="343"/>
        <v>0.11700000000000001</v>
      </c>
      <c r="S3195" s="6">
        <f t="shared" si="344"/>
        <v>24.458333333333332</v>
      </c>
      <c r="T3195" t="str">
        <f t="shared" si="348"/>
        <v>theater</v>
      </c>
      <c r="U3195" t="str">
        <f t="shared" si="349"/>
        <v>musical</v>
      </c>
    </row>
    <row r="3196" spans="1:21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f t="shared" si="345"/>
        <v>11000</v>
      </c>
      <c r="F3196">
        <v>0</v>
      </c>
      <c r="G3196" t="s">
        <v>8221</v>
      </c>
      <c r="H3196" t="s">
        <v>8224</v>
      </c>
      <c r="I3196" t="s">
        <v>8246</v>
      </c>
      <c r="J3196">
        <v>1437960598</v>
      </c>
      <c r="K3196" s="10">
        <f t="shared" si="346"/>
        <v>42212.062476851846</v>
      </c>
      <c r="L3196">
        <v>1435368598</v>
      </c>
      <c r="M3196" s="10">
        <f t="shared" si="347"/>
        <v>42182.062476851846</v>
      </c>
      <c r="N3196" t="b">
        <v>0</v>
      </c>
      <c r="O3196">
        <v>0</v>
      </c>
      <c r="P3196" t="b">
        <v>0</v>
      </c>
      <c r="Q3196" t="s">
        <v>8305</v>
      </c>
      <c r="R3196" s="5">
        <f t="shared" si="343"/>
        <v>0</v>
      </c>
      <c r="S3196" s="6" t="e">
        <f t="shared" si="344"/>
        <v>#DIV/0!</v>
      </c>
      <c r="T3196" t="str">
        <f t="shared" si="348"/>
        <v>theater</v>
      </c>
      <c r="U3196" t="str">
        <f t="shared" si="349"/>
        <v>musical</v>
      </c>
    </row>
    <row r="3197" spans="1:21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f t="shared" si="345"/>
        <v>3500</v>
      </c>
      <c r="F3197">
        <v>2070</v>
      </c>
      <c r="G3197" t="s">
        <v>8221</v>
      </c>
      <c r="H3197" t="s">
        <v>8224</v>
      </c>
      <c r="I3197" t="s">
        <v>8246</v>
      </c>
      <c r="J3197">
        <v>1423750542</v>
      </c>
      <c r="K3197" s="10">
        <f t="shared" si="346"/>
        <v>42047.594236111108</v>
      </c>
      <c r="L3197">
        <v>1421158542</v>
      </c>
      <c r="M3197" s="10">
        <f t="shared" si="347"/>
        <v>42017.594236111108</v>
      </c>
      <c r="N3197" t="b">
        <v>0</v>
      </c>
      <c r="O3197">
        <v>39</v>
      </c>
      <c r="P3197" t="b">
        <v>0</v>
      </c>
      <c r="Q3197" t="s">
        <v>8305</v>
      </c>
      <c r="R3197" s="5">
        <f t="shared" si="343"/>
        <v>0.59099999999999997</v>
      </c>
      <c r="S3197" s="6">
        <f t="shared" si="344"/>
        <v>53.07692307692308</v>
      </c>
      <c r="T3197" t="str">
        <f t="shared" si="348"/>
        <v>theater</v>
      </c>
      <c r="U3197" t="str">
        <f t="shared" si="349"/>
        <v>musical</v>
      </c>
    </row>
    <row r="3198" spans="1:21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f t="shared" si="345"/>
        <v>3000000</v>
      </c>
      <c r="F3198">
        <v>1800</v>
      </c>
      <c r="G3198" t="s">
        <v>8221</v>
      </c>
      <c r="H3198" t="s">
        <v>8224</v>
      </c>
      <c r="I3198" t="s">
        <v>8246</v>
      </c>
      <c r="J3198">
        <v>1438437600</v>
      </c>
      <c r="K3198" s="10">
        <f t="shared" si="346"/>
        <v>42217.583333333328</v>
      </c>
      <c r="L3198">
        <v>1433254875</v>
      </c>
      <c r="M3198" s="10">
        <f t="shared" si="347"/>
        <v>42157.598090277781</v>
      </c>
      <c r="N3198" t="b">
        <v>0</v>
      </c>
      <c r="O3198">
        <v>6</v>
      </c>
      <c r="P3198" t="b">
        <v>0</v>
      </c>
      <c r="Q3198" t="s">
        <v>8305</v>
      </c>
      <c r="R3198" s="5">
        <f t="shared" si="343"/>
        <v>1E-3</v>
      </c>
      <c r="S3198" s="6">
        <f t="shared" si="344"/>
        <v>300</v>
      </c>
      <c r="T3198" t="str">
        <f t="shared" si="348"/>
        <v>theater</v>
      </c>
      <c r="U3198" t="str">
        <f t="shared" si="349"/>
        <v>musical</v>
      </c>
    </row>
    <row r="3199" spans="1:21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f t="shared" si="345"/>
        <v>1100</v>
      </c>
      <c r="F3199">
        <v>1145</v>
      </c>
      <c r="G3199" t="s">
        <v>8221</v>
      </c>
      <c r="H3199" t="s">
        <v>8234</v>
      </c>
      <c r="I3199" t="s">
        <v>8254</v>
      </c>
      <c r="J3199">
        <v>1423050618</v>
      </c>
      <c r="K3199" s="10">
        <f t="shared" si="346"/>
        <v>42039.493263888886</v>
      </c>
      <c r="L3199">
        <v>1420458618</v>
      </c>
      <c r="M3199" s="10">
        <f t="shared" si="347"/>
        <v>42009.493263888886</v>
      </c>
      <c r="N3199" t="b">
        <v>0</v>
      </c>
      <c r="O3199">
        <v>4</v>
      </c>
      <c r="P3199" t="b">
        <v>0</v>
      </c>
      <c r="Q3199" t="s">
        <v>8305</v>
      </c>
      <c r="R3199" s="5">
        <f t="shared" si="343"/>
        <v>0.115</v>
      </c>
      <c r="S3199" s="6">
        <f t="shared" si="344"/>
        <v>286.25</v>
      </c>
      <c r="T3199" t="str">
        <f t="shared" si="348"/>
        <v>theater</v>
      </c>
      <c r="U3199" t="str">
        <f t="shared" si="349"/>
        <v>musical</v>
      </c>
    </row>
    <row r="3200" spans="1:21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f t="shared" si="345"/>
        <v>4500</v>
      </c>
      <c r="F3200">
        <v>110</v>
      </c>
      <c r="G3200" t="s">
        <v>8221</v>
      </c>
      <c r="H3200" t="s">
        <v>8232</v>
      </c>
      <c r="I3200" t="s">
        <v>8253</v>
      </c>
      <c r="J3200">
        <v>1424081477</v>
      </c>
      <c r="K3200" s="10">
        <f t="shared" si="346"/>
        <v>42051.424502314811</v>
      </c>
      <c r="L3200">
        <v>1420798277</v>
      </c>
      <c r="M3200" s="10">
        <f t="shared" si="347"/>
        <v>42013.424502314811</v>
      </c>
      <c r="N3200" t="b">
        <v>0</v>
      </c>
      <c r="O3200">
        <v>3</v>
      </c>
      <c r="P3200" t="b">
        <v>0</v>
      </c>
      <c r="Q3200" t="s">
        <v>8305</v>
      </c>
      <c r="R3200" s="5">
        <f t="shared" si="343"/>
        <v>4.0000000000000001E-3</v>
      </c>
      <c r="S3200" s="6">
        <f t="shared" si="344"/>
        <v>36.666666666666664</v>
      </c>
      <c r="T3200" t="str">
        <f t="shared" si="348"/>
        <v>theater</v>
      </c>
      <c r="U3200" t="str">
        <f t="shared" si="349"/>
        <v>musical</v>
      </c>
    </row>
    <row r="3201" spans="1:21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f t="shared" si="345"/>
        <v>5000</v>
      </c>
      <c r="F3201">
        <v>2608</v>
      </c>
      <c r="G3201" t="s">
        <v>8221</v>
      </c>
      <c r="H3201" t="s">
        <v>8224</v>
      </c>
      <c r="I3201" t="s">
        <v>8246</v>
      </c>
      <c r="J3201">
        <v>1410037200</v>
      </c>
      <c r="K3201" s="10">
        <f t="shared" si="346"/>
        <v>41888.875</v>
      </c>
      <c r="L3201">
        <v>1407435418</v>
      </c>
      <c r="M3201" s="10">
        <f t="shared" si="347"/>
        <v>41858.761782407404</v>
      </c>
      <c r="N3201" t="b">
        <v>0</v>
      </c>
      <c r="O3201">
        <v>53</v>
      </c>
      <c r="P3201" t="b">
        <v>0</v>
      </c>
      <c r="Q3201" t="s">
        <v>8305</v>
      </c>
      <c r="R3201" s="5">
        <f t="shared" si="343"/>
        <v>0.52200000000000002</v>
      </c>
      <c r="S3201" s="6">
        <f t="shared" si="344"/>
        <v>49.20754716981132</v>
      </c>
      <c r="T3201" t="str">
        <f t="shared" si="348"/>
        <v>theater</v>
      </c>
      <c r="U3201" t="str">
        <f t="shared" si="349"/>
        <v>musical</v>
      </c>
    </row>
    <row r="3202" spans="1:21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f t="shared" si="345"/>
        <v>50000</v>
      </c>
      <c r="F3202">
        <v>1</v>
      </c>
      <c r="G3202" t="s">
        <v>8221</v>
      </c>
      <c r="H3202" t="s">
        <v>8224</v>
      </c>
      <c r="I3202" t="s">
        <v>8246</v>
      </c>
      <c r="J3202">
        <v>1461994440</v>
      </c>
      <c r="K3202" s="10">
        <f t="shared" si="346"/>
        <v>42490.231944444444</v>
      </c>
      <c r="L3202">
        <v>1459410101</v>
      </c>
      <c r="M3202" s="10">
        <f t="shared" si="347"/>
        <v>42460.320613425924</v>
      </c>
      <c r="N3202" t="b">
        <v>0</v>
      </c>
      <c r="O3202">
        <v>1</v>
      </c>
      <c r="P3202" t="b">
        <v>0</v>
      </c>
      <c r="Q3202" t="s">
        <v>8305</v>
      </c>
      <c r="R3202" s="5">
        <f t="shared" ref="R3202:R3265" si="350">ROUND((F3202/D3202),3)</f>
        <v>0</v>
      </c>
      <c r="S3202" s="6">
        <f t="shared" ref="S3202:S3265" si="351">F3202/O3202</f>
        <v>1</v>
      </c>
      <c r="T3202" t="str">
        <f t="shared" si="348"/>
        <v>theater</v>
      </c>
      <c r="U3202" t="str">
        <f t="shared" si="349"/>
        <v>musical</v>
      </c>
    </row>
    <row r="3203" spans="1:21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f t="shared" ref="E3203:E3266" si="352">IF(I3203="USD",D3203,(IF(I3203="AUD",(D3203*0.68),IF(I3203="GBP",(D3203*1.21),(IF(I3203="EUR",(D3203*1.11),(IF(I3203="CAD",(D3203*0.75),(IF(I3203="NZD",(D3203*0.64),IF(I3203="HKD",(D3203*0.13),IF(I3203="DKK",(D3203*0.15),IF(I3203="NOK",(D3203*0.11),IF(I3203="SEK",(D3203*0.1),(IF(I3203="MXN",(D3203*0.051),IF(I3203="chf",(D3203*1.02),IF(I3203="SGD",(D3203*0.72)))))))))))))))))))</f>
        <v>2420</v>
      </c>
      <c r="F3203">
        <v>25</v>
      </c>
      <c r="G3203" t="s">
        <v>8221</v>
      </c>
      <c r="H3203" t="s">
        <v>8225</v>
      </c>
      <c r="I3203" t="s">
        <v>8247</v>
      </c>
      <c r="J3203">
        <v>1409509477</v>
      </c>
      <c r="K3203" s="10">
        <f t="shared" ref="K3203:K3266" si="353">(((J3203/60)/60)/24)+DATE(1970,1,1)</f>
        <v>41882.767094907409</v>
      </c>
      <c r="L3203">
        <v>1407695077</v>
      </c>
      <c r="M3203" s="10">
        <f t="shared" ref="M3203:M3266" si="354">(((L3203/60)/60)/24)+DATE(1970,1,1)</f>
        <v>41861.767094907409</v>
      </c>
      <c r="N3203" t="b">
        <v>0</v>
      </c>
      <c r="O3203">
        <v>2</v>
      </c>
      <c r="P3203" t="b">
        <v>0</v>
      </c>
      <c r="Q3203" t="s">
        <v>8305</v>
      </c>
      <c r="R3203" s="5">
        <f t="shared" si="350"/>
        <v>1.2999999999999999E-2</v>
      </c>
      <c r="S3203" s="6">
        <f t="shared" si="351"/>
        <v>12.5</v>
      </c>
      <c r="T3203" t="str">
        <f t="shared" ref="T3203:T3266" si="355">LEFT(Q3203,SEARCH("/",Q3203,1)-1)</f>
        <v>theater</v>
      </c>
      <c r="U3203" t="str">
        <f t="shared" ref="U3203:U3266" si="356">RIGHT(Q3203,(LEN(Q3203)-(SEARCH("/",Q3203,1))))</f>
        <v>musical</v>
      </c>
    </row>
    <row r="3204" spans="1:21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f t="shared" si="352"/>
        <v>5000</v>
      </c>
      <c r="F3204">
        <v>2726</v>
      </c>
      <c r="G3204" t="s">
        <v>8221</v>
      </c>
      <c r="H3204" t="s">
        <v>8224</v>
      </c>
      <c r="I3204" t="s">
        <v>8246</v>
      </c>
      <c r="J3204">
        <v>1450072740</v>
      </c>
      <c r="K3204" s="10">
        <f t="shared" si="353"/>
        <v>42352.249305555553</v>
      </c>
      <c r="L3204">
        <v>1445027346</v>
      </c>
      <c r="M3204" s="10">
        <f t="shared" si="354"/>
        <v>42293.853541666671</v>
      </c>
      <c r="N3204" t="b">
        <v>0</v>
      </c>
      <c r="O3204">
        <v>25</v>
      </c>
      <c r="P3204" t="b">
        <v>0</v>
      </c>
      <c r="Q3204" t="s">
        <v>8305</v>
      </c>
      <c r="R3204" s="5">
        <f t="shared" si="350"/>
        <v>0.54500000000000004</v>
      </c>
      <c r="S3204" s="6">
        <f t="shared" si="351"/>
        <v>109.04</v>
      </c>
      <c r="T3204" t="str">
        <f t="shared" si="355"/>
        <v>theater</v>
      </c>
      <c r="U3204" t="str">
        <f t="shared" si="356"/>
        <v>musical</v>
      </c>
    </row>
    <row r="3205" spans="1:21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f t="shared" si="352"/>
        <v>1000</v>
      </c>
      <c r="F3205">
        <v>250</v>
      </c>
      <c r="G3205" t="s">
        <v>8221</v>
      </c>
      <c r="H3205" t="s">
        <v>8224</v>
      </c>
      <c r="I3205" t="s">
        <v>8246</v>
      </c>
      <c r="J3205">
        <v>1443224622</v>
      </c>
      <c r="K3205" s="10">
        <f t="shared" si="353"/>
        <v>42272.988680555558</v>
      </c>
      <c r="L3205">
        <v>1440632622</v>
      </c>
      <c r="M3205" s="10">
        <f t="shared" si="354"/>
        <v>42242.988680555558</v>
      </c>
      <c r="N3205" t="b">
        <v>0</v>
      </c>
      <c r="O3205">
        <v>6</v>
      </c>
      <c r="P3205" t="b">
        <v>0</v>
      </c>
      <c r="Q3205" t="s">
        <v>8305</v>
      </c>
      <c r="R3205" s="5">
        <f t="shared" si="350"/>
        <v>0.25</v>
      </c>
      <c r="S3205" s="6">
        <f t="shared" si="351"/>
        <v>41.666666666666664</v>
      </c>
      <c r="T3205" t="str">
        <f t="shared" si="355"/>
        <v>theater</v>
      </c>
      <c r="U3205" t="str">
        <f t="shared" si="356"/>
        <v>musical</v>
      </c>
    </row>
    <row r="3206" spans="1:21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f t="shared" si="352"/>
        <v>500</v>
      </c>
      <c r="F3206">
        <v>0</v>
      </c>
      <c r="G3206" t="s">
        <v>8221</v>
      </c>
      <c r="H3206" t="s">
        <v>8224</v>
      </c>
      <c r="I3206" t="s">
        <v>8246</v>
      </c>
      <c r="J3206">
        <v>1437149640</v>
      </c>
      <c r="K3206" s="10">
        <f t="shared" si="353"/>
        <v>42202.676388888889</v>
      </c>
      <c r="L3206">
        <v>1434558479</v>
      </c>
      <c r="M3206" s="10">
        <f t="shared" si="354"/>
        <v>42172.686099537037</v>
      </c>
      <c r="N3206" t="b">
        <v>0</v>
      </c>
      <c r="O3206">
        <v>0</v>
      </c>
      <c r="P3206" t="b">
        <v>0</v>
      </c>
      <c r="Q3206" t="s">
        <v>8305</v>
      </c>
      <c r="R3206" s="5">
        <f t="shared" si="350"/>
        <v>0</v>
      </c>
      <c r="S3206" s="6" t="e">
        <f t="shared" si="351"/>
        <v>#DIV/0!</v>
      </c>
      <c r="T3206" t="str">
        <f t="shared" si="355"/>
        <v>theater</v>
      </c>
      <c r="U3206" t="str">
        <f t="shared" si="356"/>
        <v>musical</v>
      </c>
    </row>
    <row r="3207" spans="1:21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f t="shared" si="352"/>
        <v>9680</v>
      </c>
      <c r="F3207">
        <v>273</v>
      </c>
      <c r="G3207" t="s">
        <v>8221</v>
      </c>
      <c r="H3207" t="s">
        <v>8225</v>
      </c>
      <c r="I3207" t="s">
        <v>8247</v>
      </c>
      <c r="J3207">
        <v>1430470772</v>
      </c>
      <c r="K3207" s="10">
        <f t="shared" si="353"/>
        <v>42125.374675925923</v>
      </c>
      <c r="L3207">
        <v>1427878772</v>
      </c>
      <c r="M3207" s="10">
        <f t="shared" si="354"/>
        <v>42095.374675925923</v>
      </c>
      <c r="N3207" t="b">
        <v>0</v>
      </c>
      <c r="O3207">
        <v>12</v>
      </c>
      <c r="P3207" t="b">
        <v>0</v>
      </c>
      <c r="Q3207" t="s">
        <v>8305</v>
      </c>
      <c r="R3207" s="5">
        <f t="shared" si="350"/>
        <v>3.4000000000000002E-2</v>
      </c>
      <c r="S3207" s="6">
        <f t="shared" si="351"/>
        <v>22.75</v>
      </c>
      <c r="T3207" t="str">
        <f t="shared" si="355"/>
        <v>theater</v>
      </c>
      <c r="U3207" t="str">
        <f t="shared" si="356"/>
        <v>musical</v>
      </c>
    </row>
    <row r="3208" spans="1:21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f t="shared" si="352"/>
        <v>5000</v>
      </c>
      <c r="F3208">
        <v>0</v>
      </c>
      <c r="G3208" t="s">
        <v>8221</v>
      </c>
      <c r="H3208" t="s">
        <v>8224</v>
      </c>
      <c r="I3208" t="s">
        <v>8246</v>
      </c>
      <c r="J3208">
        <v>1442644651</v>
      </c>
      <c r="K3208" s="10">
        <f t="shared" si="353"/>
        <v>42266.276053240741</v>
      </c>
      <c r="L3208">
        <v>1440052651</v>
      </c>
      <c r="M3208" s="10">
        <f t="shared" si="354"/>
        <v>42236.276053240741</v>
      </c>
      <c r="N3208" t="b">
        <v>0</v>
      </c>
      <c r="O3208">
        <v>0</v>
      </c>
      <c r="P3208" t="b">
        <v>0</v>
      </c>
      <c r="Q3208" t="s">
        <v>8305</v>
      </c>
      <c r="R3208" s="5">
        <f t="shared" si="350"/>
        <v>0</v>
      </c>
      <c r="S3208" s="6" t="e">
        <f t="shared" si="351"/>
        <v>#DIV/0!</v>
      </c>
      <c r="T3208" t="str">
        <f t="shared" si="355"/>
        <v>theater</v>
      </c>
      <c r="U3208" t="str">
        <f t="shared" si="356"/>
        <v>musical</v>
      </c>
    </row>
    <row r="3209" spans="1:21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f t="shared" si="352"/>
        <v>5500</v>
      </c>
      <c r="F3209">
        <v>2550</v>
      </c>
      <c r="G3209" t="s">
        <v>8221</v>
      </c>
      <c r="H3209" t="s">
        <v>8224</v>
      </c>
      <c r="I3209" t="s">
        <v>8246</v>
      </c>
      <c r="J3209">
        <v>1429767607</v>
      </c>
      <c r="K3209" s="10">
        <f t="shared" si="353"/>
        <v>42117.236192129625</v>
      </c>
      <c r="L3209">
        <v>1424587207</v>
      </c>
      <c r="M3209" s="10">
        <f t="shared" si="354"/>
        <v>42057.277858796297</v>
      </c>
      <c r="N3209" t="b">
        <v>0</v>
      </c>
      <c r="O3209">
        <v>36</v>
      </c>
      <c r="P3209" t="b">
        <v>0</v>
      </c>
      <c r="Q3209" t="s">
        <v>8305</v>
      </c>
      <c r="R3209" s="5">
        <f t="shared" si="350"/>
        <v>0.46400000000000002</v>
      </c>
      <c r="S3209" s="6">
        <f t="shared" si="351"/>
        <v>70.833333333333329</v>
      </c>
      <c r="T3209" t="str">
        <f t="shared" si="355"/>
        <v>theater</v>
      </c>
      <c r="U3209" t="str">
        <f t="shared" si="356"/>
        <v>musical</v>
      </c>
    </row>
    <row r="3210" spans="1:21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f t="shared" si="352"/>
        <v>5000</v>
      </c>
      <c r="F3210">
        <v>5175</v>
      </c>
      <c r="G3210" t="s">
        <v>8219</v>
      </c>
      <c r="H3210" t="s">
        <v>8224</v>
      </c>
      <c r="I3210" t="s">
        <v>8246</v>
      </c>
      <c r="J3210">
        <v>1406557877</v>
      </c>
      <c r="K3210" s="10">
        <f t="shared" si="353"/>
        <v>41848.605057870373</v>
      </c>
      <c r="L3210">
        <v>1404743477</v>
      </c>
      <c r="M3210" s="10">
        <f t="shared" si="354"/>
        <v>41827.605057870373</v>
      </c>
      <c r="N3210" t="b">
        <v>1</v>
      </c>
      <c r="O3210">
        <v>82</v>
      </c>
      <c r="P3210" t="b">
        <v>1</v>
      </c>
      <c r="Q3210" t="s">
        <v>8271</v>
      </c>
      <c r="R3210" s="5">
        <f t="shared" si="350"/>
        <v>1.0349999999999999</v>
      </c>
      <c r="S3210" s="14">
        <f t="shared" si="351"/>
        <v>63.109756097560975</v>
      </c>
      <c r="T3210" t="str">
        <f t="shared" si="355"/>
        <v>theater</v>
      </c>
      <c r="U3210" t="str">
        <f t="shared" si="356"/>
        <v>plays</v>
      </c>
    </row>
    <row r="3211" spans="1:21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f t="shared" si="352"/>
        <v>9500</v>
      </c>
      <c r="F3211">
        <v>11335.7</v>
      </c>
      <c r="G3211" t="s">
        <v>8219</v>
      </c>
      <c r="H3211" t="s">
        <v>8224</v>
      </c>
      <c r="I3211" t="s">
        <v>8246</v>
      </c>
      <c r="J3211">
        <v>1403305200</v>
      </c>
      <c r="K3211" s="10">
        <f t="shared" si="353"/>
        <v>41810.958333333336</v>
      </c>
      <c r="L3211">
        <v>1400512658</v>
      </c>
      <c r="M3211" s="10">
        <f t="shared" si="354"/>
        <v>41778.637245370373</v>
      </c>
      <c r="N3211" t="b">
        <v>1</v>
      </c>
      <c r="O3211">
        <v>226</v>
      </c>
      <c r="P3211" t="b">
        <v>1</v>
      </c>
      <c r="Q3211" t="s">
        <v>8271</v>
      </c>
      <c r="R3211" s="5">
        <f t="shared" si="350"/>
        <v>1.1930000000000001</v>
      </c>
      <c r="S3211" s="14">
        <f t="shared" si="351"/>
        <v>50.157964601769912</v>
      </c>
      <c r="T3211" t="str">
        <f t="shared" si="355"/>
        <v>theater</v>
      </c>
      <c r="U3211" t="str">
        <f t="shared" si="356"/>
        <v>plays</v>
      </c>
    </row>
    <row r="3212" spans="1:21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f t="shared" si="352"/>
        <v>3000</v>
      </c>
      <c r="F3212">
        <v>3773</v>
      </c>
      <c r="G3212" t="s">
        <v>8219</v>
      </c>
      <c r="H3212" t="s">
        <v>8224</v>
      </c>
      <c r="I3212" t="s">
        <v>8246</v>
      </c>
      <c r="J3212">
        <v>1338523140</v>
      </c>
      <c r="K3212" s="10">
        <f t="shared" si="353"/>
        <v>41061.165972222225</v>
      </c>
      <c r="L3212">
        <v>1334442519</v>
      </c>
      <c r="M3212" s="10">
        <f t="shared" si="354"/>
        <v>41013.936562499999</v>
      </c>
      <c r="N3212" t="b">
        <v>1</v>
      </c>
      <c r="O3212">
        <v>60</v>
      </c>
      <c r="P3212" t="b">
        <v>1</v>
      </c>
      <c r="Q3212" t="s">
        <v>8271</v>
      </c>
      <c r="R3212" s="5">
        <f t="shared" si="350"/>
        <v>1.258</v>
      </c>
      <c r="S3212" s="14">
        <f t="shared" si="351"/>
        <v>62.883333333333333</v>
      </c>
      <c r="T3212" t="str">
        <f t="shared" si="355"/>
        <v>theater</v>
      </c>
      <c r="U3212" t="str">
        <f t="shared" si="356"/>
        <v>plays</v>
      </c>
    </row>
    <row r="3213" spans="1:21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f t="shared" si="352"/>
        <v>23000</v>
      </c>
      <c r="F3213">
        <v>27541</v>
      </c>
      <c r="G3213" t="s">
        <v>8219</v>
      </c>
      <c r="H3213" t="s">
        <v>8224</v>
      </c>
      <c r="I3213" t="s">
        <v>8246</v>
      </c>
      <c r="J3213">
        <v>1408068000</v>
      </c>
      <c r="K3213" s="10">
        <f t="shared" si="353"/>
        <v>41866.083333333336</v>
      </c>
      <c r="L3213">
        <v>1405346680</v>
      </c>
      <c r="M3213" s="10">
        <f t="shared" si="354"/>
        <v>41834.586574074077</v>
      </c>
      <c r="N3213" t="b">
        <v>1</v>
      </c>
      <c r="O3213">
        <v>322</v>
      </c>
      <c r="P3213" t="b">
        <v>1</v>
      </c>
      <c r="Q3213" t="s">
        <v>8271</v>
      </c>
      <c r="R3213" s="5">
        <f t="shared" si="350"/>
        <v>1.1970000000000001</v>
      </c>
      <c r="S3213" s="14">
        <f t="shared" si="351"/>
        <v>85.531055900621112</v>
      </c>
      <c r="T3213" t="str">
        <f t="shared" si="355"/>
        <v>theater</v>
      </c>
      <c r="U3213" t="str">
        <f t="shared" si="356"/>
        <v>plays</v>
      </c>
    </row>
    <row r="3214" spans="1:21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f t="shared" si="352"/>
        <v>4000</v>
      </c>
      <c r="F3214">
        <v>5050</v>
      </c>
      <c r="G3214" t="s">
        <v>8219</v>
      </c>
      <c r="H3214" t="s">
        <v>8224</v>
      </c>
      <c r="I3214" t="s">
        <v>8246</v>
      </c>
      <c r="J3214">
        <v>1407524751</v>
      </c>
      <c r="K3214" s="10">
        <f t="shared" si="353"/>
        <v>41859.795729166668</v>
      </c>
      <c r="L3214">
        <v>1404932751</v>
      </c>
      <c r="M3214" s="10">
        <f t="shared" si="354"/>
        <v>41829.795729166668</v>
      </c>
      <c r="N3214" t="b">
        <v>1</v>
      </c>
      <c r="O3214">
        <v>94</v>
      </c>
      <c r="P3214" t="b">
        <v>1</v>
      </c>
      <c r="Q3214" t="s">
        <v>8271</v>
      </c>
      <c r="R3214" s="5">
        <f t="shared" si="350"/>
        <v>1.2629999999999999</v>
      </c>
      <c r="S3214" s="14">
        <f t="shared" si="351"/>
        <v>53.723404255319146</v>
      </c>
      <c r="T3214" t="str">
        <f t="shared" si="355"/>
        <v>theater</v>
      </c>
      <c r="U3214" t="str">
        <f t="shared" si="356"/>
        <v>plays</v>
      </c>
    </row>
    <row r="3215" spans="1:21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f t="shared" si="352"/>
        <v>7260</v>
      </c>
      <c r="F3215">
        <v>6007</v>
      </c>
      <c r="G3215" t="s">
        <v>8219</v>
      </c>
      <c r="H3215" t="s">
        <v>8225</v>
      </c>
      <c r="I3215" t="s">
        <v>8247</v>
      </c>
      <c r="J3215">
        <v>1437934759</v>
      </c>
      <c r="K3215" s="10">
        <f t="shared" si="353"/>
        <v>42211.763414351852</v>
      </c>
      <c r="L3215">
        <v>1434478759</v>
      </c>
      <c r="M3215" s="10">
        <f t="shared" si="354"/>
        <v>42171.763414351852</v>
      </c>
      <c r="N3215" t="b">
        <v>1</v>
      </c>
      <c r="O3215">
        <v>47</v>
      </c>
      <c r="P3215" t="b">
        <v>1</v>
      </c>
      <c r="Q3215" t="s">
        <v>8271</v>
      </c>
      <c r="R3215" s="5">
        <f t="shared" si="350"/>
        <v>1.0009999999999999</v>
      </c>
      <c r="S3215" s="14">
        <f t="shared" si="351"/>
        <v>127.80851063829788</v>
      </c>
      <c r="T3215" t="str">
        <f t="shared" si="355"/>
        <v>theater</v>
      </c>
      <c r="U3215" t="str">
        <f t="shared" si="356"/>
        <v>plays</v>
      </c>
    </row>
    <row r="3216" spans="1:21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f t="shared" si="352"/>
        <v>14520</v>
      </c>
      <c r="F3216">
        <v>12256</v>
      </c>
      <c r="G3216" t="s">
        <v>8219</v>
      </c>
      <c r="H3216" t="s">
        <v>8225</v>
      </c>
      <c r="I3216" t="s">
        <v>8247</v>
      </c>
      <c r="J3216">
        <v>1452038100</v>
      </c>
      <c r="K3216" s="10">
        <f t="shared" si="353"/>
        <v>42374.996527777781</v>
      </c>
      <c r="L3216">
        <v>1448823673</v>
      </c>
      <c r="M3216" s="10">
        <f t="shared" si="354"/>
        <v>42337.792511574073</v>
      </c>
      <c r="N3216" t="b">
        <v>1</v>
      </c>
      <c r="O3216">
        <v>115</v>
      </c>
      <c r="P3216" t="b">
        <v>1</v>
      </c>
      <c r="Q3216" t="s">
        <v>8271</v>
      </c>
      <c r="R3216" s="5">
        <f t="shared" si="350"/>
        <v>1.0209999999999999</v>
      </c>
      <c r="S3216" s="14">
        <f t="shared" si="351"/>
        <v>106.57391304347826</v>
      </c>
      <c r="T3216" t="str">
        <f t="shared" si="355"/>
        <v>theater</v>
      </c>
      <c r="U3216" t="str">
        <f t="shared" si="356"/>
        <v>plays</v>
      </c>
    </row>
    <row r="3217" spans="1:21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f t="shared" si="352"/>
        <v>35000</v>
      </c>
      <c r="F3217">
        <v>35123</v>
      </c>
      <c r="G3217" t="s">
        <v>8219</v>
      </c>
      <c r="H3217" t="s">
        <v>8224</v>
      </c>
      <c r="I3217" t="s">
        <v>8246</v>
      </c>
      <c r="J3217">
        <v>1441857540</v>
      </c>
      <c r="K3217" s="10">
        <f t="shared" si="353"/>
        <v>42257.165972222225</v>
      </c>
      <c r="L3217">
        <v>1438617471</v>
      </c>
      <c r="M3217" s="10">
        <f t="shared" si="354"/>
        <v>42219.665173611109</v>
      </c>
      <c r="N3217" t="b">
        <v>1</v>
      </c>
      <c r="O3217">
        <v>134</v>
      </c>
      <c r="P3217" t="b">
        <v>1</v>
      </c>
      <c r="Q3217" t="s">
        <v>8271</v>
      </c>
      <c r="R3217" s="5">
        <f t="shared" si="350"/>
        <v>1.004</v>
      </c>
      <c r="S3217" s="14">
        <f t="shared" si="351"/>
        <v>262.11194029850748</v>
      </c>
      <c r="T3217" t="str">
        <f t="shared" si="355"/>
        <v>theater</v>
      </c>
      <c r="U3217" t="str">
        <f t="shared" si="356"/>
        <v>plays</v>
      </c>
    </row>
    <row r="3218" spans="1:21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f t="shared" si="352"/>
        <v>2420</v>
      </c>
      <c r="F3218">
        <v>2001</v>
      </c>
      <c r="G3218" t="s">
        <v>8219</v>
      </c>
      <c r="H3218" t="s">
        <v>8225</v>
      </c>
      <c r="I3218" t="s">
        <v>8247</v>
      </c>
      <c r="J3218">
        <v>1436625000</v>
      </c>
      <c r="K3218" s="10">
        <f t="shared" si="353"/>
        <v>42196.604166666672</v>
      </c>
      <c r="L3218">
        <v>1433934371</v>
      </c>
      <c r="M3218" s="10">
        <f t="shared" si="354"/>
        <v>42165.462627314817</v>
      </c>
      <c r="N3218" t="b">
        <v>1</v>
      </c>
      <c r="O3218">
        <v>35</v>
      </c>
      <c r="P3218" t="b">
        <v>1</v>
      </c>
      <c r="Q3218" t="s">
        <v>8271</v>
      </c>
      <c r="R3218" s="5">
        <f t="shared" si="350"/>
        <v>1.0009999999999999</v>
      </c>
      <c r="S3218" s="14">
        <f t="shared" si="351"/>
        <v>57.171428571428571</v>
      </c>
      <c r="T3218" t="str">
        <f t="shared" si="355"/>
        <v>theater</v>
      </c>
      <c r="U3218" t="str">
        <f t="shared" si="356"/>
        <v>plays</v>
      </c>
    </row>
    <row r="3219" spans="1:21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f t="shared" si="352"/>
        <v>4500</v>
      </c>
      <c r="F3219">
        <v>5221</v>
      </c>
      <c r="G3219" t="s">
        <v>8219</v>
      </c>
      <c r="H3219" t="s">
        <v>8224</v>
      </c>
      <c r="I3219" t="s">
        <v>8246</v>
      </c>
      <c r="J3219">
        <v>1478264784</v>
      </c>
      <c r="K3219" s="10">
        <f t="shared" si="353"/>
        <v>42678.546111111107</v>
      </c>
      <c r="L3219">
        <v>1475672784</v>
      </c>
      <c r="M3219" s="10">
        <f t="shared" si="354"/>
        <v>42648.546111111107</v>
      </c>
      <c r="N3219" t="b">
        <v>1</v>
      </c>
      <c r="O3219">
        <v>104</v>
      </c>
      <c r="P3219" t="b">
        <v>1</v>
      </c>
      <c r="Q3219" t="s">
        <v>8271</v>
      </c>
      <c r="R3219" s="5">
        <f t="shared" si="350"/>
        <v>1.1599999999999999</v>
      </c>
      <c r="S3219" s="14">
        <f t="shared" si="351"/>
        <v>50.20192307692308</v>
      </c>
      <c r="T3219" t="str">
        <f t="shared" si="355"/>
        <v>theater</v>
      </c>
      <c r="U3219" t="str">
        <f t="shared" si="356"/>
        <v>plays</v>
      </c>
    </row>
    <row r="3220" spans="1:21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f t="shared" si="352"/>
        <v>14520</v>
      </c>
      <c r="F3220">
        <v>12252</v>
      </c>
      <c r="G3220" t="s">
        <v>8219</v>
      </c>
      <c r="H3220" t="s">
        <v>8225</v>
      </c>
      <c r="I3220" t="s">
        <v>8247</v>
      </c>
      <c r="J3220">
        <v>1419984000</v>
      </c>
      <c r="K3220" s="10">
        <f t="shared" si="353"/>
        <v>42004</v>
      </c>
      <c r="L3220">
        <v>1417132986</v>
      </c>
      <c r="M3220" s="10">
        <f t="shared" si="354"/>
        <v>41971.002152777779</v>
      </c>
      <c r="N3220" t="b">
        <v>1</v>
      </c>
      <c r="O3220">
        <v>184</v>
      </c>
      <c r="P3220" t="b">
        <v>1</v>
      </c>
      <c r="Q3220" t="s">
        <v>8271</v>
      </c>
      <c r="R3220" s="5">
        <f t="shared" si="350"/>
        <v>1.0209999999999999</v>
      </c>
      <c r="S3220" s="14">
        <f t="shared" si="351"/>
        <v>66.586956521739125</v>
      </c>
      <c r="T3220" t="str">
        <f t="shared" si="355"/>
        <v>theater</v>
      </c>
      <c r="U3220" t="str">
        <f t="shared" si="356"/>
        <v>plays</v>
      </c>
    </row>
    <row r="3221" spans="1:21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f t="shared" si="352"/>
        <v>20000</v>
      </c>
      <c r="F3221">
        <v>20022</v>
      </c>
      <c r="G3221" t="s">
        <v>8219</v>
      </c>
      <c r="H3221" t="s">
        <v>8224</v>
      </c>
      <c r="I3221" t="s">
        <v>8246</v>
      </c>
      <c r="J3221">
        <v>1427063747</v>
      </c>
      <c r="K3221" s="10">
        <f t="shared" si="353"/>
        <v>42085.941516203704</v>
      </c>
      <c r="L3221">
        <v>1424043347</v>
      </c>
      <c r="M3221" s="10">
        <f t="shared" si="354"/>
        <v>42050.983182870375</v>
      </c>
      <c r="N3221" t="b">
        <v>1</v>
      </c>
      <c r="O3221">
        <v>119</v>
      </c>
      <c r="P3221" t="b">
        <v>1</v>
      </c>
      <c r="Q3221" t="s">
        <v>8271</v>
      </c>
      <c r="R3221" s="5">
        <f t="shared" si="350"/>
        <v>1.0009999999999999</v>
      </c>
      <c r="S3221" s="14">
        <f t="shared" si="351"/>
        <v>168.25210084033614</v>
      </c>
      <c r="T3221" t="str">
        <f t="shared" si="355"/>
        <v>theater</v>
      </c>
      <c r="U3221" t="str">
        <f t="shared" si="356"/>
        <v>plays</v>
      </c>
    </row>
    <row r="3222" spans="1:21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f t="shared" si="352"/>
        <v>15000</v>
      </c>
      <c r="F3222">
        <v>15126</v>
      </c>
      <c r="G3222" t="s">
        <v>8219</v>
      </c>
      <c r="H3222" t="s">
        <v>8224</v>
      </c>
      <c r="I3222" t="s">
        <v>8246</v>
      </c>
      <c r="J3222">
        <v>1489352400</v>
      </c>
      <c r="K3222" s="10">
        <f t="shared" si="353"/>
        <v>42806.875</v>
      </c>
      <c r="L3222">
        <v>1486411204</v>
      </c>
      <c r="M3222" s="10">
        <f t="shared" si="354"/>
        <v>42772.833379629628</v>
      </c>
      <c r="N3222" t="b">
        <v>1</v>
      </c>
      <c r="O3222">
        <v>59</v>
      </c>
      <c r="P3222" t="b">
        <v>1</v>
      </c>
      <c r="Q3222" t="s">
        <v>8271</v>
      </c>
      <c r="R3222" s="5">
        <f t="shared" si="350"/>
        <v>1.008</v>
      </c>
      <c r="S3222" s="14">
        <f t="shared" si="351"/>
        <v>256.37288135593218</v>
      </c>
      <c r="T3222" t="str">
        <f t="shared" si="355"/>
        <v>theater</v>
      </c>
      <c r="U3222" t="str">
        <f t="shared" si="356"/>
        <v>plays</v>
      </c>
    </row>
    <row r="3223" spans="1:21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f t="shared" si="352"/>
        <v>4840</v>
      </c>
      <c r="F3223">
        <v>4137</v>
      </c>
      <c r="G3223" t="s">
        <v>8219</v>
      </c>
      <c r="H3223" t="s">
        <v>8225</v>
      </c>
      <c r="I3223" t="s">
        <v>8247</v>
      </c>
      <c r="J3223">
        <v>1436114603</v>
      </c>
      <c r="K3223" s="10">
        <f t="shared" si="353"/>
        <v>42190.696793981479</v>
      </c>
      <c r="L3223">
        <v>1433090603</v>
      </c>
      <c r="M3223" s="10">
        <f t="shared" si="354"/>
        <v>42155.696793981479</v>
      </c>
      <c r="N3223" t="b">
        <v>1</v>
      </c>
      <c r="O3223">
        <v>113</v>
      </c>
      <c r="P3223" t="b">
        <v>1</v>
      </c>
      <c r="Q3223" t="s">
        <v>8271</v>
      </c>
      <c r="R3223" s="5">
        <f t="shared" si="350"/>
        <v>1.034</v>
      </c>
      <c r="S3223" s="14">
        <f t="shared" si="351"/>
        <v>36.610619469026545</v>
      </c>
      <c r="T3223" t="str">
        <f t="shared" si="355"/>
        <v>theater</v>
      </c>
      <c r="U3223" t="str">
        <f t="shared" si="356"/>
        <v>plays</v>
      </c>
    </row>
    <row r="3224" spans="1:21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f t="shared" si="352"/>
        <v>2500</v>
      </c>
      <c r="F3224">
        <v>3120</v>
      </c>
      <c r="G3224" t="s">
        <v>8219</v>
      </c>
      <c r="H3224" t="s">
        <v>8224</v>
      </c>
      <c r="I3224" t="s">
        <v>8246</v>
      </c>
      <c r="J3224">
        <v>1445722140</v>
      </c>
      <c r="K3224" s="10">
        <f t="shared" si="353"/>
        <v>42301.895138888889</v>
      </c>
      <c r="L3224">
        <v>1443016697</v>
      </c>
      <c r="M3224" s="10">
        <f t="shared" si="354"/>
        <v>42270.582141203704</v>
      </c>
      <c r="N3224" t="b">
        <v>1</v>
      </c>
      <c r="O3224">
        <v>84</v>
      </c>
      <c r="P3224" t="b">
        <v>1</v>
      </c>
      <c r="Q3224" t="s">
        <v>8271</v>
      </c>
      <c r="R3224" s="5">
        <f t="shared" si="350"/>
        <v>1.248</v>
      </c>
      <c r="S3224" s="14">
        <f t="shared" si="351"/>
        <v>37.142857142857146</v>
      </c>
      <c r="T3224" t="str">
        <f t="shared" si="355"/>
        <v>theater</v>
      </c>
      <c r="U3224" t="str">
        <f t="shared" si="356"/>
        <v>plays</v>
      </c>
    </row>
    <row r="3225" spans="1:21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f t="shared" si="352"/>
        <v>3100</v>
      </c>
      <c r="F3225">
        <v>3395</v>
      </c>
      <c r="G3225" t="s">
        <v>8219</v>
      </c>
      <c r="H3225" t="s">
        <v>8224</v>
      </c>
      <c r="I3225" t="s">
        <v>8246</v>
      </c>
      <c r="J3225">
        <v>1440100976</v>
      </c>
      <c r="K3225" s="10">
        <f t="shared" si="353"/>
        <v>42236.835370370376</v>
      </c>
      <c r="L3225">
        <v>1437508976</v>
      </c>
      <c r="M3225" s="10">
        <f t="shared" si="354"/>
        <v>42206.835370370376</v>
      </c>
      <c r="N3225" t="b">
        <v>1</v>
      </c>
      <c r="O3225">
        <v>74</v>
      </c>
      <c r="P3225" t="b">
        <v>1</v>
      </c>
      <c r="Q3225" t="s">
        <v>8271</v>
      </c>
      <c r="R3225" s="5">
        <f t="shared" si="350"/>
        <v>1.095</v>
      </c>
      <c r="S3225" s="14">
        <f t="shared" si="351"/>
        <v>45.878378378378379</v>
      </c>
      <c r="T3225" t="str">
        <f t="shared" si="355"/>
        <v>theater</v>
      </c>
      <c r="U3225" t="str">
        <f t="shared" si="356"/>
        <v>plays</v>
      </c>
    </row>
    <row r="3226" spans="1:21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f t="shared" si="352"/>
        <v>30000</v>
      </c>
      <c r="F3226">
        <v>30610</v>
      </c>
      <c r="G3226" t="s">
        <v>8219</v>
      </c>
      <c r="H3226" t="s">
        <v>8224</v>
      </c>
      <c r="I3226" t="s">
        <v>8246</v>
      </c>
      <c r="J3226">
        <v>1484024400</v>
      </c>
      <c r="K3226" s="10">
        <f t="shared" si="353"/>
        <v>42745.208333333328</v>
      </c>
      <c r="L3226">
        <v>1479932713</v>
      </c>
      <c r="M3226" s="10">
        <f t="shared" si="354"/>
        <v>42697.850844907407</v>
      </c>
      <c r="N3226" t="b">
        <v>1</v>
      </c>
      <c r="O3226">
        <v>216</v>
      </c>
      <c r="P3226" t="b">
        <v>1</v>
      </c>
      <c r="Q3226" t="s">
        <v>8271</v>
      </c>
      <c r="R3226" s="5">
        <f t="shared" si="350"/>
        <v>1.02</v>
      </c>
      <c r="S3226" s="14">
        <f t="shared" si="351"/>
        <v>141.71296296296296</v>
      </c>
      <c r="T3226" t="str">
        <f t="shared" si="355"/>
        <v>theater</v>
      </c>
      <c r="U3226" t="str">
        <f t="shared" si="356"/>
        <v>plays</v>
      </c>
    </row>
    <row r="3227" spans="1:21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f t="shared" si="352"/>
        <v>2000</v>
      </c>
      <c r="F3227">
        <v>2047</v>
      </c>
      <c r="G3227" t="s">
        <v>8219</v>
      </c>
      <c r="H3227" t="s">
        <v>8224</v>
      </c>
      <c r="I3227" t="s">
        <v>8246</v>
      </c>
      <c r="J3227">
        <v>1464987600</v>
      </c>
      <c r="K3227" s="10">
        <f t="shared" si="353"/>
        <v>42524.875</v>
      </c>
      <c r="L3227">
        <v>1463145938</v>
      </c>
      <c r="M3227" s="10">
        <f t="shared" si="354"/>
        <v>42503.559467592597</v>
      </c>
      <c r="N3227" t="b">
        <v>1</v>
      </c>
      <c r="O3227">
        <v>39</v>
      </c>
      <c r="P3227" t="b">
        <v>1</v>
      </c>
      <c r="Q3227" t="s">
        <v>8271</v>
      </c>
      <c r="R3227" s="5">
        <f t="shared" si="350"/>
        <v>1.024</v>
      </c>
      <c r="S3227" s="14">
        <f t="shared" si="351"/>
        <v>52.487179487179489</v>
      </c>
      <c r="T3227" t="str">
        <f t="shared" si="355"/>
        <v>theater</v>
      </c>
      <c r="U3227" t="str">
        <f t="shared" si="356"/>
        <v>plays</v>
      </c>
    </row>
    <row r="3228" spans="1:21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f t="shared" si="352"/>
        <v>1452</v>
      </c>
      <c r="F3228">
        <v>1250</v>
      </c>
      <c r="G3228" t="s">
        <v>8219</v>
      </c>
      <c r="H3228" t="s">
        <v>8225</v>
      </c>
      <c r="I3228" t="s">
        <v>8247</v>
      </c>
      <c r="J3228">
        <v>1446213612</v>
      </c>
      <c r="K3228" s="10">
        <f t="shared" si="353"/>
        <v>42307.583472222221</v>
      </c>
      <c r="L3228">
        <v>1443621612</v>
      </c>
      <c r="M3228" s="10">
        <f t="shared" si="354"/>
        <v>42277.583472222221</v>
      </c>
      <c r="N3228" t="b">
        <v>1</v>
      </c>
      <c r="O3228">
        <v>21</v>
      </c>
      <c r="P3228" t="b">
        <v>1</v>
      </c>
      <c r="Q3228" t="s">
        <v>8271</v>
      </c>
      <c r="R3228" s="5">
        <f t="shared" si="350"/>
        <v>1.042</v>
      </c>
      <c r="S3228" s="14">
        <f t="shared" si="351"/>
        <v>59.523809523809526</v>
      </c>
      <c r="T3228" t="str">
        <f t="shared" si="355"/>
        <v>theater</v>
      </c>
      <c r="U3228" t="str">
        <f t="shared" si="356"/>
        <v>plays</v>
      </c>
    </row>
    <row r="3229" spans="1:21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f t="shared" si="352"/>
        <v>1452</v>
      </c>
      <c r="F3229">
        <v>1500</v>
      </c>
      <c r="G3229" t="s">
        <v>8219</v>
      </c>
      <c r="H3229" t="s">
        <v>8225</v>
      </c>
      <c r="I3229" t="s">
        <v>8247</v>
      </c>
      <c r="J3229">
        <v>1484687436</v>
      </c>
      <c r="K3229" s="10">
        <f t="shared" si="353"/>
        <v>42752.882361111115</v>
      </c>
      <c r="L3229">
        <v>1482095436</v>
      </c>
      <c r="M3229" s="10">
        <f t="shared" si="354"/>
        <v>42722.882361111115</v>
      </c>
      <c r="N3229" t="b">
        <v>0</v>
      </c>
      <c r="O3229">
        <v>30</v>
      </c>
      <c r="P3229" t="b">
        <v>1</v>
      </c>
      <c r="Q3229" t="s">
        <v>8271</v>
      </c>
      <c r="R3229" s="5">
        <f t="shared" si="350"/>
        <v>1.25</v>
      </c>
      <c r="S3229" s="14">
        <f t="shared" si="351"/>
        <v>50</v>
      </c>
      <c r="T3229" t="str">
        <f t="shared" si="355"/>
        <v>theater</v>
      </c>
      <c r="U3229" t="str">
        <f t="shared" si="356"/>
        <v>plays</v>
      </c>
    </row>
    <row r="3230" spans="1:21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f t="shared" si="352"/>
        <v>7000</v>
      </c>
      <c r="F3230">
        <v>7164</v>
      </c>
      <c r="G3230" t="s">
        <v>8219</v>
      </c>
      <c r="H3230" t="s">
        <v>8224</v>
      </c>
      <c r="I3230" t="s">
        <v>8246</v>
      </c>
      <c r="J3230">
        <v>1450328340</v>
      </c>
      <c r="K3230" s="10">
        <f t="shared" si="353"/>
        <v>42355.207638888889</v>
      </c>
      <c r="L3230">
        <v>1447606884</v>
      </c>
      <c r="M3230" s="10">
        <f t="shared" si="354"/>
        <v>42323.70930555556</v>
      </c>
      <c r="N3230" t="b">
        <v>1</v>
      </c>
      <c r="O3230">
        <v>37</v>
      </c>
      <c r="P3230" t="b">
        <v>1</v>
      </c>
      <c r="Q3230" t="s">
        <v>8271</v>
      </c>
      <c r="R3230" s="5">
        <f t="shared" si="350"/>
        <v>1.0229999999999999</v>
      </c>
      <c r="S3230" s="14">
        <f t="shared" si="351"/>
        <v>193.62162162162161</v>
      </c>
      <c r="T3230" t="str">
        <f t="shared" si="355"/>
        <v>theater</v>
      </c>
      <c r="U3230" t="str">
        <f t="shared" si="356"/>
        <v>plays</v>
      </c>
    </row>
    <row r="3231" spans="1:21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f t="shared" si="352"/>
        <v>20000</v>
      </c>
      <c r="F3231">
        <v>21573</v>
      </c>
      <c r="G3231" t="s">
        <v>8219</v>
      </c>
      <c r="H3231" t="s">
        <v>8224</v>
      </c>
      <c r="I3231" t="s">
        <v>8246</v>
      </c>
      <c r="J3231">
        <v>1416470398</v>
      </c>
      <c r="K3231" s="10">
        <f t="shared" si="353"/>
        <v>41963.333310185189</v>
      </c>
      <c r="L3231">
        <v>1413874798</v>
      </c>
      <c r="M3231" s="10">
        <f t="shared" si="354"/>
        <v>41933.291643518518</v>
      </c>
      <c r="N3231" t="b">
        <v>1</v>
      </c>
      <c r="O3231">
        <v>202</v>
      </c>
      <c r="P3231" t="b">
        <v>1</v>
      </c>
      <c r="Q3231" t="s">
        <v>8271</v>
      </c>
      <c r="R3231" s="5">
        <f t="shared" si="350"/>
        <v>1.079</v>
      </c>
      <c r="S3231" s="14">
        <f t="shared" si="351"/>
        <v>106.79702970297029</v>
      </c>
      <c r="T3231" t="str">
        <f t="shared" si="355"/>
        <v>theater</v>
      </c>
      <c r="U3231" t="str">
        <f t="shared" si="356"/>
        <v>plays</v>
      </c>
    </row>
    <row r="3232" spans="1:21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f t="shared" si="352"/>
        <v>2600</v>
      </c>
      <c r="F3232">
        <v>2857</v>
      </c>
      <c r="G3232" t="s">
        <v>8219</v>
      </c>
      <c r="H3232" t="s">
        <v>8224</v>
      </c>
      <c r="I3232" t="s">
        <v>8246</v>
      </c>
      <c r="J3232">
        <v>1412135940</v>
      </c>
      <c r="K3232" s="10">
        <f t="shared" si="353"/>
        <v>41913.165972222225</v>
      </c>
      <c r="L3232">
        <v>1410840126</v>
      </c>
      <c r="M3232" s="10">
        <f t="shared" si="354"/>
        <v>41898.168125000004</v>
      </c>
      <c r="N3232" t="b">
        <v>1</v>
      </c>
      <c r="O3232">
        <v>37</v>
      </c>
      <c r="P3232" t="b">
        <v>1</v>
      </c>
      <c r="Q3232" t="s">
        <v>8271</v>
      </c>
      <c r="R3232" s="5">
        <f t="shared" si="350"/>
        <v>1.099</v>
      </c>
      <c r="S3232" s="14">
        <f t="shared" si="351"/>
        <v>77.21621621621621</v>
      </c>
      <c r="T3232" t="str">
        <f t="shared" si="355"/>
        <v>theater</v>
      </c>
      <c r="U3232" t="str">
        <f t="shared" si="356"/>
        <v>plays</v>
      </c>
    </row>
    <row r="3233" spans="1:21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f t="shared" si="352"/>
        <v>1000</v>
      </c>
      <c r="F3233">
        <v>1610</v>
      </c>
      <c r="G3233" t="s">
        <v>8219</v>
      </c>
      <c r="H3233" t="s">
        <v>8224</v>
      </c>
      <c r="I3233" t="s">
        <v>8246</v>
      </c>
      <c r="J3233">
        <v>1460846347</v>
      </c>
      <c r="K3233" s="10">
        <f t="shared" si="353"/>
        <v>42476.943831018521</v>
      </c>
      <c r="L3233">
        <v>1458254347</v>
      </c>
      <c r="M3233" s="10">
        <f t="shared" si="354"/>
        <v>42446.943831018521</v>
      </c>
      <c r="N3233" t="b">
        <v>0</v>
      </c>
      <c r="O3233">
        <v>28</v>
      </c>
      <c r="P3233" t="b">
        <v>1</v>
      </c>
      <c r="Q3233" t="s">
        <v>8271</v>
      </c>
      <c r="R3233" s="5">
        <f t="shared" si="350"/>
        <v>1.61</v>
      </c>
      <c r="S3233" s="14">
        <f t="shared" si="351"/>
        <v>57.5</v>
      </c>
      <c r="T3233" t="str">
        <f t="shared" si="355"/>
        <v>theater</v>
      </c>
      <c r="U3233" t="str">
        <f t="shared" si="356"/>
        <v>plays</v>
      </c>
    </row>
    <row r="3234" spans="1:21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f t="shared" si="352"/>
        <v>1000</v>
      </c>
      <c r="F3234">
        <v>1312</v>
      </c>
      <c r="G3234" t="s">
        <v>8219</v>
      </c>
      <c r="H3234" t="s">
        <v>8224</v>
      </c>
      <c r="I3234" t="s">
        <v>8246</v>
      </c>
      <c r="J3234">
        <v>1462334340</v>
      </c>
      <c r="K3234" s="10">
        <f t="shared" si="353"/>
        <v>42494.165972222225</v>
      </c>
      <c r="L3234">
        <v>1459711917</v>
      </c>
      <c r="M3234" s="10">
        <f t="shared" si="354"/>
        <v>42463.81385416667</v>
      </c>
      <c r="N3234" t="b">
        <v>1</v>
      </c>
      <c r="O3234">
        <v>26</v>
      </c>
      <c r="P3234" t="b">
        <v>1</v>
      </c>
      <c r="Q3234" t="s">
        <v>8271</v>
      </c>
      <c r="R3234" s="5">
        <f t="shared" si="350"/>
        <v>1.3120000000000001</v>
      </c>
      <c r="S3234" s="14">
        <f t="shared" si="351"/>
        <v>50.46153846153846</v>
      </c>
      <c r="T3234" t="str">
        <f t="shared" si="355"/>
        <v>theater</v>
      </c>
      <c r="U3234" t="str">
        <f t="shared" si="356"/>
        <v>plays</v>
      </c>
    </row>
    <row r="3235" spans="1:21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f t="shared" si="352"/>
        <v>5000</v>
      </c>
      <c r="F3235">
        <v>5940</v>
      </c>
      <c r="G3235" t="s">
        <v>8219</v>
      </c>
      <c r="H3235" t="s">
        <v>8224</v>
      </c>
      <c r="I3235" t="s">
        <v>8246</v>
      </c>
      <c r="J3235">
        <v>1488482355</v>
      </c>
      <c r="K3235" s="10">
        <f t="shared" si="353"/>
        <v>42796.805034722223</v>
      </c>
      <c r="L3235">
        <v>1485890355</v>
      </c>
      <c r="M3235" s="10">
        <f t="shared" si="354"/>
        <v>42766.805034722223</v>
      </c>
      <c r="N3235" t="b">
        <v>0</v>
      </c>
      <c r="O3235">
        <v>61</v>
      </c>
      <c r="P3235" t="b">
        <v>1</v>
      </c>
      <c r="Q3235" t="s">
        <v>8271</v>
      </c>
      <c r="R3235" s="5">
        <f t="shared" si="350"/>
        <v>1.1879999999999999</v>
      </c>
      <c r="S3235" s="14">
        <f t="shared" si="351"/>
        <v>97.377049180327873</v>
      </c>
      <c r="T3235" t="str">
        <f t="shared" si="355"/>
        <v>theater</v>
      </c>
      <c r="U3235" t="str">
        <f t="shared" si="356"/>
        <v>plays</v>
      </c>
    </row>
    <row r="3236" spans="1:21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f t="shared" si="352"/>
        <v>4840</v>
      </c>
      <c r="F3236">
        <v>4015.71</v>
      </c>
      <c r="G3236" t="s">
        <v>8219</v>
      </c>
      <c r="H3236" t="s">
        <v>8225</v>
      </c>
      <c r="I3236" t="s">
        <v>8247</v>
      </c>
      <c r="J3236">
        <v>1485991860</v>
      </c>
      <c r="K3236" s="10">
        <f t="shared" si="353"/>
        <v>42767.979861111111</v>
      </c>
      <c r="L3236">
        <v>1483124208</v>
      </c>
      <c r="M3236" s="10">
        <f t="shared" si="354"/>
        <v>42734.789444444439</v>
      </c>
      <c r="N3236" t="b">
        <v>0</v>
      </c>
      <c r="O3236">
        <v>115</v>
      </c>
      <c r="P3236" t="b">
        <v>1</v>
      </c>
      <c r="Q3236" t="s">
        <v>8271</v>
      </c>
      <c r="R3236" s="5">
        <f t="shared" si="350"/>
        <v>1.004</v>
      </c>
      <c r="S3236" s="14">
        <f t="shared" si="351"/>
        <v>34.91921739130435</v>
      </c>
      <c r="T3236" t="str">
        <f t="shared" si="355"/>
        <v>theater</v>
      </c>
      <c r="U3236" t="str">
        <f t="shared" si="356"/>
        <v>plays</v>
      </c>
    </row>
    <row r="3237" spans="1:21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f t="shared" si="352"/>
        <v>15000</v>
      </c>
      <c r="F3237">
        <v>15481</v>
      </c>
      <c r="G3237" t="s">
        <v>8219</v>
      </c>
      <c r="H3237" t="s">
        <v>8224</v>
      </c>
      <c r="I3237" t="s">
        <v>8246</v>
      </c>
      <c r="J3237">
        <v>1467361251</v>
      </c>
      <c r="K3237" s="10">
        <f t="shared" si="353"/>
        <v>42552.347812499997</v>
      </c>
      <c r="L3237">
        <v>1464769251</v>
      </c>
      <c r="M3237" s="10">
        <f t="shared" si="354"/>
        <v>42522.347812499997</v>
      </c>
      <c r="N3237" t="b">
        <v>1</v>
      </c>
      <c r="O3237">
        <v>181</v>
      </c>
      <c r="P3237" t="b">
        <v>1</v>
      </c>
      <c r="Q3237" t="s">
        <v>8271</v>
      </c>
      <c r="R3237" s="5">
        <f t="shared" si="350"/>
        <v>1.032</v>
      </c>
      <c r="S3237" s="14">
        <f t="shared" si="351"/>
        <v>85.530386740331494</v>
      </c>
      <c r="T3237" t="str">
        <f t="shared" si="355"/>
        <v>theater</v>
      </c>
      <c r="U3237" t="str">
        <f t="shared" si="356"/>
        <v>plays</v>
      </c>
    </row>
    <row r="3238" spans="1:21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f t="shared" si="352"/>
        <v>20000</v>
      </c>
      <c r="F3238">
        <v>20120</v>
      </c>
      <c r="G3238" t="s">
        <v>8219</v>
      </c>
      <c r="H3238" t="s">
        <v>8224</v>
      </c>
      <c r="I3238" t="s">
        <v>8246</v>
      </c>
      <c r="J3238">
        <v>1482962433</v>
      </c>
      <c r="K3238" s="10">
        <f t="shared" si="353"/>
        <v>42732.917048611111</v>
      </c>
      <c r="L3238">
        <v>1480370433</v>
      </c>
      <c r="M3238" s="10">
        <f t="shared" si="354"/>
        <v>42702.917048611111</v>
      </c>
      <c r="N3238" t="b">
        <v>0</v>
      </c>
      <c r="O3238">
        <v>110</v>
      </c>
      <c r="P3238" t="b">
        <v>1</v>
      </c>
      <c r="Q3238" t="s">
        <v>8271</v>
      </c>
      <c r="R3238" s="5">
        <f t="shared" si="350"/>
        <v>1.006</v>
      </c>
      <c r="S3238" s="14">
        <f t="shared" si="351"/>
        <v>182.90909090909091</v>
      </c>
      <c r="T3238" t="str">
        <f t="shared" si="355"/>
        <v>theater</v>
      </c>
      <c r="U3238" t="str">
        <f t="shared" si="356"/>
        <v>plays</v>
      </c>
    </row>
    <row r="3239" spans="1:21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f t="shared" si="352"/>
        <v>35000</v>
      </c>
      <c r="F3239">
        <v>35275.64</v>
      </c>
      <c r="G3239" t="s">
        <v>8219</v>
      </c>
      <c r="H3239" t="s">
        <v>8224</v>
      </c>
      <c r="I3239" t="s">
        <v>8246</v>
      </c>
      <c r="J3239">
        <v>1443499140</v>
      </c>
      <c r="K3239" s="10">
        <f t="shared" si="353"/>
        <v>42276.165972222225</v>
      </c>
      <c r="L3239">
        <v>1441452184</v>
      </c>
      <c r="M3239" s="10">
        <f t="shared" si="354"/>
        <v>42252.474351851852</v>
      </c>
      <c r="N3239" t="b">
        <v>1</v>
      </c>
      <c r="O3239">
        <v>269</v>
      </c>
      <c r="P3239" t="b">
        <v>1</v>
      </c>
      <c r="Q3239" t="s">
        <v>8271</v>
      </c>
      <c r="R3239" s="5">
        <f t="shared" si="350"/>
        <v>1.008</v>
      </c>
      <c r="S3239" s="14">
        <f t="shared" si="351"/>
        <v>131.13620817843866</v>
      </c>
      <c r="T3239" t="str">
        <f t="shared" si="355"/>
        <v>theater</v>
      </c>
      <c r="U3239" t="str">
        <f t="shared" si="356"/>
        <v>plays</v>
      </c>
    </row>
    <row r="3240" spans="1:21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f t="shared" si="352"/>
        <v>3388</v>
      </c>
      <c r="F3240">
        <v>3145</v>
      </c>
      <c r="G3240" t="s">
        <v>8219</v>
      </c>
      <c r="H3240" t="s">
        <v>8225</v>
      </c>
      <c r="I3240" t="s">
        <v>8247</v>
      </c>
      <c r="J3240">
        <v>1435752898</v>
      </c>
      <c r="K3240" s="10">
        <f t="shared" si="353"/>
        <v>42186.510393518518</v>
      </c>
      <c r="L3240">
        <v>1433160898</v>
      </c>
      <c r="M3240" s="10">
        <f t="shared" si="354"/>
        <v>42156.510393518518</v>
      </c>
      <c r="N3240" t="b">
        <v>1</v>
      </c>
      <c r="O3240">
        <v>79</v>
      </c>
      <c r="P3240" t="b">
        <v>1</v>
      </c>
      <c r="Q3240" t="s">
        <v>8271</v>
      </c>
      <c r="R3240" s="5">
        <f t="shared" si="350"/>
        <v>1.123</v>
      </c>
      <c r="S3240" s="14">
        <f t="shared" si="351"/>
        <v>39.810126582278478</v>
      </c>
      <c r="T3240" t="str">
        <f t="shared" si="355"/>
        <v>theater</v>
      </c>
      <c r="U3240" t="str">
        <f t="shared" si="356"/>
        <v>plays</v>
      </c>
    </row>
    <row r="3241" spans="1:21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f t="shared" si="352"/>
        <v>7093.0199999999995</v>
      </c>
      <c r="F3241">
        <v>6208.98</v>
      </c>
      <c r="G3241" t="s">
        <v>8219</v>
      </c>
      <c r="H3241" t="s">
        <v>8225</v>
      </c>
      <c r="I3241" t="s">
        <v>8247</v>
      </c>
      <c r="J3241">
        <v>1445817540</v>
      </c>
      <c r="K3241" s="10">
        <f t="shared" si="353"/>
        <v>42302.999305555553</v>
      </c>
      <c r="L3241">
        <v>1443665293</v>
      </c>
      <c r="M3241" s="10">
        <f t="shared" si="354"/>
        <v>42278.089039351849</v>
      </c>
      <c r="N3241" t="b">
        <v>1</v>
      </c>
      <c r="O3241">
        <v>104</v>
      </c>
      <c r="P3241" t="b">
        <v>1</v>
      </c>
      <c r="Q3241" t="s">
        <v>8271</v>
      </c>
      <c r="R3241" s="5">
        <f t="shared" si="350"/>
        <v>1.0589999999999999</v>
      </c>
      <c r="S3241" s="14">
        <f t="shared" si="351"/>
        <v>59.701730769230764</v>
      </c>
      <c r="T3241" t="str">
        <f t="shared" si="355"/>
        <v>theater</v>
      </c>
      <c r="U3241" t="str">
        <f t="shared" si="356"/>
        <v>plays</v>
      </c>
    </row>
    <row r="3242" spans="1:21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f t="shared" si="352"/>
        <v>3630</v>
      </c>
      <c r="F3242">
        <v>3017</v>
      </c>
      <c r="G3242" t="s">
        <v>8219</v>
      </c>
      <c r="H3242" t="s">
        <v>8225</v>
      </c>
      <c r="I3242" t="s">
        <v>8247</v>
      </c>
      <c r="J3242">
        <v>1487286000</v>
      </c>
      <c r="K3242" s="10">
        <f t="shared" si="353"/>
        <v>42782.958333333328</v>
      </c>
      <c r="L3242">
        <v>1484843948</v>
      </c>
      <c r="M3242" s="10">
        <f t="shared" si="354"/>
        <v>42754.693842592591</v>
      </c>
      <c r="N3242" t="b">
        <v>0</v>
      </c>
      <c r="O3242">
        <v>34</v>
      </c>
      <c r="P3242" t="b">
        <v>1</v>
      </c>
      <c r="Q3242" t="s">
        <v>8271</v>
      </c>
      <c r="R3242" s="5">
        <f t="shared" si="350"/>
        <v>1.006</v>
      </c>
      <c r="S3242" s="14">
        <f t="shared" si="351"/>
        <v>88.735294117647058</v>
      </c>
      <c r="T3242" t="str">
        <f t="shared" si="355"/>
        <v>theater</v>
      </c>
      <c r="U3242" t="str">
        <f t="shared" si="356"/>
        <v>plays</v>
      </c>
    </row>
    <row r="3243" spans="1:21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f t="shared" si="352"/>
        <v>8500</v>
      </c>
      <c r="F3243">
        <v>9801</v>
      </c>
      <c r="G3243" t="s">
        <v>8219</v>
      </c>
      <c r="H3243" t="s">
        <v>8224</v>
      </c>
      <c r="I3243" t="s">
        <v>8246</v>
      </c>
      <c r="J3243">
        <v>1413269940</v>
      </c>
      <c r="K3243" s="10">
        <f t="shared" si="353"/>
        <v>41926.290972222225</v>
      </c>
      <c r="L3243">
        <v>1410421670</v>
      </c>
      <c r="M3243" s="10">
        <f t="shared" si="354"/>
        <v>41893.324884259258</v>
      </c>
      <c r="N3243" t="b">
        <v>1</v>
      </c>
      <c r="O3243">
        <v>167</v>
      </c>
      <c r="P3243" t="b">
        <v>1</v>
      </c>
      <c r="Q3243" t="s">
        <v>8271</v>
      </c>
      <c r="R3243" s="5">
        <f t="shared" si="350"/>
        <v>1.153</v>
      </c>
      <c r="S3243" s="14">
        <f t="shared" si="351"/>
        <v>58.688622754491021</v>
      </c>
      <c r="T3243" t="str">
        <f t="shared" si="355"/>
        <v>theater</v>
      </c>
      <c r="U3243" t="str">
        <f t="shared" si="356"/>
        <v>plays</v>
      </c>
    </row>
    <row r="3244" spans="1:21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f t="shared" si="352"/>
        <v>10000</v>
      </c>
      <c r="F3244">
        <v>12730.42</v>
      </c>
      <c r="G3244" t="s">
        <v>8219</v>
      </c>
      <c r="H3244" t="s">
        <v>8224</v>
      </c>
      <c r="I3244" t="s">
        <v>8246</v>
      </c>
      <c r="J3244">
        <v>1411150092</v>
      </c>
      <c r="K3244" s="10">
        <f t="shared" si="353"/>
        <v>41901.755694444444</v>
      </c>
      <c r="L3244">
        <v>1408558092</v>
      </c>
      <c r="M3244" s="10">
        <f t="shared" si="354"/>
        <v>41871.755694444444</v>
      </c>
      <c r="N3244" t="b">
        <v>1</v>
      </c>
      <c r="O3244">
        <v>183</v>
      </c>
      <c r="P3244" t="b">
        <v>1</v>
      </c>
      <c r="Q3244" t="s">
        <v>8271</v>
      </c>
      <c r="R3244" s="5">
        <f t="shared" si="350"/>
        <v>1.2729999999999999</v>
      </c>
      <c r="S3244" s="14">
        <f t="shared" si="351"/>
        <v>69.56513661202186</v>
      </c>
      <c r="T3244" t="str">
        <f t="shared" si="355"/>
        <v>theater</v>
      </c>
      <c r="U3244" t="str">
        <f t="shared" si="356"/>
        <v>plays</v>
      </c>
    </row>
    <row r="3245" spans="1:21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f t="shared" si="352"/>
        <v>8000</v>
      </c>
      <c r="F3245">
        <v>8227</v>
      </c>
      <c r="G3245" t="s">
        <v>8219</v>
      </c>
      <c r="H3245" t="s">
        <v>8224</v>
      </c>
      <c r="I3245" t="s">
        <v>8246</v>
      </c>
      <c r="J3245">
        <v>1444348800</v>
      </c>
      <c r="K3245" s="10">
        <f t="shared" si="353"/>
        <v>42286</v>
      </c>
      <c r="L3245">
        <v>1442283562</v>
      </c>
      <c r="M3245" s="10">
        <f t="shared" si="354"/>
        <v>42262.096782407403</v>
      </c>
      <c r="N3245" t="b">
        <v>1</v>
      </c>
      <c r="O3245">
        <v>71</v>
      </c>
      <c r="P3245" t="b">
        <v>1</v>
      </c>
      <c r="Q3245" t="s">
        <v>8271</v>
      </c>
      <c r="R3245" s="5">
        <f t="shared" si="350"/>
        <v>1.028</v>
      </c>
      <c r="S3245" s="14">
        <f t="shared" si="351"/>
        <v>115.87323943661971</v>
      </c>
      <c r="T3245" t="str">
        <f t="shared" si="355"/>
        <v>theater</v>
      </c>
      <c r="U3245" t="str">
        <f t="shared" si="356"/>
        <v>plays</v>
      </c>
    </row>
    <row r="3246" spans="1:21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f t="shared" si="352"/>
        <v>1936</v>
      </c>
      <c r="F3246">
        <v>1647</v>
      </c>
      <c r="G3246" t="s">
        <v>8219</v>
      </c>
      <c r="H3246" t="s">
        <v>8225</v>
      </c>
      <c r="I3246" t="s">
        <v>8247</v>
      </c>
      <c r="J3246">
        <v>1480613982</v>
      </c>
      <c r="K3246" s="10">
        <f t="shared" si="353"/>
        <v>42705.735902777778</v>
      </c>
      <c r="L3246">
        <v>1478018382</v>
      </c>
      <c r="M3246" s="10">
        <f t="shared" si="354"/>
        <v>42675.694236111114</v>
      </c>
      <c r="N3246" t="b">
        <v>0</v>
      </c>
      <c r="O3246">
        <v>69</v>
      </c>
      <c r="P3246" t="b">
        <v>1</v>
      </c>
      <c r="Q3246" t="s">
        <v>8271</v>
      </c>
      <c r="R3246" s="5">
        <f t="shared" si="350"/>
        <v>1.0289999999999999</v>
      </c>
      <c r="S3246" s="14">
        <f t="shared" si="351"/>
        <v>23.869565217391305</v>
      </c>
      <c r="T3246" t="str">
        <f t="shared" si="355"/>
        <v>theater</v>
      </c>
      <c r="U3246" t="str">
        <f t="shared" si="356"/>
        <v>plays</v>
      </c>
    </row>
    <row r="3247" spans="1:21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f t="shared" si="352"/>
        <v>21000</v>
      </c>
      <c r="F3247">
        <v>21904</v>
      </c>
      <c r="G3247" t="s">
        <v>8219</v>
      </c>
      <c r="H3247" t="s">
        <v>8224</v>
      </c>
      <c r="I3247" t="s">
        <v>8246</v>
      </c>
      <c r="J3247">
        <v>1434074400</v>
      </c>
      <c r="K3247" s="10">
        <f t="shared" si="353"/>
        <v>42167.083333333328</v>
      </c>
      <c r="L3247">
        <v>1431354258</v>
      </c>
      <c r="M3247" s="10">
        <f t="shared" si="354"/>
        <v>42135.60020833333</v>
      </c>
      <c r="N3247" t="b">
        <v>0</v>
      </c>
      <c r="O3247">
        <v>270</v>
      </c>
      <c r="P3247" t="b">
        <v>1</v>
      </c>
      <c r="Q3247" t="s">
        <v>8271</v>
      </c>
      <c r="R3247" s="5">
        <f t="shared" si="350"/>
        <v>1.0429999999999999</v>
      </c>
      <c r="S3247" s="14">
        <f t="shared" si="351"/>
        <v>81.125925925925927</v>
      </c>
      <c r="T3247" t="str">
        <f t="shared" si="355"/>
        <v>theater</v>
      </c>
      <c r="U3247" t="str">
        <f t="shared" si="356"/>
        <v>plays</v>
      </c>
    </row>
    <row r="3248" spans="1:21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f t="shared" si="352"/>
        <v>10000</v>
      </c>
      <c r="F3248">
        <v>11122</v>
      </c>
      <c r="G3248" t="s">
        <v>8219</v>
      </c>
      <c r="H3248" t="s">
        <v>8224</v>
      </c>
      <c r="I3248" t="s">
        <v>8246</v>
      </c>
      <c r="J3248">
        <v>1442030340</v>
      </c>
      <c r="K3248" s="10">
        <f t="shared" si="353"/>
        <v>42259.165972222225</v>
      </c>
      <c r="L3248">
        <v>1439551200</v>
      </c>
      <c r="M3248" s="10">
        <f t="shared" si="354"/>
        <v>42230.472222222219</v>
      </c>
      <c r="N3248" t="b">
        <v>1</v>
      </c>
      <c r="O3248">
        <v>193</v>
      </c>
      <c r="P3248" t="b">
        <v>1</v>
      </c>
      <c r="Q3248" t="s">
        <v>8271</v>
      </c>
      <c r="R3248" s="5">
        <f t="shared" si="350"/>
        <v>1.1120000000000001</v>
      </c>
      <c r="S3248" s="14">
        <f t="shared" si="351"/>
        <v>57.626943005181346</v>
      </c>
      <c r="T3248" t="str">
        <f t="shared" si="355"/>
        <v>theater</v>
      </c>
      <c r="U3248" t="str">
        <f t="shared" si="356"/>
        <v>plays</v>
      </c>
    </row>
    <row r="3249" spans="1:21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f t="shared" si="352"/>
        <v>3025</v>
      </c>
      <c r="F3249">
        <v>2646.5</v>
      </c>
      <c r="G3249" t="s">
        <v>8219</v>
      </c>
      <c r="H3249" t="s">
        <v>8225</v>
      </c>
      <c r="I3249" t="s">
        <v>8247</v>
      </c>
      <c r="J3249">
        <v>1436696712</v>
      </c>
      <c r="K3249" s="10">
        <f t="shared" si="353"/>
        <v>42197.434166666666</v>
      </c>
      <c r="L3249">
        <v>1434104712</v>
      </c>
      <c r="M3249" s="10">
        <f t="shared" si="354"/>
        <v>42167.434166666666</v>
      </c>
      <c r="N3249" t="b">
        <v>1</v>
      </c>
      <c r="O3249">
        <v>57</v>
      </c>
      <c r="P3249" t="b">
        <v>1</v>
      </c>
      <c r="Q3249" t="s">
        <v>8271</v>
      </c>
      <c r="R3249" s="5">
        <f t="shared" si="350"/>
        <v>1.0589999999999999</v>
      </c>
      <c r="S3249" s="14">
        <f t="shared" si="351"/>
        <v>46.429824561403507</v>
      </c>
      <c r="T3249" t="str">
        <f t="shared" si="355"/>
        <v>theater</v>
      </c>
      <c r="U3249" t="str">
        <f t="shared" si="356"/>
        <v>plays</v>
      </c>
    </row>
    <row r="3250" spans="1:21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f t="shared" si="352"/>
        <v>12000</v>
      </c>
      <c r="F3250">
        <v>12095</v>
      </c>
      <c r="G3250" t="s">
        <v>8219</v>
      </c>
      <c r="H3250" t="s">
        <v>8224</v>
      </c>
      <c r="I3250" t="s">
        <v>8246</v>
      </c>
      <c r="J3250">
        <v>1428178757</v>
      </c>
      <c r="K3250" s="10">
        <f t="shared" si="353"/>
        <v>42098.846724537041</v>
      </c>
      <c r="L3250">
        <v>1425590357</v>
      </c>
      <c r="M3250" s="10">
        <f t="shared" si="354"/>
        <v>42068.888391203705</v>
      </c>
      <c r="N3250" t="b">
        <v>1</v>
      </c>
      <c r="O3250">
        <v>200</v>
      </c>
      <c r="P3250" t="b">
        <v>1</v>
      </c>
      <c r="Q3250" t="s">
        <v>8271</v>
      </c>
      <c r="R3250" s="5">
        <f t="shared" si="350"/>
        <v>1.008</v>
      </c>
      <c r="S3250" s="14">
        <f t="shared" si="351"/>
        <v>60.475000000000001</v>
      </c>
      <c r="T3250" t="str">
        <f t="shared" si="355"/>
        <v>theater</v>
      </c>
      <c r="U3250" t="str">
        <f t="shared" si="356"/>
        <v>plays</v>
      </c>
    </row>
    <row r="3251" spans="1:21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f t="shared" si="352"/>
        <v>5500</v>
      </c>
      <c r="F3251">
        <v>5771</v>
      </c>
      <c r="G3251" t="s">
        <v>8219</v>
      </c>
      <c r="H3251" t="s">
        <v>8224</v>
      </c>
      <c r="I3251" t="s">
        <v>8246</v>
      </c>
      <c r="J3251">
        <v>1434822914</v>
      </c>
      <c r="K3251" s="10">
        <f t="shared" si="353"/>
        <v>42175.746689814812</v>
      </c>
      <c r="L3251">
        <v>1432230914</v>
      </c>
      <c r="M3251" s="10">
        <f t="shared" si="354"/>
        <v>42145.746689814812</v>
      </c>
      <c r="N3251" t="b">
        <v>1</v>
      </c>
      <c r="O3251">
        <v>88</v>
      </c>
      <c r="P3251" t="b">
        <v>1</v>
      </c>
      <c r="Q3251" t="s">
        <v>8271</v>
      </c>
      <c r="R3251" s="5">
        <f t="shared" si="350"/>
        <v>1.0489999999999999</v>
      </c>
      <c r="S3251" s="14">
        <f t="shared" si="351"/>
        <v>65.579545454545453</v>
      </c>
      <c r="T3251" t="str">
        <f t="shared" si="355"/>
        <v>theater</v>
      </c>
      <c r="U3251" t="str">
        <f t="shared" si="356"/>
        <v>plays</v>
      </c>
    </row>
    <row r="3252" spans="1:21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f t="shared" si="352"/>
        <v>25000</v>
      </c>
      <c r="F3252">
        <v>25388</v>
      </c>
      <c r="G3252" t="s">
        <v>8219</v>
      </c>
      <c r="H3252" t="s">
        <v>8224</v>
      </c>
      <c r="I3252" t="s">
        <v>8246</v>
      </c>
      <c r="J3252">
        <v>1415213324</v>
      </c>
      <c r="K3252" s="10">
        <f t="shared" si="353"/>
        <v>41948.783842592595</v>
      </c>
      <c r="L3252">
        <v>1412617724</v>
      </c>
      <c r="M3252" s="10">
        <f t="shared" si="354"/>
        <v>41918.742175925923</v>
      </c>
      <c r="N3252" t="b">
        <v>1</v>
      </c>
      <c r="O3252">
        <v>213</v>
      </c>
      <c r="P3252" t="b">
        <v>1</v>
      </c>
      <c r="Q3252" t="s">
        <v>8271</v>
      </c>
      <c r="R3252" s="5">
        <f t="shared" si="350"/>
        <v>1.016</v>
      </c>
      <c r="S3252" s="14">
        <f t="shared" si="351"/>
        <v>119.1924882629108</v>
      </c>
      <c r="T3252" t="str">
        <f t="shared" si="355"/>
        <v>theater</v>
      </c>
      <c r="U3252" t="str">
        <f t="shared" si="356"/>
        <v>plays</v>
      </c>
    </row>
    <row r="3253" spans="1:21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f t="shared" si="352"/>
        <v>1500</v>
      </c>
      <c r="F3253">
        <v>1661</v>
      </c>
      <c r="G3253" t="s">
        <v>8219</v>
      </c>
      <c r="H3253" t="s">
        <v>8224</v>
      </c>
      <c r="I3253" t="s">
        <v>8246</v>
      </c>
      <c r="J3253">
        <v>1434907966</v>
      </c>
      <c r="K3253" s="10">
        <f t="shared" si="353"/>
        <v>42176.731087962966</v>
      </c>
      <c r="L3253">
        <v>1432315966</v>
      </c>
      <c r="M3253" s="10">
        <f t="shared" si="354"/>
        <v>42146.731087962966</v>
      </c>
      <c r="N3253" t="b">
        <v>1</v>
      </c>
      <c r="O3253">
        <v>20</v>
      </c>
      <c r="P3253" t="b">
        <v>1</v>
      </c>
      <c r="Q3253" t="s">
        <v>8271</v>
      </c>
      <c r="R3253" s="5">
        <f t="shared" si="350"/>
        <v>1.107</v>
      </c>
      <c r="S3253" s="14">
        <f t="shared" si="351"/>
        <v>83.05</v>
      </c>
      <c r="T3253" t="str">
        <f t="shared" si="355"/>
        <v>theater</v>
      </c>
      <c r="U3253" t="str">
        <f t="shared" si="356"/>
        <v>plays</v>
      </c>
    </row>
    <row r="3254" spans="1:21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f t="shared" si="352"/>
        <v>2722.5</v>
      </c>
      <c r="F3254">
        <v>2876</v>
      </c>
      <c r="G3254" t="s">
        <v>8219</v>
      </c>
      <c r="H3254" t="s">
        <v>8225</v>
      </c>
      <c r="I3254" t="s">
        <v>8247</v>
      </c>
      <c r="J3254">
        <v>1473247240</v>
      </c>
      <c r="K3254" s="10">
        <f t="shared" si="353"/>
        <v>42620.472685185188</v>
      </c>
      <c r="L3254">
        <v>1470655240</v>
      </c>
      <c r="M3254" s="10">
        <f t="shared" si="354"/>
        <v>42590.472685185188</v>
      </c>
      <c r="N3254" t="b">
        <v>1</v>
      </c>
      <c r="O3254">
        <v>50</v>
      </c>
      <c r="P3254" t="b">
        <v>1</v>
      </c>
      <c r="Q3254" t="s">
        <v>8271</v>
      </c>
      <c r="R3254" s="5">
        <f t="shared" si="350"/>
        <v>1.278</v>
      </c>
      <c r="S3254" s="14">
        <f t="shared" si="351"/>
        <v>57.52</v>
      </c>
      <c r="T3254" t="str">
        <f t="shared" si="355"/>
        <v>theater</v>
      </c>
      <c r="U3254" t="str">
        <f t="shared" si="356"/>
        <v>plays</v>
      </c>
    </row>
    <row r="3255" spans="1:21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f t="shared" si="352"/>
        <v>20000</v>
      </c>
      <c r="F3255">
        <v>20365</v>
      </c>
      <c r="G3255" t="s">
        <v>8219</v>
      </c>
      <c r="H3255" t="s">
        <v>8224</v>
      </c>
      <c r="I3255" t="s">
        <v>8246</v>
      </c>
      <c r="J3255">
        <v>1473306300</v>
      </c>
      <c r="K3255" s="10">
        <f t="shared" si="353"/>
        <v>42621.15625</v>
      </c>
      <c r="L3255">
        <v>1471701028</v>
      </c>
      <c r="M3255" s="10">
        <f t="shared" si="354"/>
        <v>42602.576712962968</v>
      </c>
      <c r="N3255" t="b">
        <v>1</v>
      </c>
      <c r="O3255">
        <v>115</v>
      </c>
      <c r="P3255" t="b">
        <v>1</v>
      </c>
      <c r="Q3255" t="s">
        <v>8271</v>
      </c>
      <c r="R3255" s="5">
        <f t="shared" si="350"/>
        <v>1.018</v>
      </c>
      <c r="S3255" s="14">
        <f t="shared" si="351"/>
        <v>177.08695652173913</v>
      </c>
      <c r="T3255" t="str">
        <f t="shared" si="355"/>
        <v>theater</v>
      </c>
      <c r="U3255" t="str">
        <f t="shared" si="356"/>
        <v>plays</v>
      </c>
    </row>
    <row r="3256" spans="1:21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f t="shared" si="352"/>
        <v>15730</v>
      </c>
      <c r="F3256">
        <v>13163.5</v>
      </c>
      <c r="G3256" t="s">
        <v>8219</v>
      </c>
      <c r="H3256" t="s">
        <v>8225</v>
      </c>
      <c r="I3256" t="s">
        <v>8247</v>
      </c>
      <c r="J3256">
        <v>1427331809</v>
      </c>
      <c r="K3256" s="10">
        <f t="shared" si="353"/>
        <v>42089.044085648144</v>
      </c>
      <c r="L3256">
        <v>1424743409</v>
      </c>
      <c r="M3256" s="10">
        <f t="shared" si="354"/>
        <v>42059.085752314815</v>
      </c>
      <c r="N3256" t="b">
        <v>1</v>
      </c>
      <c r="O3256">
        <v>186</v>
      </c>
      <c r="P3256" t="b">
        <v>1</v>
      </c>
      <c r="Q3256" t="s">
        <v>8271</v>
      </c>
      <c r="R3256" s="5">
        <f t="shared" si="350"/>
        <v>1.0129999999999999</v>
      </c>
      <c r="S3256" s="14">
        <f t="shared" si="351"/>
        <v>70.771505376344081</v>
      </c>
      <c r="T3256" t="str">
        <f t="shared" si="355"/>
        <v>theater</v>
      </c>
      <c r="U3256" t="str">
        <f t="shared" si="356"/>
        <v>plays</v>
      </c>
    </row>
    <row r="3257" spans="1:21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f t="shared" si="352"/>
        <v>363</v>
      </c>
      <c r="F3257">
        <v>525</v>
      </c>
      <c r="G3257" t="s">
        <v>8219</v>
      </c>
      <c r="H3257" t="s">
        <v>8225</v>
      </c>
      <c r="I3257" t="s">
        <v>8247</v>
      </c>
      <c r="J3257">
        <v>1412706375</v>
      </c>
      <c r="K3257" s="10">
        <f t="shared" si="353"/>
        <v>41919.768229166664</v>
      </c>
      <c r="L3257">
        <v>1410114375</v>
      </c>
      <c r="M3257" s="10">
        <f t="shared" si="354"/>
        <v>41889.768229166664</v>
      </c>
      <c r="N3257" t="b">
        <v>1</v>
      </c>
      <c r="O3257">
        <v>18</v>
      </c>
      <c r="P3257" t="b">
        <v>1</v>
      </c>
      <c r="Q3257" t="s">
        <v>8271</v>
      </c>
      <c r="R3257" s="5">
        <f t="shared" si="350"/>
        <v>1.75</v>
      </c>
      <c r="S3257" s="14">
        <f t="shared" si="351"/>
        <v>29.166666666666668</v>
      </c>
      <c r="T3257" t="str">
        <f t="shared" si="355"/>
        <v>theater</v>
      </c>
      <c r="U3257" t="str">
        <f t="shared" si="356"/>
        <v>plays</v>
      </c>
    </row>
    <row r="3258" spans="1:21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f t="shared" si="352"/>
        <v>10000</v>
      </c>
      <c r="F3258">
        <v>12806</v>
      </c>
      <c r="G3258" t="s">
        <v>8219</v>
      </c>
      <c r="H3258" t="s">
        <v>8224</v>
      </c>
      <c r="I3258" t="s">
        <v>8246</v>
      </c>
      <c r="J3258">
        <v>1433995140</v>
      </c>
      <c r="K3258" s="10">
        <f t="shared" si="353"/>
        <v>42166.165972222225</v>
      </c>
      <c r="L3258">
        <v>1432129577</v>
      </c>
      <c r="M3258" s="10">
        <f t="shared" si="354"/>
        <v>42144.573807870373</v>
      </c>
      <c r="N3258" t="b">
        <v>1</v>
      </c>
      <c r="O3258">
        <v>176</v>
      </c>
      <c r="P3258" t="b">
        <v>1</v>
      </c>
      <c r="Q3258" t="s">
        <v>8271</v>
      </c>
      <c r="R3258" s="5">
        <f t="shared" si="350"/>
        <v>1.2809999999999999</v>
      </c>
      <c r="S3258" s="14">
        <f t="shared" si="351"/>
        <v>72.76136363636364</v>
      </c>
      <c r="T3258" t="str">
        <f t="shared" si="355"/>
        <v>theater</v>
      </c>
      <c r="U3258" t="str">
        <f t="shared" si="356"/>
        <v>plays</v>
      </c>
    </row>
    <row r="3259" spans="1:21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f t="shared" si="352"/>
        <v>2420</v>
      </c>
      <c r="F3259">
        <v>2125.9899999999998</v>
      </c>
      <c r="G3259" t="s">
        <v>8219</v>
      </c>
      <c r="H3259" t="s">
        <v>8225</v>
      </c>
      <c r="I3259" t="s">
        <v>8247</v>
      </c>
      <c r="J3259">
        <v>1487769952</v>
      </c>
      <c r="K3259" s="10">
        <f t="shared" si="353"/>
        <v>42788.559629629628</v>
      </c>
      <c r="L3259">
        <v>1485177952</v>
      </c>
      <c r="M3259" s="10">
        <f t="shared" si="354"/>
        <v>42758.559629629628</v>
      </c>
      <c r="N3259" t="b">
        <v>0</v>
      </c>
      <c r="O3259">
        <v>41</v>
      </c>
      <c r="P3259" t="b">
        <v>1</v>
      </c>
      <c r="Q3259" t="s">
        <v>8271</v>
      </c>
      <c r="R3259" s="5">
        <f t="shared" si="350"/>
        <v>1.0629999999999999</v>
      </c>
      <c r="S3259" s="14">
        <f t="shared" si="351"/>
        <v>51.853414634146333</v>
      </c>
      <c r="T3259" t="str">
        <f t="shared" si="355"/>
        <v>theater</v>
      </c>
      <c r="U3259" t="str">
        <f t="shared" si="356"/>
        <v>plays</v>
      </c>
    </row>
    <row r="3260" spans="1:21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f t="shared" si="352"/>
        <v>7000</v>
      </c>
      <c r="F3260">
        <v>7365</v>
      </c>
      <c r="G3260" t="s">
        <v>8219</v>
      </c>
      <c r="H3260" t="s">
        <v>8224</v>
      </c>
      <c r="I3260" t="s">
        <v>8246</v>
      </c>
      <c r="J3260">
        <v>1420751861</v>
      </c>
      <c r="K3260" s="10">
        <f t="shared" si="353"/>
        <v>42012.887280092589</v>
      </c>
      <c r="L3260">
        <v>1418159861</v>
      </c>
      <c r="M3260" s="10">
        <f t="shared" si="354"/>
        <v>41982.887280092589</v>
      </c>
      <c r="N3260" t="b">
        <v>1</v>
      </c>
      <c r="O3260">
        <v>75</v>
      </c>
      <c r="P3260" t="b">
        <v>1</v>
      </c>
      <c r="Q3260" t="s">
        <v>8271</v>
      </c>
      <c r="R3260" s="5">
        <f t="shared" si="350"/>
        <v>1.052</v>
      </c>
      <c r="S3260" s="14">
        <f t="shared" si="351"/>
        <v>98.2</v>
      </c>
      <c r="T3260" t="str">
        <f t="shared" si="355"/>
        <v>theater</v>
      </c>
      <c r="U3260" t="str">
        <f t="shared" si="356"/>
        <v>plays</v>
      </c>
    </row>
    <row r="3261" spans="1:21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f t="shared" si="352"/>
        <v>23000</v>
      </c>
      <c r="F3261">
        <v>24418.6</v>
      </c>
      <c r="G3261" t="s">
        <v>8219</v>
      </c>
      <c r="H3261" t="s">
        <v>8224</v>
      </c>
      <c r="I3261" t="s">
        <v>8246</v>
      </c>
      <c r="J3261">
        <v>1475294340</v>
      </c>
      <c r="K3261" s="10">
        <f t="shared" si="353"/>
        <v>42644.165972222225</v>
      </c>
      <c r="L3261">
        <v>1472753745</v>
      </c>
      <c r="M3261" s="10">
        <f t="shared" si="354"/>
        <v>42614.760937500003</v>
      </c>
      <c r="N3261" t="b">
        <v>1</v>
      </c>
      <c r="O3261">
        <v>97</v>
      </c>
      <c r="P3261" t="b">
        <v>1</v>
      </c>
      <c r="Q3261" t="s">
        <v>8271</v>
      </c>
      <c r="R3261" s="5">
        <f t="shared" si="350"/>
        <v>1.0620000000000001</v>
      </c>
      <c r="S3261" s="14">
        <f t="shared" si="351"/>
        <v>251.7381443298969</v>
      </c>
      <c r="T3261" t="str">
        <f t="shared" si="355"/>
        <v>theater</v>
      </c>
      <c r="U3261" t="str">
        <f t="shared" si="356"/>
        <v>plays</v>
      </c>
    </row>
    <row r="3262" spans="1:21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f t="shared" si="352"/>
        <v>5000</v>
      </c>
      <c r="F3262">
        <v>5462</v>
      </c>
      <c r="G3262" t="s">
        <v>8219</v>
      </c>
      <c r="H3262" t="s">
        <v>8224</v>
      </c>
      <c r="I3262" t="s">
        <v>8246</v>
      </c>
      <c r="J3262">
        <v>1448903318</v>
      </c>
      <c r="K3262" s="10">
        <f t="shared" si="353"/>
        <v>42338.714328703703</v>
      </c>
      <c r="L3262">
        <v>1445875718</v>
      </c>
      <c r="M3262" s="10">
        <f t="shared" si="354"/>
        <v>42303.672662037032</v>
      </c>
      <c r="N3262" t="b">
        <v>1</v>
      </c>
      <c r="O3262">
        <v>73</v>
      </c>
      <c r="P3262" t="b">
        <v>1</v>
      </c>
      <c r="Q3262" t="s">
        <v>8271</v>
      </c>
      <c r="R3262" s="5">
        <f t="shared" si="350"/>
        <v>1.0920000000000001</v>
      </c>
      <c r="S3262" s="14">
        <f t="shared" si="351"/>
        <v>74.821917808219183</v>
      </c>
      <c r="T3262" t="str">
        <f t="shared" si="355"/>
        <v>theater</v>
      </c>
      <c r="U3262" t="str">
        <f t="shared" si="356"/>
        <v>plays</v>
      </c>
    </row>
    <row r="3263" spans="1:21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f t="shared" si="352"/>
        <v>3300</v>
      </c>
      <c r="F3263">
        <v>3315</v>
      </c>
      <c r="G3263" t="s">
        <v>8219</v>
      </c>
      <c r="H3263" t="s">
        <v>8224</v>
      </c>
      <c r="I3263" t="s">
        <v>8246</v>
      </c>
      <c r="J3263">
        <v>1437067476</v>
      </c>
      <c r="K3263" s="10">
        <f t="shared" si="353"/>
        <v>42201.725416666668</v>
      </c>
      <c r="L3263">
        <v>1434475476</v>
      </c>
      <c r="M3263" s="10">
        <f t="shared" si="354"/>
        <v>42171.725416666668</v>
      </c>
      <c r="N3263" t="b">
        <v>1</v>
      </c>
      <c r="O3263">
        <v>49</v>
      </c>
      <c r="P3263" t="b">
        <v>1</v>
      </c>
      <c r="Q3263" t="s">
        <v>8271</v>
      </c>
      <c r="R3263" s="5">
        <f t="shared" si="350"/>
        <v>1.0049999999999999</v>
      </c>
      <c r="S3263" s="14">
        <f t="shared" si="351"/>
        <v>67.65306122448979</v>
      </c>
      <c r="T3263" t="str">
        <f t="shared" si="355"/>
        <v>theater</v>
      </c>
      <c r="U3263" t="str">
        <f t="shared" si="356"/>
        <v>plays</v>
      </c>
    </row>
    <row r="3264" spans="1:21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f t="shared" si="352"/>
        <v>12200</v>
      </c>
      <c r="F3264">
        <v>12571</v>
      </c>
      <c r="G3264" t="s">
        <v>8219</v>
      </c>
      <c r="H3264" t="s">
        <v>8224</v>
      </c>
      <c r="I3264" t="s">
        <v>8246</v>
      </c>
      <c r="J3264">
        <v>1419220800</v>
      </c>
      <c r="K3264" s="10">
        <f t="shared" si="353"/>
        <v>41995.166666666672</v>
      </c>
      <c r="L3264">
        <v>1416555262</v>
      </c>
      <c r="M3264" s="10">
        <f t="shared" si="354"/>
        <v>41964.315532407403</v>
      </c>
      <c r="N3264" t="b">
        <v>1</v>
      </c>
      <c r="O3264">
        <v>134</v>
      </c>
      <c r="P3264" t="b">
        <v>1</v>
      </c>
      <c r="Q3264" t="s">
        <v>8271</v>
      </c>
      <c r="R3264" s="5">
        <f t="shared" si="350"/>
        <v>1.03</v>
      </c>
      <c r="S3264" s="14">
        <f t="shared" si="351"/>
        <v>93.81343283582089</v>
      </c>
      <c r="T3264" t="str">
        <f t="shared" si="355"/>
        <v>theater</v>
      </c>
      <c r="U3264" t="str">
        <f t="shared" si="356"/>
        <v>plays</v>
      </c>
    </row>
    <row r="3265" spans="1:21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f t="shared" si="352"/>
        <v>2500</v>
      </c>
      <c r="F3265">
        <v>2804.16</v>
      </c>
      <c r="G3265" t="s">
        <v>8219</v>
      </c>
      <c r="H3265" t="s">
        <v>8224</v>
      </c>
      <c r="I3265" t="s">
        <v>8246</v>
      </c>
      <c r="J3265">
        <v>1446238800</v>
      </c>
      <c r="K3265" s="10">
        <f t="shared" si="353"/>
        <v>42307.875</v>
      </c>
      <c r="L3265">
        <v>1444220588</v>
      </c>
      <c r="M3265" s="10">
        <f t="shared" si="354"/>
        <v>42284.516064814816</v>
      </c>
      <c r="N3265" t="b">
        <v>1</v>
      </c>
      <c r="O3265">
        <v>68</v>
      </c>
      <c r="P3265" t="b">
        <v>1</v>
      </c>
      <c r="Q3265" t="s">
        <v>8271</v>
      </c>
      <c r="R3265" s="5">
        <f t="shared" si="350"/>
        <v>1.1220000000000001</v>
      </c>
      <c r="S3265" s="14">
        <f t="shared" si="351"/>
        <v>41.237647058823526</v>
      </c>
      <c r="T3265" t="str">
        <f t="shared" si="355"/>
        <v>theater</v>
      </c>
      <c r="U3265" t="str">
        <f t="shared" si="356"/>
        <v>plays</v>
      </c>
    </row>
    <row r="3266" spans="1:21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f t="shared" si="352"/>
        <v>2500</v>
      </c>
      <c r="F3266">
        <v>2575</v>
      </c>
      <c r="G3266" t="s">
        <v>8219</v>
      </c>
      <c r="H3266" t="s">
        <v>8224</v>
      </c>
      <c r="I3266" t="s">
        <v>8246</v>
      </c>
      <c r="J3266">
        <v>1422482400</v>
      </c>
      <c r="K3266" s="10">
        <f t="shared" si="353"/>
        <v>42032.916666666672</v>
      </c>
      <c r="L3266">
        <v>1421089938</v>
      </c>
      <c r="M3266" s="10">
        <f t="shared" si="354"/>
        <v>42016.800208333334</v>
      </c>
      <c r="N3266" t="b">
        <v>1</v>
      </c>
      <c r="O3266">
        <v>49</v>
      </c>
      <c r="P3266" t="b">
        <v>1</v>
      </c>
      <c r="Q3266" t="s">
        <v>8271</v>
      </c>
      <c r="R3266" s="5">
        <f t="shared" ref="R3266:R3329" si="357">ROUND((F3266/D3266),3)</f>
        <v>1.03</v>
      </c>
      <c r="S3266" s="14">
        <f t="shared" ref="S3266:S3329" si="358">F3266/O3266</f>
        <v>52.551020408163268</v>
      </c>
      <c r="T3266" t="str">
        <f t="shared" si="355"/>
        <v>theater</v>
      </c>
      <c r="U3266" t="str">
        <f t="shared" si="356"/>
        <v>plays</v>
      </c>
    </row>
    <row r="3267" spans="1:21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f t="shared" ref="E3267:E3330" si="359">IF(I3267="USD",D3267,(IF(I3267="AUD",(D3267*0.68),IF(I3267="GBP",(D3267*1.21),(IF(I3267="EUR",(D3267*1.11),(IF(I3267="CAD",(D3267*0.75),(IF(I3267="NZD",(D3267*0.64),IF(I3267="HKD",(D3267*0.13),IF(I3267="DKK",(D3267*0.15),IF(I3267="NOK",(D3267*0.11),IF(I3267="SEK",(D3267*0.1),(IF(I3267="MXN",(D3267*0.051),IF(I3267="chf",(D3267*1.02),IF(I3267="SGD",(D3267*0.72)))))))))))))))))))</f>
        <v>2997.0000000000005</v>
      </c>
      <c r="F3267">
        <v>4428</v>
      </c>
      <c r="G3267" t="s">
        <v>8219</v>
      </c>
      <c r="H3267" t="s">
        <v>8241</v>
      </c>
      <c r="I3267" t="s">
        <v>8249</v>
      </c>
      <c r="J3267">
        <v>1449162000</v>
      </c>
      <c r="K3267" s="10">
        <f t="shared" ref="K3267:K3330" si="360">(((J3267/60)/60)/24)+DATE(1970,1,1)</f>
        <v>42341.708333333328</v>
      </c>
      <c r="L3267">
        <v>1446570315</v>
      </c>
      <c r="M3267" s="10">
        <f t="shared" ref="M3267:M3330" si="361">(((L3267/60)/60)/24)+DATE(1970,1,1)</f>
        <v>42311.711979166663</v>
      </c>
      <c r="N3267" t="b">
        <v>1</v>
      </c>
      <c r="O3267">
        <v>63</v>
      </c>
      <c r="P3267" t="b">
        <v>1</v>
      </c>
      <c r="Q3267" t="s">
        <v>8271</v>
      </c>
      <c r="R3267" s="5">
        <f t="shared" si="357"/>
        <v>1.64</v>
      </c>
      <c r="S3267" s="14">
        <f t="shared" si="358"/>
        <v>70.285714285714292</v>
      </c>
      <c r="T3267" t="str">
        <f t="shared" ref="T3267:T3330" si="362">LEFT(Q3267,SEARCH("/",Q3267,1)-1)</f>
        <v>theater</v>
      </c>
      <c r="U3267" t="str">
        <f t="shared" ref="U3267:U3330" si="363">RIGHT(Q3267,(LEN(Q3267)-(SEARCH("/",Q3267,1))))</f>
        <v>plays</v>
      </c>
    </row>
    <row r="3268" spans="1:21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f t="shared" si="359"/>
        <v>6000</v>
      </c>
      <c r="F3268">
        <v>7877</v>
      </c>
      <c r="G3268" t="s">
        <v>8219</v>
      </c>
      <c r="H3268" t="s">
        <v>8224</v>
      </c>
      <c r="I3268" t="s">
        <v>8246</v>
      </c>
      <c r="J3268">
        <v>1434142800</v>
      </c>
      <c r="K3268" s="10">
        <f t="shared" si="360"/>
        <v>42167.875</v>
      </c>
      <c r="L3268">
        <v>1431435122</v>
      </c>
      <c r="M3268" s="10">
        <f t="shared" si="361"/>
        <v>42136.536134259266</v>
      </c>
      <c r="N3268" t="b">
        <v>1</v>
      </c>
      <c r="O3268">
        <v>163</v>
      </c>
      <c r="P3268" t="b">
        <v>1</v>
      </c>
      <c r="Q3268" t="s">
        <v>8271</v>
      </c>
      <c r="R3268" s="5">
        <f t="shared" si="357"/>
        <v>1.3129999999999999</v>
      </c>
      <c r="S3268" s="14">
        <f t="shared" si="358"/>
        <v>48.325153374233132</v>
      </c>
      <c r="T3268" t="str">
        <f t="shared" si="362"/>
        <v>theater</v>
      </c>
      <c r="U3268" t="str">
        <f t="shared" si="363"/>
        <v>plays</v>
      </c>
    </row>
    <row r="3269" spans="1:21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f t="shared" si="359"/>
        <v>15000</v>
      </c>
      <c r="F3269">
        <v>15315</v>
      </c>
      <c r="G3269" t="s">
        <v>8219</v>
      </c>
      <c r="H3269" t="s">
        <v>8224</v>
      </c>
      <c r="I3269" t="s">
        <v>8246</v>
      </c>
      <c r="J3269">
        <v>1437156660</v>
      </c>
      <c r="K3269" s="10">
        <f t="shared" si="360"/>
        <v>42202.757638888885</v>
      </c>
      <c r="L3269">
        <v>1434564660</v>
      </c>
      <c r="M3269" s="10">
        <f t="shared" si="361"/>
        <v>42172.757638888885</v>
      </c>
      <c r="N3269" t="b">
        <v>1</v>
      </c>
      <c r="O3269">
        <v>288</v>
      </c>
      <c r="P3269" t="b">
        <v>1</v>
      </c>
      <c r="Q3269" t="s">
        <v>8271</v>
      </c>
      <c r="R3269" s="5">
        <f t="shared" si="357"/>
        <v>1.0209999999999999</v>
      </c>
      <c r="S3269" s="14">
        <f t="shared" si="358"/>
        <v>53.177083333333336</v>
      </c>
      <c r="T3269" t="str">
        <f t="shared" si="362"/>
        <v>theater</v>
      </c>
      <c r="U3269" t="str">
        <f t="shared" si="363"/>
        <v>plays</v>
      </c>
    </row>
    <row r="3270" spans="1:21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f t="shared" si="359"/>
        <v>2000</v>
      </c>
      <c r="F3270">
        <v>2560</v>
      </c>
      <c r="G3270" t="s">
        <v>8219</v>
      </c>
      <c r="H3270" t="s">
        <v>8224</v>
      </c>
      <c r="I3270" t="s">
        <v>8246</v>
      </c>
      <c r="J3270">
        <v>1472074928</v>
      </c>
      <c r="K3270" s="10">
        <f t="shared" si="360"/>
        <v>42606.90425925926</v>
      </c>
      <c r="L3270">
        <v>1470692528</v>
      </c>
      <c r="M3270" s="10">
        <f t="shared" si="361"/>
        <v>42590.90425925926</v>
      </c>
      <c r="N3270" t="b">
        <v>1</v>
      </c>
      <c r="O3270">
        <v>42</v>
      </c>
      <c r="P3270" t="b">
        <v>1</v>
      </c>
      <c r="Q3270" t="s">
        <v>8271</v>
      </c>
      <c r="R3270" s="5">
        <f t="shared" si="357"/>
        <v>1.28</v>
      </c>
      <c r="S3270" s="14">
        <f t="shared" si="358"/>
        <v>60.952380952380949</v>
      </c>
      <c r="T3270" t="str">
        <f t="shared" si="362"/>
        <v>theater</v>
      </c>
      <c r="U3270" t="str">
        <f t="shared" si="363"/>
        <v>plays</v>
      </c>
    </row>
    <row r="3271" spans="1:21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f t="shared" si="359"/>
        <v>9680</v>
      </c>
      <c r="F3271">
        <v>8120</v>
      </c>
      <c r="G3271" t="s">
        <v>8219</v>
      </c>
      <c r="H3271" t="s">
        <v>8225</v>
      </c>
      <c r="I3271" t="s">
        <v>8247</v>
      </c>
      <c r="J3271">
        <v>1434452400</v>
      </c>
      <c r="K3271" s="10">
        <f t="shared" si="360"/>
        <v>42171.458333333328</v>
      </c>
      <c r="L3271">
        <v>1431509397</v>
      </c>
      <c r="M3271" s="10">
        <f t="shared" si="361"/>
        <v>42137.395798611105</v>
      </c>
      <c r="N3271" t="b">
        <v>1</v>
      </c>
      <c r="O3271">
        <v>70</v>
      </c>
      <c r="P3271" t="b">
        <v>1</v>
      </c>
      <c r="Q3271" t="s">
        <v>8271</v>
      </c>
      <c r="R3271" s="5">
        <f t="shared" si="357"/>
        <v>1.0149999999999999</v>
      </c>
      <c r="S3271" s="14">
        <f t="shared" si="358"/>
        <v>116</v>
      </c>
      <c r="T3271" t="str">
        <f t="shared" si="362"/>
        <v>theater</v>
      </c>
      <c r="U3271" t="str">
        <f t="shared" si="363"/>
        <v>plays</v>
      </c>
    </row>
    <row r="3272" spans="1:21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f t="shared" si="359"/>
        <v>2178</v>
      </c>
      <c r="F3272">
        <v>1830</v>
      </c>
      <c r="G3272" t="s">
        <v>8219</v>
      </c>
      <c r="H3272" t="s">
        <v>8225</v>
      </c>
      <c r="I3272" t="s">
        <v>8247</v>
      </c>
      <c r="J3272">
        <v>1436705265</v>
      </c>
      <c r="K3272" s="10">
        <f t="shared" si="360"/>
        <v>42197.533159722225</v>
      </c>
      <c r="L3272">
        <v>1434113265</v>
      </c>
      <c r="M3272" s="10">
        <f t="shared" si="361"/>
        <v>42167.533159722225</v>
      </c>
      <c r="N3272" t="b">
        <v>1</v>
      </c>
      <c r="O3272">
        <v>30</v>
      </c>
      <c r="P3272" t="b">
        <v>1</v>
      </c>
      <c r="Q3272" t="s">
        <v>8271</v>
      </c>
      <c r="R3272" s="5">
        <f t="shared" si="357"/>
        <v>1.0169999999999999</v>
      </c>
      <c r="S3272" s="14">
        <f t="shared" si="358"/>
        <v>61</v>
      </c>
      <c r="T3272" t="str">
        <f t="shared" si="362"/>
        <v>theater</v>
      </c>
      <c r="U3272" t="str">
        <f t="shared" si="363"/>
        <v>plays</v>
      </c>
    </row>
    <row r="3273" spans="1:21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f t="shared" si="359"/>
        <v>1815</v>
      </c>
      <c r="F3273">
        <v>1950</v>
      </c>
      <c r="G3273" t="s">
        <v>8219</v>
      </c>
      <c r="H3273" t="s">
        <v>8225</v>
      </c>
      <c r="I3273" t="s">
        <v>8247</v>
      </c>
      <c r="J3273">
        <v>1414927775</v>
      </c>
      <c r="K3273" s="10">
        <f t="shared" si="360"/>
        <v>41945.478877314818</v>
      </c>
      <c r="L3273">
        <v>1412332175</v>
      </c>
      <c r="M3273" s="10">
        <f t="shared" si="361"/>
        <v>41915.437210648146</v>
      </c>
      <c r="N3273" t="b">
        <v>1</v>
      </c>
      <c r="O3273">
        <v>51</v>
      </c>
      <c r="P3273" t="b">
        <v>1</v>
      </c>
      <c r="Q3273" t="s">
        <v>8271</v>
      </c>
      <c r="R3273" s="5">
        <f t="shared" si="357"/>
        <v>1.3</v>
      </c>
      <c r="S3273" s="14">
        <f t="shared" si="358"/>
        <v>38.235294117647058</v>
      </c>
      <c r="T3273" t="str">
        <f t="shared" si="362"/>
        <v>theater</v>
      </c>
      <c r="U3273" t="str">
        <f t="shared" si="363"/>
        <v>plays</v>
      </c>
    </row>
    <row r="3274" spans="1:21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f t="shared" si="359"/>
        <v>10000</v>
      </c>
      <c r="F3274">
        <v>15443</v>
      </c>
      <c r="G3274" t="s">
        <v>8219</v>
      </c>
      <c r="H3274" t="s">
        <v>8224</v>
      </c>
      <c r="I3274" t="s">
        <v>8246</v>
      </c>
      <c r="J3274">
        <v>1446814809</v>
      </c>
      <c r="K3274" s="10">
        <f t="shared" si="360"/>
        <v>42314.541770833333</v>
      </c>
      <c r="L3274">
        <v>1444219209</v>
      </c>
      <c r="M3274" s="10">
        <f t="shared" si="361"/>
        <v>42284.500104166669</v>
      </c>
      <c r="N3274" t="b">
        <v>1</v>
      </c>
      <c r="O3274">
        <v>145</v>
      </c>
      <c r="P3274" t="b">
        <v>1</v>
      </c>
      <c r="Q3274" t="s">
        <v>8271</v>
      </c>
      <c r="R3274" s="5">
        <f t="shared" si="357"/>
        <v>1.544</v>
      </c>
      <c r="S3274" s="14">
        <f t="shared" si="358"/>
        <v>106.50344827586207</v>
      </c>
      <c r="T3274" t="str">
        <f t="shared" si="362"/>
        <v>theater</v>
      </c>
      <c r="U3274" t="str">
        <f t="shared" si="363"/>
        <v>plays</v>
      </c>
    </row>
    <row r="3275" spans="1:21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f t="shared" si="359"/>
        <v>4000</v>
      </c>
      <c r="F3275">
        <v>4296</v>
      </c>
      <c r="G3275" t="s">
        <v>8219</v>
      </c>
      <c r="H3275" t="s">
        <v>8224</v>
      </c>
      <c r="I3275" t="s">
        <v>8246</v>
      </c>
      <c r="J3275">
        <v>1473879600</v>
      </c>
      <c r="K3275" s="10">
        <f t="shared" si="360"/>
        <v>42627.791666666672</v>
      </c>
      <c r="L3275">
        <v>1472498042</v>
      </c>
      <c r="M3275" s="10">
        <f t="shared" si="361"/>
        <v>42611.801412037035</v>
      </c>
      <c r="N3275" t="b">
        <v>1</v>
      </c>
      <c r="O3275">
        <v>21</v>
      </c>
      <c r="P3275" t="b">
        <v>1</v>
      </c>
      <c r="Q3275" t="s">
        <v>8271</v>
      </c>
      <c r="R3275" s="5">
        <f t="shared" si="357"/>
        <v>1.0740000000000001</v>
      </c>
      <c r="S3275" s="14">
        <f t="shared" si="358"/>
        <v>204.57142857142858</v>
      </c>
      <c r="T3275" t="str">
        <f t="shared" si="362"/>
        <v>theater</v>
      </c>
      <c r="U3275" t="str">
        <f t="shared" si="363"/>
        <v>plays</v>
      </c>
    </row>
    <row r="3276" spans="1:21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f t="shared" si="359"/>
        <v>15500</v>
      </c>
      <c r="F3276">
        <v>15705</v>
      </c>
      <c r="G3276" t="s">
        <v>8219</v>
      </c>
      <c r="H3276" t="s">
        <v>8224</v>
      </c>
      <c r="I3276" t="s">
        <v>8246</v>
      </c>
      <c r="J3276">
        <v>1458075600</v>
      </c>
      <c r="K3276" s="10">
        <f t="shared" si="360"/>
        <v>42444.875</v>
      </c>
      <c r="L3276">
        <v>1454259272</v>
      </c>
      <c r="M3276" s="10">
        <f t="shared" si="361"/>
        <v>42400.704537037032</v>
      </c>
      <c r="N3276" t="b">
        <v>1</v>
      </c>
      <c r="O3276">
        <v>286</v>
      </c>
      <c r="P3276" t="b">
        <v>1</v>
      </c>
      <c r="Q3276" t="s">
        <v>8271</v>
      </c>
      <c r="R3276" s="5">
        <f t="shared" si="357"/>
        <v>1.0129999999999999</v>
      </c>
      <c r="S3276" s="14">
        <f t="shared" si="358"/>
        <v>54.912587412587413</v>
      </c>
      <c r="T3276" t="str">
        <f t="shared" si="362"/>
        <v>theater</v>
      </c>
      <c r="U3276" t="str">
        <f t="shared" si="363"/>
        <v>plays</v>
      </c>
    </row>
    <row r="3277" spans="1:21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f t="shared" si="359"/>
        <v>1800</v>
      </c>
      <c r="F3277">
        <v>1805</v>
      </c>
      <c r="G3277" t="s">
        <v>8219</v>
      </c>
      <c r="H3277" t="s">
        <v>8224</v>
      </c>
      <c r="I3277" t="s">
        <v>8246</v>
      </c>
      <c r="J3277">
        <v>1423456200</v>
      </c>
      <c r="K3277" s="10">
        <f t="shared" si="360"/>
        <v>42044.1875</v>
      </c>
      <c r="L3277">
        <v>1421183271</v>
      </c>
      <c r="M3277" s="10">
        <f t="shared" si="361"/>
        <v>42017.88045138889</v>
      </c>
      <c r="N3277" t="b">
        <v>1</v>
      </c>
      <c r="O3277">
        <v>12</v>
      </c>
      <c r="P3277" t="b">
        <v>1</v>
      </c>
      <c r="Q3277" t="s">
        <v>8271</v>
      </c>
      <c r="R3277" s="5">
        <f t="shared" si="357"/>
        <v>1.0029999999999999</v>
      </c>
      <c r="S3277" s="14">
        <f t="shared" si="358"/>
        <v>150.41666666666666</v>
      </c>
      <c r="T3277" t="str">
        <f t="shared" si="362"/>
        <v>theater</v>
      </c>
      <c r="U3277" t="str">
        <f t="shared" si="363"/>
        <v>plays</v>
      </c>
    </row>
    <row r="3278" spans="1:21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f t="shared" si="359"/>
        <v>3375</v>
      </c>
      <c r="F3278">
        <v>5258</v>
      </c>
      <c r="G3278" t="s">
        <v>8219</v>
      </c>
      <c r="H3278" t="s">
        <v>8229</v>
      </c>
      <c r="I3278" t="s">
        <v>8251</v>
      </c>
      <c r="J3278">
        <v>1459483140</v>
      </c>
      <c r="K3278" s="10">
        <f t="shared" si="360"/>
        <v>42461.165972222225</v>
      </c>
      <c r="L3278">
        <v>1456526879</v>
      </c>
      <c r="M3278" s="10">
        <f t="shared" si="361"/>
        <v>42426.949988425928</v>
      </c>
      <c r="N3278" t="b">
        <v>1</v>
      </c>
      <c r="O3278">
        <v>100</v>
      </c>
      <c r="P3278" t="b">
        <v>1</v>
      </c>
      <c r="Q3278" t="s">
        <v>8271</v>
      </c>
      <c r="R3278" s="5">
        <f t="shared" si="357"/>
        <v>1.1679999999999999</v>
      </c>
      <c r="S3278" s="14">
        <f t="shared" si="358"/>
        <v>52.58</v>
      </c>
      <c r="T3278" t="str">
        <f t="shared" si="362"/>
        <v>theater</v>
      </c>
      <c r="U3278" t="str">
        <f t="shared" si="363"/>
        <v>plays</v>
      </c>
    </row>
    <row r="3279" spans="1:21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f t="shared" si="359"/>
        <v>6050</v>
      </c>
      <c r="F3279">
        <v>5430</v>
      </c>
      <c r="G3279" t="s">
        <v>8219</v>
      </c>
      <c r="H3279" t="s">
        <v>8225</v>
      </c>
      <c r="I3279" t="s">
        <v>8247</v>
      </c>
      <c r="J3279">
        <v>1416331406</v>
      </c>
      <c r="K3279" s="10">
        <f t="shared" si="360"/>
        <v>41961.724606481483</v>
      </c>
      <c r="L3279">
        <v>1413735806</v>
      </c>
      <c r="M3279" s="10">
        <f t="shared" si="361"/>
        <v>41931.682939814818</v>
      </c>
      <c r="N3279" t="b">
        <v>1</v>
      </c>
      <c r="O3279">
        <v>100</v>
      </c>
      <c r="P3279" t="b">
        <v>1</v>
      </c>
      <c r="Q3279" t="s">
        <v>8271</v>
      </c>
      <c r="R3279" s="5">
        <f t="shared" si="357"/>
        <v>1.0860000000000001</v>
      </c>
      <c r="S3279" s="14">
        <f t="shared" si="358"/>
        <v>54.3</v>
      </c>
      <c r="T3279" t="str">
        <f t="shared" si="362"/>
        <v>theater</v>
      </c>
      <c r="U3279" t="str">
        <f t="shared" si="363"/>
        <v>plays</v>
      </c>
    </row>
    <row r="3280" spans="1:21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f t="shared" si="359"/>
        <v>3025</v>
      </c>
      <c r="F3280">
        <v>2585</v>
      </c>
      <c r="G3280" t="s">
        <v>8219</v>
      </c>
      <c r="H3280" t="s">
        <v>8225</v>
      </c>
      <c r="I3280" t="s">
        <v>8247</v>
      </c>
      <c r="J3280">
        <v>1433017303</v>
      </c>
      <c r="K3280" s="10">
        <f t="shared" si="360"/>
        <v>42154.848414351851</v>
      </c>
      <c r="L3280">
        <v>1430425303</v>
      </c>
      <c r="M3280" s="10">
        <f t="shared" si="361"/>
        <v>42124.848414351851</v>
      </c>
      <c r="N3280" t="b">
        <v>1</v>
      </c>
      <c r="O3280">
        <v>34</v>
      </c>
      <c r="P3280" t="b">
        <v>1</v>
      </c>
      <c r="Q3280" t="s">
        <v>8271</v>
      </c>
      <c r="R3280" s="5">
        <f t="shared" si="357"/>
        <v>1.034</v>
      </c>
      <c r="S3280" s="14">
        <f t="shared" si="358"/>
        <v>76.029411764705884</v>
      </c>
      <c r="T3280" t="str">
        <f t="shared" si="362"/>
        <v>theater</v>
      </c>
      <c r="U3280" t="str">
        <f t="shared" si="363"/>
        <v>plays</v>
      </c>
    </row>
    <row r="3281" spans="1:21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f t="shared" si="359"/>
        <v>5800</v>
      </c>
      <c r="F3281">
        <v>6628</v>
      </c>
      <c r="G3281" t="s">
        <v>8219</v>
      </c>
      <c r="H3281" t="s">
        <v>8224</v>
      </c>
      <c r="I3281" t="s">
        <v>8246</v>
      </c>
      <c r="J3281">
        <v>1459474059</v>
      </c>
      <c r="K3281" s="10">
        <f t="shared" si="360"/>
        <v>42461.06086805556</v>
      </c>
      <c r="L3281">
        <v>1456885659</v>
      </c>
      <c r="M3281" s="10">
        <f t="shared" si="361"/>
        <v>42431.102534722217</v>
      </c>
      <c r="N3281" t="b">
        <v>0</v>
      </c>
      <c r="O3281">
        <v>63</v>
      </c>
      <c r="P3281" t="b">
        <v>1</v>
      </c>
      <c r="Q3281" t="s">
        <v>8271</v>
      </c>
      <c r="R3281" s="5">
        <f t="shared" si="357"/>
        <v>1.143</v>
      </c>
      <c r="S3281" s="14">
        <f t="shared" si="358"/>
        <v>105.2063492063492</v>
      </c>
      <c r="T3281" t="str">
        <f t="shared" si="362"/>
        <v>theater</v>
      </c>
      <c r="U3281" t="str">
        <f t="shared" si="363"/>
        <v>plays</v>
      </c>
    </row>
    <row r="3282" spans="1:21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f t="shared" si="359"/>
        <v>2000</v>
      </c>
      <c r="F3282">
        <v>2060</v>
      </c>
      <c r="G3282" t="s">
        <v>8219</v>
      </c>
      <c r="H3282" t="s">
        <v>8224</v>
      </c>
      <c r="I3282" t="s">
        <v>8246</v>
      </c>
      <c r="J3282">
        <v>1433134800</v>
      </c>
      <c r="K3282" s="10">
        <f t="shared" si="360"/>
        <v>42156.208333333328</v>
      </c>
      <c r="L3282">
        <v>1430158198</v>
      </c>
      <c r="M3282" s="10">
        <f t="shared" si="361"/>
        <v>42121.756921296299</v>
      </c>
      <c r="N3282" t="b">
        <v>0</v>
      </c>
      <c r="O3282">
        <v>30</v>
      </c>
      <c r="P3282" t="b">
        <v>1</v>
      </c>
      <c r="Q3282" t="s">
        <v>8271</v>
      </c>
      <c r="R3282" s="5">
        <f t="shared" si="357"/>
        <v>1.03</v>
      </c>
      <c r="S3282" s="14">
        <f t="shared" si="358"/>
        <v>68.666666666666671</v>
      </c>
      <c r="T3282" t="str">
        <f t="shared" si="362"/>
        <v>theater</v>
      </c>
      <c r="U3282" t="str">
        <f t="shared" si="363"/>
        <v>plays</v>
      </c>
    </row>
    <row r="3283" spans="1:21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f t="shared" si="359"/>
        <v>5000</v>
      </c>
      <c r="F3283">
        <v>6080</v>
      </c>
      <c r="G3283" t="s">
        <v>8219</v>
      </c>
      <c r="H3283" t="s">
        <v>8224</v>
      </c>
      <c r="I3283" t="s">
        <v>8246</v>
      </c>
      <c r="J3283">
        <v>1441153705</v>
      </c>
      <c r="K3283" s="10">
        <f t="shared" si="360"/>
        <v>42249.019733796296</v>
      </c>
      <c r="L3283">
        <v>1438561705</v>
      </c>
      <c r="M3283" s="10">
        <f t="shared" si="361"/>
        <v>42219.019733796296</v>
      </c>
      <c r="N3283" t="b">
        <v>0</v>
      </c>
      <c r="O3283">
        <v>47</v>
      </c>
      <c r="P3283" t="b">
        <v>1</v>
      </c>
      <c r="Q3283" t="s">
        <v>8271</v>
      </c>
      <c r="R3283" s="5">
        <f t="shared" si="357"/>
        <v>1.216</v>
      </c>
      <c r="S3283" s="14">
        <f t="shared" si="358"/>
        <v>129.36170212765958</v>
      </c>
      <c r="T3283" t="str">
        <f t="shared" si="362"/>
        <v>theater</v>
      </c>
      <c r="U3283" t="str">
        <f t="shared" si="363"/>
        <v>plays</v>
      </c>
    </row>
    <row r="3284" spans="1:21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f t="shared" si="359"/>
        <v>31000</v>
      </c>
      <c r="F3284">
        <v>31820.5</v>
      </c>
      <c r="G3284" t="s">
        <v>8219</v>
      </c>
      <c r="H3284" t="s">
        <v>8224</v>
      </c>
      <c r="I3284" t="s">
        <v>8246</v>
      </c>
      <c r="J3284">
        <v>1461904788</v>
      </c>
      <c r="K3284" s="10">
        <f t="shared" si="360"/>
        <v>42489.19430555556</v>
      </c>
      <c r="L3284">
        <v>1458103188</v>
      </c>
      <c r="M3284" s="10">
        <f t="shared" si="361"/>
        <v>42445.19430555556</v>
      </c>
      <c r="N3284" t="b">
        <v>0</v>
      </c>
      <c r="O3284">
        <v>237</v>
      </c>
      <c r="P3284" t="b">
        <v>1</v>
      </c>
      <c r="Q3284" t="s">
        <v>8271</v>
      </c>
      <c r="R3284" s="5">
        <f t="shared" si="357"/>
        <v>1.026</v>
      </c>
      <c r="S3284" s="14">
        <f t="shared" si="358"/>
        <v>134.26371308016877</v>
      </c>
      <c r="T3284" t="str">
        <f t="shared" si="362"/>
        <v>theater</v>
      </c>
      <c r="U3284" t="str">
        <f t="shared" si="363"/>
        <v>plays</v>
      </c>
    </row>
    <row r="3285" spans="1:21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f t="shared" si="359"/>
        <v>968</v>
      </c>
      <c r="F3285">
        <v>838</v>
      </c>
      <c r="G3285" t="s">
        <v>8219</v>
      </c>
      <c r="H3285" t="s">
        <v>8225</v>
      </c>
      <c r="I3285" t="s">
        <v>8247</v>
      </c>
      <c r="J3285">
        <v>1455138000</v>
      </c>
      <c r="K3285" s="10">
        <f t="shared" si="360"/>
        <v>42410.875</v>
      </c>
      <c r="L3285">
        <v>1452448298</v>
      </c>
      <c r="M3285" s="10">
        <f t="shared" si="361"/>
        <v>42379.74418981481</v>
      </c>
      <c r="N3285" t="b">
        <v>0</v>
      </c>
      <c r="O3285">
        <v>47</v>
      </c>
      <c r="P3285" t="b">
        <v>1</v>
      </c>
      <c r="Q3285" t="s">
        <v>8271</v>
      </c>
      <c r="R3285" s="5">
        <f t="shared" si="357"/>
        <v>1.048</v>
      </c>
      <c r="S3285" s="14">
        <f t="shared" si="358"/>
        <v>17.829787234042552</v>
      </c>
      <c r="T3285" t="str">
        <f t="shared" si="362"/>
        <v>theater</v>
      </c>
      <c r="U3285" t="str">
        <f t="shared" si="363"/>
        <v>plays</v>
      </c>
    </row>
    <row r="3286" spans="1:21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f t="shared" si="359"/>
        <v>3000</v>
      </c>
      <c r="F3286">
        <v>3048</v>
      </c>
      <c r="G3286" t="s">
        <v>8219</v>
      </c>
      <c r="H3286" t="s">
        <v>8224</v>
      </c>
      <c r="I3286" t="s">
        <v>8246</v>
      </c>
      <c r="J3286">
        <v>1454047140</v>
      </c>
      <c r="K3286" s="10">
        <f t="shared" si="360"/>
        <v>42398.249305555553</v>
      </c>
      <c r="L3286">
        <v>1452546853</v>
      </c>
      <c r="M3286" s="10">
        <f t="shared" si="361"/>
        <v>42380.884872685187</v>
      </c>
      <c r="N3286" t="b">
        <v>0</v>
      </c>
      <c r="O3286">
        <v>15</v>
      </c>
      <c r="P3286" t="b">
        <v>1</v>
      </c>
      <c r="Q3286" t="s">
        <v>8271</v>
      </c>
      <c r="R3286" s="5">
        <f t="shared" si="357"/>
        <v>1.016</v>
      </c>
      <c r="S3286" s="14">
        <f t="shared" si="358"/>
        <v>203.2</v>
      </c>
      <c r="T3286" t="str">
        <f t="shared" si="362"/>
        <v>theater</v>
      </c>
      <c r="U3286" t="str">
        <f t="shared" si="363"/>
        <v>plays</v>
      </c>
    </row>
    <row r="3287" spans="1:21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f t="shared" si="359"/>
        <v>4999</v>
      </c>
      <c r="F3287">
        <v>5604</v>
      </c>
      <c r="G3287" t="s">
        <v>8219</v>
      </c>
      <c r="H3287" t="s">
        <v>8224</v>
      </c>
      <c r="I3287" t="s">
        <v>8246</v>
      </c>
      <c r="J3287">
        <v>1488258000</v>
      </c>
      <c r="K3287" s="10">
        <f t="shared" si="360"/>
        <v>42794.208333333328</v>
      </c>
      <c r="L3287">
        <v>1485556626</v>
      </c>
      <c r="M3287" s="10">
        <f t="shared" si="361"/>
        <v>42762.942430555559</v>
      </c>
      <c r="N3287" t="b">
        <v>0</v>
      </c>
      <c r="O3287">
        <v>81</v>
      </c>
      <c r="P3287" t="b">
        <v>1</v>
      </c>
      <c r="Q3287" t="s">
        <v>8271</v>
      </c>
      <c r="R3287" s="5">
        <f t="shared" si="357"/>
        <v>1.121</v>
      </c>
      <c r="S3287" s="14">
        <f t="shared" si="358"/>
        <v>69.18518518518519</v>
      </c>
      <c r="T3287" t="str">
        <f t="shared" si="362"/>
        <v>theater</v>
      </c>
      <c r="U3287" t="str">
        <f t="shared" si="363"/>
        <v>plays</v>
      </c>
    </row>
    <row r="3288" spans="1:21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f t="shared" si="359"/>
        <v>15000</v>
      </c>
      <c r="F3288">
        <v>15265</v>
      </c>
      <c r="G3288" t="s">
        <v>8219</v>
      </c>
      <c r="H3288" t="s">
        <v>8224</v>
      </c>
      <c r="I3288" t="s">
        <v>8246</v>
      </c>
      <c r="J3288">
        <v>1471291782</v>
      </c>
      <c r="K3288" s="10">
        <f t="shared" si="360"/>
        <v>42597.840069444443</v>
      </c>
      <c r="L3288">
        <v>1468699782</v>
      </c>
      <c r="M3288" s="10">
        <f t="shared" si="361"/>
        <v>42567.840069444443</v>
      </c>
      <c r="N3288" t="b">
        <v>0</v>
      </c>
      <c r="O3288">
        <v>122</v>
      </c>
      <c r="P3288" t="b">
        <v>1</v>
      </c>
      <c r="Q3288" t="s">
        <v>8271</v>
      </c>
      <c r="R3288" s="5">
        <f t="shared" si="357"/>
        <v>1.018</v>
      </c>
      <c r="S3288" s="14">
        <f t="shared" si="358"/>
        <v>125.12295081967213</v>
      </c>
      <c r="T3288" t="str">
        <f t="shared" si="362"/>
        <v>theater</v>
      </c>
      <c r="U3288" t="str">
        <f t="shared" si="363"/>
        <v>plays</v>
      </c>
    </row>
    <row r="3289" spans="1:21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f t="shared" si="359"/>
        <v>1875</v>
      </c>
      <c r="F3289">
        <v>2500</v>
      </c>
      <c r="G3289" t="s">
        <v>8219</v>
      </c>
      <c r="H3289" t="s">
        <v>8229</v>
      </c>
      <c r="I3289" t="s">
        <v>8251</v>
      </c>
      <c r="J3289">
        <v>1448733628</v>
      </c>
      <c r="K3289" s="10">
        <f t="shared" si="360"/>
        <v>42336.750324074077</v>
      </c>
      <c r="L3289">
        <v>1446573628</v>
      </c>
      <c r="M3289" s="10">
        <f t="shared" si="361"/>
        <v>42311.750324074077</v>
      </c>
      <c r="N3289" t="b">
        <v>0</v>
      </c>
      <c r="O3289">
        <v>34</v>
      </c>
      <c r="P3289" t="b">
        <v>1</v>
      </c>
      <c r="Q3289" t="s">
        <v>8271</v>
      </c>
      <c r="R3289" s="5">
        <f t="shared" si="357"/>
        <v>1</v>
      </c>
      <c r="S3289" s="14">
        <f t="shared" si="358"/>
        <v>73.529411764705884</v>
      </c>
      <c r="T3289" t="str">
        <f t="shared" si="362"/>
        <v>theater</v>
      </c>
      <c r="U3289" t="str">
        <f t="shared" si="363"/>
        <v>plays</v>
      </c>
    </row>
    <row r="3290" spans="1:21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f t="shared" si="359"/>
        <v>12100</v>
      </c>
      <c r="F3290">
        <v>10026.49</v>
      </c>
      <c r="G3290" t="s">
        <v>8219</v>
      </c>
      <c r="H3290" t="s">
        <v>8225</v>
      </c>
      <c r="I3290" t="s">
        <v>8247</v>
      </c>
      <c r="J3290">
        <v>1466463600</v>
      </c>
      <c r="K3290" s="10">
        <f t="shared" si="360"/>
        <v>42541.958333333328</v>
      </c>
      <c r="L3290">
        <v>1463337315</v>
      </c>
      <c r="M3290" s="10">
        <f t="shared" si="361"/>
        <v>42505.774479166663</v>
      </c>
      <c r="N3290" t="b">
        <v>0</v>
      </c>
      <c r="O3290">
        <v>207</v>
      </c>
      <c r="P3290" t="b">
        <v>1</v>
      </c>
      <c r="Q3290" t="s">
        <v>8271</v>
      </c>
      <c r="R3290" s="5">
        <f t="shared" si="357"/>
        <v>1.0029999999999999</v>
      </c>
      <c r="S3290" s="14">
        <f t="shared" si="358"/>
        <v>48.437149758454105</v>
      </c>
      <c r="T3290" t="str">
        <f t="shared" si="362"/>
        <v>theater</v>
      </c>
      <c r="U3290" t="str">
        <f t="shared" si="363"/>
        <v>plays</v>
      </c>
    </row>
    <row r="3291" spans="1:21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f t="shared" si="359"/>
        <v>605</v>
      </c>
      <c r="F3291">
        <v>665.21</v>
      </c>
      <c r="G3291" t="s">
        <v>8219</v>
      </c>
      <c r="H3291" t="s">
        <v>8225</v>
      </c>
      <c r="I3291" t="s">
        <v>8247</v>
      </c>
      <c r="J3291">
        <v>1487580602</v>
      </c>
      <c r="K3291" s="10">
        <f t="shared" si="360"/>
        <v>42786.368078703701</v>
      </c>
      <c r="L3291">
        <v>1485161402</v>
      </c>
      <c r="M3291" s="10">
        <f t="shared" si="361"/>
        <v>42758.368078703701</v>
      </c>
      <c r="N3291" t="b">
        <v>0</v>
      </c>
      <c r="O3291">
        <v>25</v>
      </c>
      <c r="P3291" t="b">
        <v>1</v>
      </c>
      <c r="Q3291" t="s">
        <v>8271</v>
      </c>
      <c r="R3291" s="5">
        <f t="shared" si="357"/>
        <v>1.33</v>
      </c>
      <c r="S3291" s="14">
        <f t="shared" si="358"/>
        <v>26.608400000000003</v>
      </c>
      <c r="T3291" t="str">
        <f t="shared" si="362"/>
        <v>theater</v>
      </c>
      <c r="U3291" t="str">
        <f t="shared" si="363"/>
        <v>plays</v>
      </c>
    </row>
    <row r="3292" spans="1:21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f t="shared" si="359"/>
        <v>2420</v>
      </c>
      <c r="F3292">
        <v>2424</v>
      </c>
      <c r="G3292" t="s">
        <v>8219</v>
      </c>
      <c r="H3292" t="s">
        <v>8225</v>
      </c>
      <c r="I3292" t="s">
        <v>8247</v>
      </c>
      <c r="J3292">
        <v>1489234891</v>
      </c>
      <c r="K3292" s="10">
        <f t="shared" si="360"/>
        <v>42805.51494212963</v>
      </c>
      <c r="L3292">
        <v>1486642891</v>
      </c>
      <c r="M3292" s="10">
        <f t="shared" si="361"/>
        <v>42775.51494212963</v>
      </c>
      <c r="N3292" t="b">
        <v>0</v>
      </c>
      <c r="O3292">
        <v>72</v>
      </c>
      <c r="P3292" t="b">
        <v>1</v>
      </c>
      <c r="Q3292" t="s">
        <v>8271</v>
      </c>
      <c r="R3292" s="5">
        <f t="shared" si="357"/>
        <v>1.212</v>
      </c>
      <c r="S3292" s="14">
        <f t="shared" si="358"/>
        <v>33.666666666666664</v>
      </c>
      <c r="T3292" t="str">
        <f t="shared" si="362"/>
        <v>theater</v>
      </c>
      <c r="U3292" t="str">
        <f t="shared" si="363"/>
        <v>plays</v>
      </c>
    </row>
    <row r="3293" spans="1:21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f t="shared" si="359"/>
        <v>500</v>
      </c>
      <c r="F3293">
        <v>570</v>
      </c>
      <c r="G3293" t="s">
        <v>8219</v>
      </c>
      <c r="H3293" t="s">
        <v>8224</v>
      </c>
      <c r="I3293" t="s">
        <v>8246</v>
      </c>
      <c r="J3293">
        <v>1442462340</v>
      </c>
      <c r="K3293" s="10">
        <f t="shared" si="360"/>
        <v>42264.165972222225</v>
      </c>
      <c r="L3293">
        <v>1439743900</v>
      </c>
      <c r="M3293" s="10">
        <f t="shared" si="361"/>
        <v>42232.702546296292</v>
      </c>
      <c r="N3293" t="b">
        <v>0</v>
      </c>
      <c r="O3293">
        <v>14</v>
      </c>
      <c r="P3293" t="b">
        <v>1</v>
      </c>
      <c r="Q3293" t="s">
        <v>8271</v>
      </c>
      <c r="R3293" s="5">
        <f t="shared" si="357"/>
        <v>1.1399999999999999</v>
      </c>
      <c r="S3293" s="14">
        <f t="shared" si="358"/>
        <v>40.714285714285715</v>
      </c>
      <c r="T3293" t="str">
        <f t="shared" si="362"/>
        <v>theater</v>
      </c>
      <c r="U3293" t="str">
        <f t="shared" si="363"/>
        <v>plays</v>
      </c>
    </row>
    <row r="3294" spans="1:21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f t="shared" si="359"/>
        <v>122.21</v>
      </c>
      <c r="F3294">
        <v>289</v>
      </c>
      <c r="G3294" t="s">
        <v>8219</v>
      </c>
      <c r="H3294" t="s">
        <v>8225</v>
      </c>
      <c r="I3294" t="s">
        <v>8247</v>
      </c>
      <c r="J3294">
        <v>1449257348</v>
      </c>
      <c r="K3294" s="10">
        <f t="shared" si="360"/>
        <v>42342.811898148153</v>
      </c>
      <c r="L3294">
        <v>1444069748</v>
      </c>
      <c r="M3294" s="10">
        <f t="shared" si="361"/>
        <v>42282.770231481481</v>
      </c>
      <c r="N3294" t="b">
        <v>0</v>
      </c>
      <c r="O3294">
        <v>15</v>
      </c>
      <c r="P3294" t="b">
        <v>1</v>
      </c>
      <c r="Q3294" t="s">
        <v>8271</v>
      </c>
      <c r="R3294" s="5">
        <f t="shared" si="357"/>
        <v>2.8610000000000002</v>
      </c>
      <c r="S3294" s="14">
        <f t="shared" si="358"/>
        <v>19.266666666666666</v>
      </c>
      <c r="T3294" t="str">
        <f t="shared" si="362"/>
        <v>theater</v>
      </c>
      <c r="U3294" t="str">
        <f t="shared" si="363"/>
        <v>plays</v>
      </c>
    </row>
    <row r="3295" spans="1:21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f t="shared" si="359"/>
        <v>2880</v>
      </c>
      <c r="F3295">
        <v>7670</v>
      </c>
      <c r="G3295" t="s">
        <v>8219</v>
      </c>
      <c r="H3295" t="s">
        <v>8228</v>
      </c>
      <c r="I3295" s="17" t="s">
        <v>8250</v>
      </c>
      <c r="J3295">
        <v>1488622352</v>
      </c>
      <c r="K3295" s="10">
        <f t="shared" si="360"/>
        <v>42798.425370370373</v>
      </c>
      <c r="L3295">
        <v>1486030352</v>
      </c>
      <c r="M3295" s="10">
        <f t="shared" si="361"/>
        <v>42768.425370370373</v>
      </c>
      <c r="N3295" t="b">
        <v>0</v>
      </c>
      <c r="O3295">
        <v>91</v>
      </c>
      <c r="P3295" t="b">
        <v>1</v>
      </c>
      <c r="Q3295" t="s">
        <v>8271</v>
      </c>
      <c r="R3295" s="5">
        <f t="shared" si="357"/>
        <v>1.704</v>
      </c>
      <c r="S3295" s="14">
        <f t="shared" si="358"/>
        <v>84.285714285714292</v>
      </c>
      <c r="T3295" t="str">
        <f t="shared" si="362"/>
        <v>theater</v>
      </c>
      <c r="U3295" t="str">
        <f t="shared" si="363"/>
        <v>plays</v>
      </c>
    </row>
    <row r="3296" spans="1:21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f t="shared" si="359"/>
        <v>726</v>
      </c>
      <c r="F3296">
        <v>710</v>
      </c>
      <c r="G3296" t="s">
        <v>8219</v>
      </c>
      <c r="H3296" t="s">
        <v>8225</v>
      </c>
      <c r="I3296" t="s">
        <v>8247</v>
      </c>
      <c r="J3296">
        <v>1434459554</v>
      </c>
      <c r="K3296" s="10">
        <f t="shared" si="360"/>
        <v>42171.541134259256</v>
      </c>
      <c r="L3296">
        <v>1431867554</v>
      </c>
      <c r="M3296" s="10">
        <f t="shared" si="361"/>
        <v>42141.541134259256</v>
      </c>
      <c r="N3296" t="b">
        <v>0</v>
      </c>
      <c r="O3296">
        <v>24</v>
      </c>
      <c r="P3296" t="b">
        <v>1</v>
      </c>
      <c r="Q3296" t="s">
        <v>8271</v>
      </c>
      <c r="R3296" s="5">
        <f t="shared" si="357"/>
        <v>1.1830000000000001</v>
      </c>
      <c r="S3296" s="14">
        <f t="shared" si="358"/>
        <v>29.583333333333332</v>
      </c>
      <c r="T3296" t="str">
        <f t="shared" si="362"/>
        <v>theater</v>
      </c>
      <c r="U3296" t="str">
        <f t="shared" si="363"/>
        <v>plays</v>
      </c>
    </row>
    <row r="3297" spans="1:21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f t="shared" si="359"/>
        <v>847</v>
      </c>
      <c r="F3297">
        <v>720.01</v>
      </c>
      <c r="G3297" t="s">
        <v>8219</v>
      </c>
      <c r="H3297" t="s">
        <v>8225</v>
      </c>
      <c r="I3297" t="s">
        <v>8247</v>
      </c>
      <c r="J3297">
        <v>1474886229</v>
      </c>
      <c r="K3297" s="10">
        <f t="shared" si="360"/>
        <v>42639.442465277782</v>
      </c>
      <c r="L3297">
        <v>1472294229</v>
      </c>
      <c r="M3297" s="10">
        <f t="shared" si="361"/>
        <v>42609.442465277782</v>
      </c>
      <c r="N3297" t="b">
        <v>0</v>
      </c>
      <c r="O3297">
        <v>27</v>
      </c>
      <c r="P3297" t="b">
        <v>1</v>
      </c>
      <c r="Q3297" t="s">
        <v>8271</v>
      </c>
      <c r="R3297" s="5">
        <f t="shared" si="357"/>
        <v>1.0289999999999999</v>
      </c>
      <c r="S3297" s="14">
        <f t="shared" si="358"/>
        <v>26.667037037037037</v>
      </c>
      <c r="T3297" t="str">
        <f t="shared" si="362"/>
        <v>theater</v>
      </c>
      <c r="U3297" t="str">
        <f t="shared" si="363"/>
        <v>plays</v>
      </c>
    </row>
    <row r="3298" spans="1:21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f t="shared" si="359"/>
        <v>1815</v>
      </c>
      <c r="F3298">
        <v>2161</v>
      </c>
      <c r="G3298" t="s">
        <v>8219</v>
      </c>
      <c r="H3298" t="s">
        <v>8225</v>
      </c>
      <c r="I3298" t="s">
        <v>8247</v>
      </c>
      <c r="J3298">
        <v>1448229600</v>
      </c>
      <c r="K3298" s="10">
        <f t="shared" si="360"/>
        <v>42330.916666666672</v>
      </c>
      <c r="L3298">
        <v>1446401372</v>
      </c>
      <c r="M3298" s="10">
        <f t="shared" si="361"/>
        <v>42309.756620370375</v>
      </c>
      <c r="N3298" t="b">
        <v>0</v>
      </c>
      <c r="O3298">
        <v>47</v>
      </c>
      <c r="P3298" t="b">
        <v>1</v>
      </c>
      <c r="Q3298" t="s">
        <v>8271</v>
      </c>
      <c r="R3298" s="5">
        <f t="shared" si="357"/>
        <v>1.4410000000000001</v>
      </c>
      <c r="S3298" s="14">
        <f t="shared" si="358"/>
        <v>45.978723404255319</v>
      </c>
      <c r="T3298" t="str">
        <f t="shared" si="362"/>
        <v>theater</v>
      </c>
      <c r="U3298" t="str">
        <f t="shared" si="363"/>
        <v>plays</v>
      </c>
    </row>
    <row r="3299" spans="1:21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f t="shared" si="359"/>
        <v>6655</v>
      </c>
      <c r="F3299">
        <v>5504</v>
      </c>
      <c r="G3299" t="s">
        <v>8219</v>
      </c>
      <c r="H3299" t="s">
        <v>8225</v>
      </c>
      <c r="I3299" t="s">
        <v>8247</v>
      </c>
      <c r="J3299">
        <v>1438037940</v>
      </c>
      <c r="K3299" s="10">
        <f t="shared" si="360"/>
        <v>42212.957638888889</v>
      </c>
      <c r="L3299">
        <v>1436380256</v>
      </c>
      <c r="M3299" s="10">
        <f t="shared" si="361"/>
        <v>42193.771481481483</v>
      </c>
      <c r="N3299" t="b">
        <v>0</v>
      </c>
      <c r="O3299">
        <v>44</v>
      </c>
      <c r="P3299" t="b">
        <v>1</v>
      </c>
      <c r="Q3299" t="s">
        <v>8271</v>
      </c>
      <c r="R3299" s="5">
        <f t="shared" si="357"/>
        <v>1.0009999999999999</v>
      </c>
      <c r="S3299" s="14">
        <f t="shared" si="358"/>
        <v>125.09090909090909</v>
      </c>
      <c r="T3299" t="str">
        <f t="shared" si="362"/>
        <v>theater</v>
      </c>
      <c r="U3299" t="str">
        <f t="shared" si="363"/>
        <v>plays</v>
      </c>
    </row>
    <row r="3300" spans="1:21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f t="shared" si="359"/>
        <v>10000</v>
      </c>
      <c r="F3300">
        <v>10173</v>
      </c>
      <c r="G3300" t="s">
        <v>8219</v>
      </c>
      <c r="H3300" t="s">
        <v>8224</v>
      </c>
      <c r="I3300" t="s">
        <v>8246</v>
      </c>
      <c r="J3300">
        <v>1442102400</v>
      </c>
      <c r="K3300" s="10">
        <f t="shared" si="360"/>
        <v>42260</v>
      </c>
      <c r="L3300">
        <v>1440370768</v>
      </c>
      <c r="M3300" s="10">
        <f t="shared" si="361"/>
        <v>42239.957962962959</v>
      </c>
      <c r="N3300" t="b">
        <v>0</v>
      </c>
      <c r="O3300">
        <v>72</v>
      </c>
      <c r="P3300" t="b">
        <v>1</v>
      </c>
      <c r="Q3300" t="s">
        <v>8271</v>
      </c>
      <c r="R3300" s="5">
        <f t="shared" si="357"/>
        <v>1.0169999999999999</v>
      </c>
      <c r="S3300" s="14">
        <f t="shared" si="358"/>
        <v>141.29166666666666</v>
      </c>
      <c r="T3300" t="str">
        <f t="shared" si="362"/>
        <v>theater</v>
      </c>
      <c r="U3300" t="str">
        <f t="shared" si="363"/>
        <v>plays</v>
      </c>
    </row>
    <row r="3301" spans="1:21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f t="shared" si="359"/>
        <v>3000</v>
      </c>
      <c r="F3301">
        <v>3486</v>
      </c>
      <c r="G3301" t="s">
        <v>8219</v>
      </c>
      <c r="H3301" t="s">
        <v>8224</v>
      </c>
      <c r="I3301" t="s">
        <v>8246</v>
      </c>
      <c r="J3301">
        <v>1444860063</v>
      </c>
      <c r="K3301" s="10">
        <f t="shared" si="360"/>
        <v>42291.917395833334</v>
      </c>
      <c r="L3301">
        <v>1442268063</v>
      </c>
      <c r="M3301" s="10">
        <f t="shared" si="361"/>
        <v>42261.917395833334</v>
      </c>
      <c r="N3301" t="b">
        <v>0</v>
      </c>
      <c r="O3301">
        <v>63</v>
      </c>
      <c r="P3301" t="b">
        <v>1</v>
      </c>
      <c r="Q3301" t="s">
        <v>8271</v>
      </c>
      <c r="R3301" s="5">
        <f t="shared" si="357"/>
        <v>1.1619999999999999</v>
      </c>
      <c r="S3301" s="14">
        <f t="shared" si="358"/>
        <v>55.333333333333336</v>
      </c>
      <c r="T3301" t="str">
        <f t="shared" si="362"/>
        <v>theater</v>
      </c>
      <c r="U3301" t="str">
        <f t="shared" si="363"/>
        <v>plays</v>
      </c>
    </row>
    <row r="3302" spans="1:21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f t="shared" si="359"/>
        <v>3000</v>
      </c>
      <c r="F3302">
        <v>4085</v>
      </c>
      <c r="G3302" t="s">
        <v>8219</v>
      </c>
      <c r="H3302" t="s">
        <v>8224</v>
      </c>
      <c r="I3302" t="s">
        <v>8246</v>
      </c>
      <c r="J3302">
        <v>1430329862</v>
      </c>
      <c r="K3302" s="10">
        <f t="shared" si="360"/>
        <v>42123.743773148148</v>
      </c>
      <c r="L3302">
        <v>1428515462</v>
      </c>
      <c r="M3302" s="10">
        <f t="shared" si="361"/>
        <v>42102.743773148148</v>
      </c>
      <c r="N3302" t="b">
        <v>0</v>
      </c>
      <c r="O3302">
        <v>88</v>
      </c>
      <c r="P3302" t="b">
        <v>1</v>
      </c>
      <c r="Q3302" t="s">
        <v>8271</v>
      </c>
      <c r="R3302" s="5">
        <f t="shared" si="357"/>
        <v>1.3620000000000001</v>
      </c>
      <c r="S3302" s="14">
        <f t="shared" si="358"/>
        <v>46.420454545454547</v>
      </c>
      <c r="T3302" t="str">
        <f t="shared" si="362"/>
        <v>theater</v>
      </c>
      <c r="U3302" t="str">
        <f t="shared" si="363"/>
        <v>plays</v>
      </c>
    </row>
    <row r="3303" spans="1:21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f t="shared" si="359"/>
        <v>3000</v>
      </c>
      <c r="F3303">
        <v>4004</v>
      </c>
      <c r="G3303" t="s">
        <v>8219</v>
      </c>
      <c r="H3303" t="s">
        <v>8224</v>
      </c>
      <c r="I3303" t="s">
        <v>8246</v>
      </c>
      <c r="J3303">
        <v>1470034740</v>
      </c>
      <c r="K3303" s="10">
        <f t="shared" si="360"/>
        <v>42583.290972222225</v>
      </c>
      <c r="L3303">
        <v>1466185176</v>
      </c>
      <c r="M3303" s="10">
        <f t="shared" si="361"/>
        <v>42538.73583333334</v>
      </c>
      <c r="N3303" t="b">
        <v>0</v>
      </c>
      <c r="O3303">
        <v>70</v>
      </c>
      <c r="P3303" t="b">
        <v>1</v>
      </c>
      <c r="Q3303" t="s">
        <v>8271</v>
      </c>
      <c r="R3303" s="5">
        <f t="shared" si="357"/>
        <v>1.335</v>
      </c>
      <c r="S3303" s="14">
        <f t="shared" si="358"/>
        <v>57.2</v>
      </c>
      <c r="T3303" t="str">
        <f t="shared" si="362"/>
        <v>theater</v>
      </c>
      <c r="U3303" t="str">
        <f t="shared" si="363"/>
        <v>plays</v>
      </c>
    </row>
    <row r="3304" spans="1:21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f t="shared" si="359"/>
        <v>9324</v>
      </c>
      <c r="F3304">
        <v>8685</v>
      </c>
      <c r="G3304" t="s">
        <v>8219</v>
      </c>
      <c r="H3304" t="s">
        <v>8227</v>
      </c>
      <c r="I3304" t="s">
        <v>8249</v>
      </c>
      <c r="J3304">
        <v>1481099176</v>
      </c>
      <c r="K3304" s="10">
        <f t="shared" si="360"/>
        <v>42711.35157407407</v>
      </c>
      <c r="L3304">
        <v>1478507176</v>
      </c>
      <c r="M3304" s="10">
        <f t="shared" si="361"/>
        <v>42681.35157407407</v>
      </c>
      <c r="N3304" t="b">
        <v>0</v>
      </c>
      <c r="O3304">
        <v>50</v>
      </c>
      <c r="P3304" t="b">
        <v>1</v>
      </c>
      <c r="Q3304" t="s">
        <v>8271</v>
      </c>
      <c r="R3304" s="5">
        <f t="shared" si="357"/>
        <v>1.034</v>
      </c>
      <c r="S3304" s="14">
        <f t="shared" si="358"/>
        <v>173.7</v>
      </c>
      <c r="T3304" t="str">
        <f t="shared" si="362"/>
        <v>theater</v>
      </c>
      <c r="U3304" t="str">
        <f t="shared" si="363"/>
        <v>plays</v>
      </c>
    </row>
    <row r="3305" spans="1:21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f t="shared" si="359"/>
        <v>1800</v>
      </c>
      <c r="F3305">
        <v>2086</v>
      </c>
      <c r="G3305" t="s">
        <v>8219</v>
      </c>
      <c r="H3305" t="s">
        <v>8224</v>
      </c>
      <c r="I3305" t="s">
        <v>8246</v>
      </c>
      <c r="J3305">
        <v>1427553484</v>
      </c>
      <c r="K3305" s="10">
        <f t="shared" si="360"/>
        <v>42091.609768518523</v>
      </c>
      <c r="L3305">
        <v>1424533084</v>
      </c>
      <c r="M3305" s="10">
        <f t="shared" si="361"/>
        <v>42056.65143518518</v>
      </c>
      <c r="N3305" t="b">
        <v>0</v>
      </c>
      <c r="O3305">
        <v>35</v>
      </c>
      <c r="P3305" t="b">
        <v>1</v>
      </c>
      <c r="Q3305" t="s">
        <v>8271</v>
      </c>
      <c r="R3305" s="5">
        <f t="shared" si="357"/>
        <v>1.159</v>
      </c>
      <c r="S3305" s="14">
        <f t="shared" si="358"/>
        <v>59.6</v>
      </c>
      <c r="T3305" t="str">
        <f t="shared" si="362"/>
        <v>theater</v>
      </c>
      <c r="U3305" t="str">
        <f t="shared" si="363"/>
        <v>plays</v>
      </c>
    </row>
    <row r="3306" spans="1:21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f t="shared" si="359"/>
        <v>15000</v>
      </c>
      <c r="F3306">
        <v>15677.5</v>
      </c>
      <c r="G3306" t="s">
        <v>8219</v>
      </c>
      <c r="H3306" t="s">
        <v>8224</v>
      </c>
      <c r="I3306" t="s">
        <v>8246</v>
      </c>
      <c r="J3306">
        <v>1482418752</v>
      </c>
      <c r="K3306" s="10">
        <f t="shared" si="360"/>
        <v>42726.624444444446</v>
      </c>
      <c r="L3306">
        <v>1479826752</v>
      </c>
      <c r="M3306" s="10">
        <f t="shared" si="361"/>
        <v>42696.624444444446</v>
      </c>
      <c r="N3306" t="b">
        <v>0</v>
      </c>
      <c r="O3306">
        <v>175</v>
      </c>
      <c r="P3306" t="b">
        <v>1</v>
      </c>
      <c r="Q3306" t="s">
        <v>8271</v>
      </c>
      <c r="R3306" s="5">
        <f t="shared" si="357"/>
        <v>1.0449999999999999</v>
      </c>
      <c r="S3306" s="14">
        <f t="shared" si="358"/>
        <v>89.585714285714289</v>
      </c>
      <c r="T3306" t="str">
        <f t="shared" si="362"/>
        <v>theater</v>
      </c>
      <c r="U3306" t="str">
        <f t="shared" si="363"/>
        <v>plays</v>
      </c>
    </row>
    <row r="3307" spans="1:21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f t="shared" si="359"/>
        <v>4000</v>
      </c>
      <c r="F3307">
        <v>4081</v>
      </c>
      <c r="G3307" t="s">
        <v>8219</v>
      </c>
      <c r="H3307" t="s">
        <v>8224</v>
      </c>
      <c r="I3307" t="s">
        <v>8246</v>
      </c>
      <c r="J3307">
        <v>1438374748</v>
      </c>
      <c r="K3307" s="10">
        <f t="shared" si="360"/>
        <v>42216.855879629627</v>
      </c>
      <c r="L3307">
        <v>1435782748</v>
      </c>
      <c r="M3307" s="10">
        <f t="shared" si="361"/>
        <v>42186.855879629627</v>
      </c>
      <c r="N3307" t="b">
        <v>0</v>
      </c>
      <c r="O3307">
        <v>20</v>
      </c>
      <c r="P3307" t="b">
        <v>1</v>
      </c>
      <c r="Q3307" t="s">
        <v>8271</v>
      </c>
      <c r="R3307" s="5">
        <f t="shared" si="357"/>
        <v>1.02</v>
      </c>
      <c r="S3307" s="14">
        <f t="shared" si="358"/>
        <v>204.05</v>
      </c>
      <c r="T3307" t="str">
        <f t="shared" si="362"/>
        <v>theater</v>
      </c>
      <c r="U3307" t="str">
        <f t="shared" si="363"/>
        <v>plays</v>
      </c>
    </row>
    <row r="3308" spans="1:21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f t="shared" si="359"/>
        <v>1500</v>
      </c>
      <c r="F3308">
        <v>2630</v>
      </c>
      <c r="G3308" t="s">
        <v>8219</v>
      </c>
      <c r="H3308" t="s">
        <v>8224</v>
      </c>
      <c r="I3308" t="s">
        <v>8246</v>
      </c>
      <c r="J3308">
        <v>1465527600</v>
      </c>
      <c r="K3308" s="10">
        <f t="shared" si="360"/>
        <v>42531.125</v>
      </c>
      <c r="L3308">
        <v>1462252542</v>
      </c>
      <c r="M3308" s="10">
        <f t="shared" si="361"/>
        <v>42493.219236111108</v>
      </c>
      <c r="N3308" t="b">
        <v>0</v>
      </c>
      <c r="O3308">
        <v>54</v>
      </c>
      <c r="P3308" t="b">
        <v>1</v>
      </c>
      <c r="Q3308" t="s">
        <v>8271</v>
      </c>
      <c r="R3308" s="5">
        <f t="shared" si="357"/>
        <v>1.7529999999999999</v>
      </c>
      <c r="S3308" s="14">
        <f t="shared" si="358"/>
        <v>48.703703703703702</v>
      </c>
      <c r="T3308" t="str">
        <f t="shared" si="362"/>
        <v>theater</v>
      </c>
      <c r="U3308" t="str">
        <f t="shared" si="363"/>
        <v>plays</v>
      </c>
    </row>
    <row r="3309" spans="1:21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f t="shared" si="359"/>
        <v>1000</v>
      </c>
      <c r="F3309">
        <v>1066.8</v>
      </c>
      <c r="G3309" t="s">
        <v>8219</v>
      </c>
      <c r="H3309" t="s">
        <v>8224</v>
      </c>
      <c r="I3309" t="s">
        <v>8246</v>
      </c>
      <c r="J3309">
        <v>1463275339</v>
      </c>
      <c r="K3309" s="10">
        <f t="shared" si="360"/>
        <v>42505.057164351849</v>
      </c>
      <c r="L3309">
        <v>1460683339</v>
      </c>
      <c r="M3309" s="10">
        <f t="shared" si="361"/>
        <v>42475.057164351849</v>
      </c>
      <c r="N3309" t="b">
        <v>0</v>
      </c>
      <c r="O3309">
        <v>20</v>
      </c>
      <c r="P3309" t="b">
        <v>1</v>
      </c>
      <c r="Q3309" t="s">
        <v>8271</v>
      </c>
      <c r="R3309" s="5">
        <f t="shared" si="357"/>
        <v>1.0669999999999999</v>
      </c>
      <c r="S3309" s="14">
        <f t="shared" si="358"/>
        <v>53.339999999999996</v>
      </c>
      <c r="T3309" t="str">
        <f t="shared" si="362"/>
        <v>theater</v>
      </c>
      <c r="U3309" t="str">
        <f t="shared" si="363"/>
        <v>plays</v>
      </c>
    </row>
    <row r="3310" spans="1:21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f t="shared" si="359"/>
        <v>3500</v>
      </c>
      <c r="F3310">
        <v>4280</v>
      </c>
      <c r="G3310" t="s">
        <v>8219</v>
      </c>
      <c r="H3310" t="s">
        <v>8224</v>
      </c>
      <c r="I3310" t="s">
        <v>8246</v>
      </c>
      <c r="J3310">
        <v>1460581365</v>
      </c>
      <c r="K3310" s="10">
        <f t="shared" si="360"/>
        <v>42473.876909722225</v>
      </c>
      <c r="L3310">
        <v>1458766965</v>
      </c>
      <c r="M3310" s="10">
        <f t="shared" si="361"/>
        <v>42452.876909722225</v>
      </c>
      <c r="N3310" t="b">
        <v>0</v>
      </c>
      <c r="O3310">
        <v>57</v>
      </c>
      <c r="P3310" t="b">
        <v>1</v>
      </c>
      <c r="Q3310" t="s">
        <v>8271</v>
      </c>
      <c r="R3310" s="5">
        <f t="shared" si="357"/>
        <v>1.2230000000000001</v>
      </c>
      <c r="S3310" s="14">
        <f t="shared" si="358"/>
        <v>75.087719298245617</v>
      </c>
      <c r="T3310" t="str">
        <f t="shared" si="362"/>
        <v>theater</v>
      </c>
      <c r="U3310" t="str">
        <f t="shared" si="363"/>
        <v>plays</v>
      </c>
    </row>
    <row r="3311" spans="1:21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f t="shared" si="359"/>
        <v>423.5</v>
      </c>
      <c r="F3311">
        <v>558</v>
      </c>
      <c r="G3311" t="s">
        <v>8219</v>
      </c>
      <c r="H3311" t="s">
        <v>8225</v>
      </c>
      <c r="I3311" t="s">
        <v>8247</v>
      </c>
      <c r="J3311">
        <v>1476632178</v>
      </c>
      <c r="K3311" s="10">
        <f t="shared" si="360"/>
        <v>42659.650208333333</v>
      </c>
      <c r="L3311">
        <v>1473953778</v>
      </c>
      <c r="M3311" s="10">
        <f t="shared" si="361"/>
        <v>42628.650208333333</v>
      </c>
      <c r="N3311" t="b">
        <v>0</v>
      </c>
      <c r="O3311">
        <v>31</v>
      </c>
      <c r="P3311" t="b">
        <v>1</v>
      </c>
      <c r="Q3311" t="s">
        <v>8271</v>
      </c>
      <c r="R3311" s="5">
        <f t="shared" si="357"/>
        <v>1.5940000000000001</v>
      </c>
      <c r="S3311" s="14">
        <f t="shared" si="358"/>
        <v>18</v>
      </c>
      <c r="T3311" t="str">
        <f t="shared" si="362"/>
        <v>theater</v>
      </c>
      <c r="U3311" t="str">
        <f t="shared" si="363"/>
        <v>plays</v>
      </c>
    </row>
    <row r="3312" spans="1:21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f t="shared" si="359"/>
        <v>6500</v>
      </c>
      <c r="F3312">
        <v>6505</v>
      </c>
      <c r="G3312" t="s">
        <v>8219</v>
      </c>
      <c r="H3312" t="s">
        <v>8224</v>
      </c>
      <c r="I3312" t="s">
        <v>8246</v>
      </c>
      <c r="J3312">
        <v>1444169825</v>
      </c>
      <c r="K3312" s="10">
        <f t="shared" si="360"/>
        <v>42283.928530092591</v>
      </c>
      <c r="L3312">
        <v>1441577825</v>
      </c>
      <c r="M3312" s="10">
        <f t="shared" si="361"/>
        <v>42253.928530092591</v>
      </c>
      <c r="N3312" t="b">
        <v>0</v>
      </c>
      <c r="O3312">
        <v>31</v>
      </c>
      <c r="P3312" t="b">
        <v>1</v>
      </c>
      <c r="Q3312" t="s">
        <v>8271</v>
      </c>
      <c r="R3312" s="5">
        <f t="shared" si="357"/>
        <v>1.0009999999999999</v>
      </c>
      <c r="S3312" s="14">
        <f t="shared" si="358"/>
        <v>209.83870967741936</v>
      </c>
      <c r="T3312" t="str">
        <f t="shared" si="362"/>
        <v>theater</v>
      </c>
      <c r="U3312" t="str">
        <f t="shared" si="363"/>
        <v>plays</v>
      </c>
    </row>
    <row r="3313" spans="1:21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f t="shared" si="359"/>
        <v>2500</v>
      </c>
      <c r="F3313">
        <v>2746</v>
      </c>
      <c r="G3313" t="s">
        <v>8219</v>
      </c>
      <c r="H3313" t="s">
        <v>8224</v>
      </c>
      <c r="I3313" t="s">
        <v>8246</v>
      </c>
      <c r="J3313">
        <v>1445065210</v>
      </c>
      <c r="K3313" s="10">
        <f t="shared" si="360"/>
        <v>42294.29178240741</v>
      </c>
      <c r="L3313">
        <v>1442473210</v>
      </c>
      <c r="M3313" s="10">
        <f t="shared" si="361"/>
        <v>42264.29178240741</v>
      </c>
      <c r="N3313" t="b">
        <v>0</v>
      </c>
      <c r="O3313">
        <v>45</v>
      </c>
      <c r="P3313" t="b">
        <v>1</v>
      </c>
      <c r="Q3313" t="s">
        <v>8271</v>
      </c>
      <c r="R3313" s="5">
        <f t="shared" si="357"/>
        <v>1.0980000000000001</v>
      </c>
      <c r="S3313" s="14">
        <f t="shared" si="358"/>
        <v>61.022222222222226</v>
      </c>
      <c r="T3313" t="str">
        <f t="shared" si="362"/>
        <v>theater</v>
      </c>
      <c r="U3313" t="str">
        <f t="shared" si="363"/>
        <v>plays</v>
      </c>
    </row>
    <row r="3314" spans="1:21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f t="shared" si="359"/>
        <v>2500</v>
      </c>
      <c r="F3314">
        <v>2501</v>
      </c>
      <c r="G3314" t="s">
        <v>8219</v>
      </c>
      <c r="H3314" t="s">
        <v>8224</v>
      </c>
      <c r="I3314" t="s">
        <v>8246</v>
      </c>
      <c r="J3314">
        <v>1478901600</v>
      </c>
      <c r="K3314" s="10">
        <f t="shared" si="360"/>
        <v>42685.916666666672</v>
      </c>
      <c r="L3314">
        <v>1477077946</v>
      </c>
      <c r="M3314" s="10">
        <f t="shared" si="361"/>
        <v>42664.809560185182</v>
      </c>
      <c r="N3314" t="b">
        <v>0</v>
      </c>
      <c r="O3314">
        <v>41</v>
      </c>
      <c r="P3314" t="b">
        <v>1</v>
      </c>
      <c r="Q3314" t="s">
        <v>8271</v>
      </c>
      <c r="R3314" s="5">
        <f t="shared" si="357"/>
        <v>1</v>
      </c>
      <c r="S3314" s="14">
        <f t="shared" si="358"/>
        <v>61</v>
      </c>
      <c r="T3314" t="str">
        <f t="shared" si="362"/>
        <v>theater</v>
      </c>
      <c r="U3314" t="str">
        <f t="shared" si="363"/>
        <v>plays</v>
      </c>
    </row>
    <row r="3315" spans="1:21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f t="shared" si="359"/>
        <v>2000</v>
      </c>
      <c r="F3315">
        <v>2321</v>
      </c>
      <c r="G3315" t="s">
        <v>8219</v>
      </c>
      <c r="H3315" t="s">
        <v>8224</v>
      </c>
      <c r="I3315" t="s">
        <v>8246</v>
      </c>
      <c r="J3315">
        <v>1453856400</v>
      </c>
      <c r="K3315" s="10">
        <f t="shared" si="360"/>
        <v>42396.041666666672</v>
      </c>
      <c r="L3315">
        <v>1452664317</v>
      </c>
      <c r="M3315" s="10">
        <f t="shared" si="361"/>
        <v>42382.244409722218</v>
      </c>
      <c r="N3315" t="b">
        <v>0</v>
      </c>
      <c r="O3315">
        <v>29</v>
      </c>
      <c r="P3315" t="b">
        <v>1</v>
      </c>
      <c r="Q3315" t="s">
        <v>8271</v>
      </c>
      <c r="R3315" s="5">
        <f t="shared" si="357"/>
        <v>1.161</v>
      </c>
      <c r="S3315" s="14">
        <f t="shared" si="358"/>
        <v>80.034482758620683</v>
      </c>
      <c r="T3315" t="str">
        <f t="shared" si="362"/>
        <v>theater</v>
      </c>
      <c r="U3315" t="str">
        <f t="shared" si="363"/>
        <v>plays</v>
      </c>
    </row>
    <row r="3316" spans="1:21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f t="shared" si="359"/>
        <v>968</v>
      </c>
      <c r="F3316">
        <v>1686</v>
      </c>
      <c r="G3316" t="s">
        <v>8219</v>
      </c>
      <c r="H3316" t="s">
        <v>8225</v>
      </c>
      <c r="I3316" t="s">
        <v>8247</v>
      </c>
      <c r="J3316">
        <v>1431115500</v>
      </c>
      <c r="K3316" s="10">
        <f t="shared" si="360"/>
        <v>42132.836805555555</v>
      </c>
      <c r="L3316">
        <v>1428733511</v>
      </c>
      <c r="M3316" s="10">
        <f t="shared" si="361"/>
        <v>42105.267488425925</v>
      </c>
      <c r="N3316" t="b">
        <v>0</v>
      </c>
      <c r="O3316">
        <v>58</v>
      </c>
      <c r="P3316" t="b">
        <v>1</v>
      </c>
      <c r="Q3316" t="s">
        <v>8271</v>
      </c>
      <c r="R3316" s="5">
        <f t="shared" si="357"/>
        <v>2.1080000000000001</v>
      </c>
      <c r="S3316" s="14">
        <f t="shared" si="358"/>
        <v>29.068965517241381</v>
      </c>
      <c r="T3316" t="str">
        <f t="shared" si="362"/>
        <v>theater</v>
      </c>
      <c r="U3316" t="str">
        <f t="shared" si="363"/>
        <v>plays</v>
      </c>
    </row>
    <row r="3317" spans="1:21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f t="shared" si="359"/>
        <v>4840</v>
      </c>
      <c r="F3317">
        <v>4400</v>
      </c>
      <c r="G3317" t="s">
        <v>8219</v>
      </c>
      <c r="H3317" t="s">
        <v>8225</v>
      </c>
      <c r="I3317" t="s">
        <v>8247</v>
      </c>
      <c r="J3317">
        <v>1462519041</v>
      </c>
      <c r="K3317" s="10">
        <f t="shared" si="360"/>
        <v>42496.303715277783</v>
      </c>
      <c r="L3317">
        <v>1459927041</v>
      </c>
      <c r="M3317" s="10">
        <f t="shared" si="361"/>
        <v>42466.303715277783</v>
      </c>
      <c r="N3317" t="b">
        <v>0</v>
      </c>
      <c r="O3317">
        <v>89</v>
      </c>
      <c r="P3317" t="b">
        <v>1</v>
      </c>
      <c r="Q3317" t="s">
        <v>8271</v>
      </c>
      <c r="R3317" s="5">
        <f t="shared" si="357"/>
        <v>1.1000000000000001</v>
      </c>
      <c r="S3317" s="14">
        <f t="shared" si="358"/>
        <v>49.438202247191015</v>
      </c>
      <c r="T3317" t="str">
        <f t="shared" si="362"/>
        <v>theater</v>
      </c>
      <c r="U3317" t="str">
        <f t="shared" si="363"/>
        <v>plays</v>
      </c>
    </row>
    <row r="3318" spans="1:21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f t="shared" si="359"/>
        <v>11737</v>
      </c>
      <c r="F3318">
        <v>11747.18</v>
      </c>
      <c r="G3318" t="s">
        <v>8219</v>
      </c>
      <c r="H3318" t="s">
        <v>8224</v>
      </c>
      <c r="I3318" t="s">
        <v>8246</v>
      </c>
      <c r="J3318">
        <v>1407506040</v>
      </c>
      <c r="K3318" s="10">
        <f t="shared" si="360"/>
        <v>41859.57916666667</v>
      </c>
      <c r="L3318">
        <v>1404680075</v>
      </c>
      <c r="M3318" s="10">
        <f t="shared" si="361"/>
        <v>41826.871238425927</v>
      </c>
      <c r="N3318" t="b">
        <v>0</v>
      </c>
      <c r="O3318">
        <v>125</v>
      </c>
      <c r="P3318" t="b">
        <v>1</v>
      </c>
      <c r="Q3318" t="s">
        <v>8271</v>
      </c>
      <c r="R3318" s="5">
        <f t="shared" si="357"/>
        <v>1.0009999999999999</v>
      </c>
      <c r="S3318" s="14">
        <f t="shared" si="358"/>
        <v>93.977440000000001</v>
      </c>
      <c r="T3318" t="str">
        <f t="shared" si="362"/>
        <v>theater</v>
      </c>
      <c r="U3318" t="str">
        <f t="shared" si="363"/>
        <v>plays</v>
      </c>
    </row>
    <row r="3319" spans="1:21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f t="shared" si="359"/>
        <v>1050</v>
      </c>
      <c r="F3319">
        <v>1115</v>
      </c>
      <c r="G3319" t="s">
        <v>8219</v>
      </c>
      <c r="H3319" t="s">
        <v>8224</v>
      </c>
      <c r="I3319" t="s">
        <v>8246</v>
      </c>
      <c r="J3319">
        <v>1465347424</v>
      </c>
      <c r="K3319" s="10">
        <f t="shared" si="360"/>
        <v>42529.039629629624</v>
      </c>
      <c r="L3319">
        <v>1462755424</v>
      </c>
      <c r="M3319" s="10">
        <f t="shared" si="361"/>
        <v>42499.039629629624</v>
      </c>
      <c r="N3319" t="b">
        <v>0</v>
      </c>
      <c r="O3319">
        <v>18</v>
      </c>
      <c r="P3319" t="b">
        <v>1</v>
      </c>
      <c r="Q3319" t="s">
        <v>8271</v>
      </c>
      <c r="R3319" s="5">
        <f t="shared" si="357"/>
        <v>1.0620000000000001</v>
      </c>
      <c r="S3319" s="14">
        <f t="shared" si="358"/>
        <v>61.944444444444443</v>
      </c>
      <c r="T3319" t="str">
        <f t="shared" si="362"/>
        <v>theater</v>
      </c>
      <c r="U3319" t="str">
        <f t="shared" si="363"/>
        <v>plays</v>
      </c>
    </row>
    <row r="3320" spans="1:21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f t="shared" si="359"/>
        <v>1500</v>
      </c>
      <c r="F3320">
        <v>2512</v>
      </c>
      <c r="G3320" t="s">
        <v>8219</v>
      </c>
      <c r="H3320" t="s">
        <v>8229</v>
      </c>
      <c r="I3320" t="s">
        <v>8251</v>
      </c>
      <c r="J3320">
        <v>1460341800</v>
      </c>
      <c r="K3320" s="10">
        <f t="shared" si="360"/>
        <v>42471.104166666672</v>
      </c>
      <c r="L3320">
        <v>1456902893</v>
      </c>
      <c r="M3320" s="10">
        <f t="shared" si="361"/>
        <v>42431.302002314813</v>
      </c>
      <c r="N3320" t="b">
        <v>0</v>
      </c>
      <c r="O3320">
        <v>32</v>
      </c>
      <c r="P3320" t="b">
        <v>1</v>
      </c>
      <c r="Q3320" t="s">
        <v>8271</v>
      </c>
      <c r="R3320" s="5">
        <f t="shared" si="357"/>
        <v>1.256</v>
      </c>
      <c r="S3320" s="14">
        <f t="shared" si="358"/>
        <v>78.5</v>
      </c>
      <c r="T3320" t="str">
        <f t="shared" si="362"/>
        <v>theater</v>
      </c>
      <c r="U3320" t="str">
        <f t="shared" si="363"/>
        <v>plays</v>
      </c>
    </row>
    <row r="3321" spans="1:21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f t="shared" si="359"/>
        <v>605</v>
      </c>
      <c r="F3321">
        <v>540</v>
      </c>
      <c r="G3321" t="s">
        <v>8219</v>
      </c>
      <c r="H3321" t="s">
        <v>8225</v>
      </c>
      <c r="I3321" t="s">
        <v>8247</v>
      </c>
      <c r="J3321">
        <v>1422712986</v>
      </c>
      <c r="K3321" s="10">
        <f t="shared" si="360"/>
        <v>42035.585486111115</v>
      </c>
      <c r="L3321">
        <v>1418824986</v>
      </c>
      <c r="M3321" s="10">
        <f t="shared" si="361"/>
        <v>41990.585486111115</v>
      </c>
      <c r="N3321" t="b">
        <v>0</v>
      </c>
      <c r="O3321">
        <v>16</v>
      </c>
      <c r="P3321" t="b">
        <v>1</v>
      </c>
      <c r="Q3321" t="s">
        <v>8271</v>
      </c>
      <c r="R3321" s="5">
        <f t="shared" si="357"/>
        <v>1.08</v>
      </c>
      <c r="S3321" s="14">
        <f t="shared" si="358"/>
        <v>33.75</v>
      </c>
      <c r="T3321" t="str">
        <f t="shared" si="362"/>
        <v>theater</v>
      </c>
      <c r="U3321" t="str">
        <f t="shared" si="363"/>
        <v>plays</v>
      </c>
    </row>
    <row r="3322" spans="1:21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f t="shared" si="359"/>
        <v>2500</v>
      </c>
      <c r="F3322">
        <v>2525</v>
      </c>
      <c r="G3322" t="s">
        <v>8219</v>
      </c>
      <c r="H3322" t="s">
        <v>8224</v>
      </c>
      <c r="I3322" t="s">
        <v>8246</v>
      </c>
      <c r="J3322">
        <v>1466557557</v>
      </c>
      <c r="K3322" s="10">
        <f t="shared" si="360"/>
        <v>42543.045798611114</v>
      </c>
      <c r="L3322">
        <v>1463965557</v>
      </c>
      <c r="M3322" s="10">
        <f t="shared" si="361"/>
        <v>42513.045798611114</v>
      </c>
      <c r="N3322" t="b">
        <v>0</v>
      </c>
      <c r="O3322">
        <v>38</v>
      </c>
      <c r="P3322" t="b">
        <v>1</v>
      </c>
      <c r="Q3322" t="s">
        <v>8271</v>
      </c>
      <c r="R3322" s="5">
        <f t="shared" si="357"/>
        <v>1.01</v>
      </c>
      <c r="S3322" s="14">
        <f t="shared" si="358"/>
        <v>66.44736842105263</v>
      </c>
      <c r="T3322" t="str">
        <f t="shared" si="362"/>
        <v>theater</v>
      </c>
      <c r="U3322" t="str">
        <f t="shared" si="363"/>
        <v>plays</v>
      </c>
    </row>
    <row r="3323" spans="1:21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f t="shared" si="359"/>
        <v>500</v>
      </c>
      <c r="F3323">
        <v>537</v>
      </c>
      <c r="G3323" t="s">
        <v>8219</v>
      </c>
      <c r="H3323" t="s">
        <v>8224</v>
      </c>
      <c r="I3323" t="s">
        <v>8246</v>
      </c>
      <c r="J3323">
        <v>1413431940</v>
      </c>
      <c r="K3323" s="10">
        <f t="shared" si="360"/>
        <v>41928.165972222225</v>
      </c>
      <c r="L3323">
        <v>1412216665</v>
      </c>
      <c r="M3323" s="10">
        <f t="shared" si="361"/>
        <v>41914.100289351853</v>
      </c>
      <c r="N3323" t="b">
        <v>0</v>
      </c>
      <c r="O3323">
        <v>15</v>
      </c>
      <c r="P3323" t="b">
        <v>1</v>
      </c>
      <c r="Q3323" t="s">
        <v>8271</v>
      </c>
      <c r="R3323" s="5">
        <f t="shared" si="357"/>
        <v>1.0740000000000001</v>
      </c>
      <c r="S3323" s="14">
        <f t="shared" si="358"/>
        <v>35.799999999999997</v>
      </c>
      <c r="T3323" t="str">
        <f t="shared" si="362"/>
        <v>theater</v>
      </c>
      <c r="U3323" t="str">
        <f t="shared" si="363"/>
        <v>plays</v>
      </c>
    </row>
    <row r="3324" spans="1:21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f t="shared" si="359"/>
        <v>3300</v>
      </c>
      <c r="F3324">
        <v>3350</v>
      </c>
      <c r="G3324" t="s">
        <v>8219</v>
      </c>
      <c r="H3324" t="s">
        <v>8224</v>
      </c>
      <c r="I3324" t="s">
        <v>8246</v>
      </c>
      <c r="J3324">
        <v>1466567700</v>
      </c>
      <c r="K3324" s="10">
        <f t="shared" si="360"/>
        <v>42543.163194444445</v>
      </c>
      <c r="L3324">
        <v>1464653696</v>
      </c>
      <c r="M3324" s="10">
        <f t="shared" si="361"/>
        <v>42521.010370370372</v>
      </c>
      <c r="N3324" t="b">
        <v>0</v>
      </c>
      <c r="O3324">
        <v>23</v>
      </c>
      <c r="P3324" t="b">
        <v>1</v>
      </c>
      <c r="Q3324" t="s">
        <v>8271</v>
      </c>
      <c r="R3324" s="5">
        <f t="shared" si="357"/>
        <v>1.0149999999999999</v>
      </c>
      <c r="S3324" s="14">
        <f t="shared" si="358"/>
        <v>145.65217391304347</v>
      </c>
      <c r="T3324" t="str">
        <f t="shared" si="362"/>
        <v>theater</v>
      </c>
      <c r="U3324" t="str">
        <f t="shared" si="363"/>
        <v>plays</v>
      </c>
    </row>
    <row r="3325" spans="1:21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f t="shared" si="359"/>
        <v>1210</v>
      </c>
      <c r="F3325">
        <v>1259</v>
      </c>
      <c r="G3325" t="s">
        <v>8219</v>
      </c>
      <c r="H3325" t="s">
        <v>8225</v>
      </c>
      <c r="I3325" t="s">
        <v>8247</v>
      </c>
      <c r="J3325">
        <v>1474793208</v>
      </c>
      <c r="K3325" s="10">
        <f t="shared" si="360"/>
        <v>42638.36583333333</v>
      </c>
      <c r="L3325">
        <v>1472201208</v>
      </c>
      <c r="M3325" s="10">
        <f t="shared" si="361"/>
        <v>42608.36583333333</v>
      </c>
      <c r="N3325" t="b">
        <v>0</v>
      </c>
      <c r="O3325">
        <v>49</v>
      </c>
      <c r="P3325" t="b">
        <v>1</v>
      </c>
      <c r="Q3325" t="s">
        <v>8271</v>
      </c>
      <c r="R3325" s="5">
        <f t="shared" si="357"/>
        <v>1.2589999999999999</v>
      </c>
      <c r="S3325" s="14">
        <f t="shared" si="358"/>
        <v>25.693877551020407</v>
      </c>
      <c r="T3325" t="str">
        <f t="shared" si="362"/>
        <v>theater</v>
      </c>
      <c r="U3325" t="str">
        <f t="shared" si="363"/>
        <v>plays</v>
      </c>
    </row>
    <row r="3326" spans="1:21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f t="shared" si="359"/>
        <v>1665.0000000000002</v>
      </c>
      <c r="F3326">
        <v>1525</v>
      </c>
      <c r="G3326" t="s">
        <v>8219</v>
      </c>
      <c r="H3326" t="s">
        <v>8241</v>
      </c>
      <c r="I3326" t="s">
        <v>8249</v>
      </c>
      <c r="J3326">
        <v>1465135190</v>
      </c>
      <c r="K3326" s="10">
        <f t="shared" si="360"/>
        <v>42526.58321759259</v>
      </c>
      <c r="L3326">
        <v>1463925590</v>
      </c>
      <c r="M3326" s="10">
        <f t="shared" si="361"/>
        <v>42512.58321759259</v>
      </c>
      <c r="N3326" t="b">
        <v>0</v>
      </c>
      <c r="O3326">
        <v>10</v>
      </c>
      <c r="P3326" t="b">
        <v>1</v>
      </c>
      <c r="Q3326" t="s">
        <v>8271</v>
      </c>
      <c r="R3326" s="5">
        <f t="shared" si="357"/>
        <v>1.0169999999999999</v>
      </c>
      <c r="S3326" s="14">
        <f t="shared" si="358"/>
        <v>152.5</v>
      </c>
      <c r="T3326" t="str">
        <f t="shared" si="362"/>
        <v>theater</v>
      </c>
      <c r="U3326" t="str">
        <f t="shared" si="363"/>
        <v>plays</v>
      </c>
    </row>
    <row r="3327" spans="1:21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f t="shared" si="359"/>
        <v>484</v>
      </c>
      <c r="F3327">
        <v>450</v>
      </c>
      <c r="G3327" t="s">
        <v>8219</v>
      </c>
      <c r="H3327" t="s">
        <v>8225</v>
      </c>
      <c r="I3327" t="s">
        <v>8247</v>
      </c>
      <c r="J3327">
        <v>1428256277</v>
      </c>
      <c r="K3327" s="10">
        <f t="shared" si="360"/>
        <v>42099.743946759263</v>
      </c>
      <c r="L3327">
        <v>1425235877</v>
      </c>
      <c r="M3327" s="10">
        <f t="shared" si="361"/>
        <v>42064.785613425927</v>
      </c>
      <c r="N3327" t="b">
        <v>0</v>
      </c>
      <c r="O3327">
        <v>15</v>
      </c>
      <c r="P3327" t="b">
        <v>1</v>
      </c>
      <c r="Q3327" t="s">
        <v>8271</v>
      </c>
      <c r="R3327" s="5">
        <f t="shared" si="357"/>
        <v>1.125</v>
      </c>
      <c r="S3327" s="14">
        <f t="shared" si="358"/>
        <v>30</v>
      </c>
      <c r="T3327" t="str">
        <f t="shared" si="362"/>
        <v>theater</v>
      </c>
      <c r="U3327" t="str">
        <f t="shared" si="363"/>
        <v>plays</v>
      </c>
    </row>
    <row r="3328" spans="1:21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f t="shared" si="359"/>
        <v>8000</v>
      </c>
      <c r="F3328">
        <v>8110</v>
      </c>
      <c r="G3328" t="s">
        <v>8219</v>
      </c>
      <c r="H3328" t="s">
        <v>8224</v>
      </c>
      <c r="I3328" t="s">
        <v>8246</v>
      </c>
      <c r="J3328">
        <v>1425830905</v>
      </c>
      <c r="K3328" s="10">
        <f t="shared" si="360"/>
        <v>42071.67251157407</v>
      </c>
      <c r="L3328">
        <v>1423242505</v>
      </c>
      <c r="M3328" s="10">
        <f t="shared" si="361"/>
        <v>42041.714178240742</v>
      </c>
      <c r="N3328" t="b">
        <v>0</v>
      </c>
      <c r="O3328">
        <v>57</v>
      </c>
      <c r="P3328" t="b">
        <v>1</v>
      </c>
      <c r="Q3328" t="s">
        <v>8271</v>
      </c>
      <c r="R3328" s="5">
        <f t="shared" si="357"/>
        <v>1.014</v>
      </c>
      <c r="S3328" s="14">
        <f t="shared" si="358"/>
        <v>142.28070175438597</v>
      </c>
      <c r="T3328" t="str">
        <f t="shared" si="362"/>
        <v>theater</v>
      </c>
      <c r="U3328" t="str">
        <f t="shared" si="363"/>
        <v>plays</v>
      </c>
    </row>
    <row r="3329" spans="1:21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f t="shared" si="359"/>
        <v>968</v>
      </c>
      <c r="F3329">
        <v>810</v>
      </c>
      <c r="G3329" t="s">
        <v>8219</v>
      </c>
      <c r="H3329" t="s">
        <v>8225</v>
      </c>
      <c r="I3329" t="s">
        <v>8247</v>
      </c>
      <c r="J3329">
        <v>1462697966</v>
      </c>
      <c r="K3329" s="10">
        <f t="shared" si="360"/>
        <v>42498.374606481477</v>
      </c>
      <c r="L3329">
        <v>1460105966</v>
      </c>
      <c r="M3329" s="10">
        <f t="shared" si="361"/>
        <v>42468.374606481477</v>
      </c>
      <c r="N3329" t="b">
        <v>0</v>
      </c>
      <c r="O3329">
        <v>33</v>
      </c>
      <c r="P3329" t="b">
        <v>1</v>
      </c>
      <c r="Q3329" t="s">
        <v>8271</v>
      </c>
      <c r="R3329" s="5">
        <f t="shared" si="357"/>
        <v>1.0129999999999999</v>
      </c>
      <c r="S3329" s="14">
        <f t="shared" si="358"/>
        <v>24.545454545454547</v>
      </c>
      <c r="T3329" t="str">
        <f t="shared" si="362"/>
        <v>theater</v>
      </c>
      <c r="U3329" t="str">
        <f t="shared" si="363"/>
        <v>plays</v>
      </c>
    </row>
    <row r="3330" spans="1:21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f t="shared" si="359"/>
        <v>1800</v>
      </c>
      <c r="F3330">
        <v>2635</v>
      </c>
      <c r="G3330" t="s">
        <v>8219</v>
      </c>
      <c r="H3330" t="s">
        <v>8224</v>
      </c>
      <c r="I3330" t="s">
        <v>8246</v>
      </c>
      <c r="J3330">
        <v>1404522000</v>
      </c>
      <c r="K3330" s="10">
        <f t="shared" si="360"/>
        <v>41825.041666666664</v>
      </c>
      <c r="L3330">
        <v>1404308883</v>
      </c>
      <c r="M3330" s="10">
        <f t="shared" si="361"/>
        <v>41822.57503472222</v>
      </c>
      <c r="N3330" t="b">
        <v>0</v>
      </c>
      <c r="O3330">
        <v>9</v>
      </c>
      <c r="P3330" t="b">
        <v>1</v>
      </c>
      <c r="Q3330" t="s">
        <v>8271</v>
      </c>
      <c r="R3330" s="5">
        <f t="shared" ref="R3330:R3393" si="364">ROUND((F3330/D3330),3)</f>
        <v>1.464</v>
      </c>
      <c r="S3330" s="14">
        <f t="shared" ref="S3330:S3393" si="365">F3330/O3330</f>
        <v>292.77777777777777</v>
      </c>
      <c r="T3330" t="str">
        <f t="shared" si="362"/>
        <v>theater</v>
      </c>
      <c r="U3330" t="str">
        <f t="shared" si="363"/>
        <v>plays</v>
      </c>
    </row>
    <row r="3331" spans="1:21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f t="shared" ref="E3331:E3394" si="366">IF(I3331="USD",D3331,(IF(I3331="AUD",(D3331*0.68),IF(I3331="GBP",(D3331*1.21),(IF(I3331="EUR",(D3331*1.11),(IF(I3331="CAD",(D3331*0.75),(IF(I3331="NZD",(D3331*0.64),IF(I3331="HKD",(D3331*0.13),IF(I3331="DKK",(D3331*0.15),IF(I3331="NOK",(D3331*0.11),IF(I3331="SEK",(D3331*0.1),(IF(I3331="MXN",(D3331*0.051),IF(I3331="chf",(D3331*1.02),IF(I3331="SGD",(D3331*0.72)))))))))))))))))))</f>
        <v>1210</v>
      </c>
      <c r="F3331">
        <v>1168</v>
      </c>
      <c r="G3331" t="s">
        <v>8219</v>
      </c>
      <c r="H3331" t="s">
        <v>8225</v>
      </c>
      <c r="I3331" t="s">
        <v>8247</v>
      </c>
      <c r="J3331">
        <v>1406502000</v>
      </c>
      <c r="K3331" s="10">
        <f t="shared" ref="K3331:K3394" si="367">(((J3331/60)/60)/24)+DATE(1970,1,1)</f>
        <v>41847.958333333336</v>
      </c>
      <c r="L3331">
        <v>1405583108</v>
      </c>
      <c r="M3331" s="10">
        <f t="shared" ref="M3331:M3394" si="368">(((L3331/60)/60)/24)+DATE(1970,1,1)</f>
        <v>41837.323009259257</v>
      </c>
      <c r="N3331" t="b">
        <v>0</v>
      </c>
      <c r="O3331">
        <v>26</v>
      </c>
      <c r="P3331" t="b">
        <v>1</v>
      </c>
      <c r="Q3331" t="s">
        <v>8271</v>
      </c>
      <c r="R3331" s="5">
        <f t="shared" si="364"/>
        <v>1.1679999999999999</v>
      </c>
      <c r="S3331" s="14">
        <f t="shared" si="365"/>
        <v>44.92307692307692</v>
      </c>
      <c r="T3331" t="str">
        <f t="shared" ref="T3331:T3394" si="369">LEFT(Q3331,SEARCH("/",Q3331,1)-1)</f>
        <v>theater</v>
      </c>
      <c r="U3331" t="str">
        <f t="shared" ref="U3331:U3394" si="370">RIGHT(Q3331,(LEN(Q3331)-(SEARCH("/",Q3331,1))))</f>
        <v>plays</v>
      </c>
    </row>
    <row r="3332" spans="1:21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f t="shared" si="366"/>
        <v>1815</v>
      </c>
      <c r="F3332">
        <v>1594</v>
      </c>
      <c r="G3332" t="s">
        <v>8219</v>
      </c>
      <c r="H3332" t="s">
        <v>8225</v>
      </c>
      <c r="I3332" t="s">
        <v>8247</v>
      </c>
      <c r="J3332">
        <v>1427919468</v>
      </c>
      <c r="K3332" s="10">
        <f t="shared" si="367"/>
        <v>42095.845694444448</v>
      </c>
      <c r="L3332">
        <v>1425331068</v>
      </c>
      <c r="M3332" s="10">
        <f t="shared" si="368"/>
        <v>42065.887361111112</v>
      </c>
      <c r="N3332" t="b">
        <v>0</v>
      </c>
      <c r="O3332">
        <v>69</v>
      </c>
      <c r="P3332" t="b">
        <v>1</v>
      </c>
      <c r="Q3332" t="s">
        <v>8271</v>
      </c>
      <c r="R3332" s="5">
        <f t="shared" si="364"/>
        <v>1.0629999999999999</v>
      </c>
      <c r="S3332" s="14">
        <f t="shared" si="365"/>
        <v>23.10144927536232</v>
      </c>
      <c r="T3332" t="str">
        <f t="shared" si="369"/>
        <v>theater</v>
      </c>
      <c r="U3332" t="str">
        <f t="shared" si="370"/>
        <v>plays</v>
      </c>
    </row>
    <row r="3333" spans="1:21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f t="shared" si="366"/>
        <v>5000</v>
      </c>
      <c r="F3333">
        <v>5226</v>
      </c>
      <c r="G3333" t="s">
        <v>8219</v>
      </c>
      <c r="H3333" t="s">
        <v>8224</v>
      </c>
      <c r="I3333" t="s">
        <v>8246</v>
      </c>
      <c r="J3333">
        <v>1444149886</v>
      </c>
      <c r="K3333" s="10">
        <f t="shared" si="367"/>
        <v>42283.697754629626</v>
      </c>
      <c r="L3333">
        <v>1441125886</v>
      </c>
      <c r="M3333" s="10">
        <f t="shared" si="368"/>
        <v>42248.697754629626</v>
      </c>
      <c r="N3333" t="b">
        <v>0</v>
      </c>
      <c r="O3333">
        <v>65</v>
      </c>
      <c r="P3333" t="b">
        <v>1</v>
      </c>
      <c r="Q3333" t="s">
        <v>8271</v>
      </c>
      <c r="R3333" s="5">
        <f t="shared" si="364"/>
        <v>1.0449999999999999</v>
      </c>
      <c r="S3333" s="14">
        <f t="shared" si="365"/>
        <v>80.400000000000006</v>
      </c>
      <c r="T3333" t="str">
        <f t="shared" si="369"/>
        <v>theater</v>
      </c>
      <c r="U3333" t="str">
        <f t="shared" si="370"/>
        <v>plays</v>
      </c>
    </row>
    <row r="3334" spans="1:21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f t="shared" si="366"/>
        <v>6000</v>
      </c>
      <c r="F3334">
        <v>6000</v>
      </c>
      <c r="G3334" t="s">
        <v>8219</v>
      </c>
      <c r="H3334" t="s">
        <v>8224</v>
      </c>
      <c r="I3334" t="s">
        <v>8246</v>
      </c>
      <c r="J3334">
        <v>1405802330</v>
      </c>
      <c r="K3334" s="10">
        <f t="shared" si="367"/>
        <v>41839.860300925924</v>
      </c>
      <c r="L3334">
        <v>1403210330</v>
      </c>
      <c r="M3334" s="10">
        <f t="shared" si="368"/>
        <v>41809.860300925924</v>
      </c>
      <c r="N3334" t="b">
        <v>0</v>
      </c>
      <c r="O3334">
        <v>83</v>
      </c>
      <c r="P3334" t="b">
        <v>1</v>
      </c>
      <c r="Q3334" t="s">
        <v>8271</v>
      </c>
      <c r="R3334" s="5">
        <f t="shared" si="364"/>
        <v>1</v>
      </c>
      <c r="S3334" s="14">
        <f t="shared" si="365"/>
        <v>72.289156626506028</v>
      </c>
      <c r="T3334" t="str">
        <f t="shared" si="369"/>
        <v>theater</v>
      </c>
      <c r="U3334" t="str">
        <f t="shared" si="370"/>
        <v>plays</v>
      </c>
    </row>
    <row r="3335" spans="1:21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f t="shared" si="366"/>
        <v>3500</v>
      </c>
      <c r="F3335">
        <v>3660</v>
      </c>
      <c r="G3335" t="s">
        <v>8219</v>
      </c>
      <c r="H3335" t="s">
        <v>8224</v>
      </c>
      <c r="I3335" t="s">
        <v>8246</v>
      </c>
      <c r="J3335">
        <v>1434384880</v>
      </c>
      <c r="K3335" s="10">
        <f t="shared" si="367"/>
        <v>42170.676851851851</v>
      </c>
      <c r="L3335">
        <v>1432484080</v>
      </c>
      <c r="M3335" s="10">
        <f t="shared" si="368"/>
        <v>42148.676851851851</v>
      </c>
      <c r="N3335" t="b">
        <v>0</v>
      </c>
      <c r="O3335">
        <v>111</v>
      </c>
      <c r="P3335" t="b">
        <v>1</v>
      </c>
      <c r="Q3335" t="s">
        <v>8271</v>
      </c>
      <c r="R3335" s="5">
        <f t="shared" si="364"/>
        <v>1.046</v>
      </c>
      <c r="S3335" s="14">
        <f t="shared" si="365"/>
        <v>32.972972972972975</v>
      </c>
      <c r="T3335" t="str">
        <f t="shared" si="369"/>
        <v>theater</v>
      </c>
      <c r="U3335" t="str">
        <f t="shared" si="370"/>
        <v>plays</v>
      </c>
    </row>
    <row r="3336" spans="1:21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f t="shared" si="366"/>
        <v>3871</v>
      </c>
      <c r="F3336">
        <v>5366</v>
      </c>
      <c r="G3336" t="s">
        <v>8219</v>
      </c>
      <c r="H3336" t="s">
        <v>8224</v>
      </c>
      <c r="I3336" t="s">
        <v>8246</v>
      </c>
      <c r="J3336">
        <v>1438259422</v>
      </c>
      <c r="K3336" s="10">
        <f t="shared" si="367"/>
        <v>42215.521087962959</v>
      </c>
      <c r="L3336">
        <v>1435667422</v>
      </c>
      <c r="M3336" s="10">
        <f t="shared" si="368"/>
        <v>42185.521087962959</v>
      </c>
      <c r="N3336" t="b">
        <v>0</v>
      </c>
      <c r="O3336">
        <v>46</v>
      </c>
      <c r="P3336" t="b">
        <v>1</v>
      </c>
      <c r="Q3336" t="s">
        <v>8271</v>
      </c>
      <c r="R3336" s="5">
        <f t="shared" si="364"/>
        <v>1.3859999999999999</v>
      </c>
      <c r="S3336" s="14">
        <f t="shared" si="365"/>
        <v>116.65217391304348</v>
      </c>
      <c r="T3336" t="str">
        <f t="shared" si="369"/>
        <v>theater</v>
      </c>
      <c r="U3336" t="str">
        <f t="shared" si="370"/>
        <v>plays</v>
      </c>
    </row>
    <row r="3337" spans="1:21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f t="shared" si="366"/>
        <v>6050</v>
      </c>
      <c r="F3337">
        <v>5016</v>
      </c>
      <c r="G3337" t="s">
        <v>8219</v>
      </c>
      <c r="H3337" t="s">
        <v>8225</v>
      </c>
      <c r="I3337" t="s">
        <v>8247</v>
      </c>
      <c r="J3337">
        <v>1407106800</v>
      </c>
      <c r="K3337" s="10">
        <f t="shared" si="367"/>
        <v>41854.958333333336</v>
      </c>
      <c r="L3337">
        <v>1404749446</v>
      </c>
      <c r="M3337" s="10">
        <f t="shared" si="368"/>
        <v>41827.674143518518</v>
      </c>
      <c r="N3337" t="b">
        <v>0</v>
      </c>
      <c r="O3337">
        <v>63</v>
      </c>
      <c r="P3337" t="b">
        <v>1</v>
      </c>
      <c r="Q3337" t="s">
        <v>8271</v>
      </c>
      <c r="R3337" s="5">
        <f t="shared" si="364"/>
        <v>1.0029999999999999</v>
      </c>
      <c r="S3337" s="14">
        <f t="shared" si="365"/>
        <v>79.61904761904762</v>
      </c>
      <c r="T3337" t="str">
        <f t="shared" si="369"/>
        <v>theater</v>
      </c>
      <c r="U3337" t="str">
        <f t="shared" si="370"/>
        <v>plays</v>
      </c>
    </row>
    <row r="3338" spans="1:21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f t="shared" si="366"/>
        <v>302.5</v>
      </c>
      <c r="F3338">
        <v>250</v>
      </c>
      <c r="G3338" t="s">
        <v>8219</v>
      </c>
      <c r="H3338" t="s">
        <v>8225</v>
      </c>
      <c r="I3338" t="s">
        <v>8247</v>
      </c>
      <c r="J3338">
        <v>1459845246</v>
      </c>
      <c r="K3338" s="10">
        <f t="shared" si="367"/>
        <v>42465.35701388889</v>
      </c>
      <c r="L3338">
        <v>1457429646</v>
      </c>
      <c r="M3338" s="10">
        <f t="shared" si="368"/>
        <v>42437.398680555561</v>
      </c>
      <c r="N3338" t="b">
        <v>0</v>
      </c>
      <c r="O3338">
        <v>9</v>
      </c>
      <c r="P3338" t="b">
        <v>1</v>
      </c>
      <c r="Q3338" t="s">
        <v>8271</v>
      </c>
      <c r="R3338" s="5">
        <f t="shared" si="364"/>
        <v>1</v>
      </c>
      <c r="S3338" s="14">
        <f t="shared" si="365"/>
        <v>27.777777777777779</v>
      </c>
      <c r="T3338" t="str">
        <f t="shared" si="369"/>
        <v>theater</v>
      </c>
      <c r="U3338" t="str">
        <f t="shared" si="370"/>
        <v>plays</v>
      </c>
    </row>
    <row r="3339" spans="1:21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f t="shared" si="366"/>
        <v>3025</v>
      </c>
      <c r="F3339">
        <v>2755</v>
      </c>
      <c r="G3339" t="s">
        <v>8219</v>
      </c>
      <c r="H3339" t="s">
        <v>8225</v>
      </c>
      <c r="I3339" t="s">
        <v>8247</v>
      </c>
      <c r="J3339">
        <v>1412974800</v>
      </c>
      <c r="K3339" s="10">
        <f t="shared" si="367"/>
        <v>41922.875</v>
      </c>
      <c r="L3339">
        <v>1411109167</v>
      </c>
      <c r="M3339" s="10">
        <f t="shared" si="368"/>
        <v>41901.282025462962</v>
      </c>
      <c r="N3339" t="b">
        <v>0</v>
      </c>
      <c r="O3339">
        <v>34</v>
      </c>
      <c r="P3339" t="b">
        <v>1</v>
      </c>
      <c r="Q3339" t="s">
        <v>8271</v>
      </c>
      <c r="R3339" s="5">
        <f t="shared" si="364"/>
        <v>1.1020000000000001</v>
      </c>
      <c r="S3339" s="14">
        <f t="shared" si="365"/>
        <v>81.029411764705884</v>
      </c>
      <c r="T3339" t="str">
        <f t="shared" si="369"/>
        <v>theater</v>
      </c>
      <c r="U3339" t="str">
        <f t="shared" si="370"/>
        <v>plays</v>
      </c>
    </row>
    <row r="3340" spans="1:21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f t="shared" si="366"/>
        <v>15000</v>
      </c>
      <c r="F3340">
        <v>15327</v>
      </c>
      <c r="G3340" t="s">
        <v>8219</v>
      </c>
      <c r="H3340" t="s">
        <v>8224</v>
      </c>
      <c r="I3340" t="s">
        <v>8246</v>
      </c>
      <c r="J3340">
        <v>1487944080</v>
      </c>
      <c r="K3340" s="10">
        <f t="shared" si="367"/>
        <v>42790.574999999997</v>
      </c>
      <c r="L3340">
        <v>1486129680</v>
      </c>
      <c r="M3340" s="10">
        <f t="shared" si="368"/>
        <v>42769.574999999997</v>
      </c>
      <c r="N3340" t="b">
        <v>0</v>
      </c>
      <c r="O3340">
        <v>112</v>
      </c>
      <c r="P3340" t="b">
        <v>1</v>
      </c>
      <c r="Q3340" t="s">
        <v>8271</v>
      </c>
      <c r="R3340" s="5">
        <f t="shared" si="364"/>
        <v>1.022</v>
      </c>
      <c r="S3340" s="14">
        <f t="shared" si="365"/>
        <v>136.84821428571428</v>
      </c>
      <c r="T3340" t="str">
        <f t="shared" si="369"/>
        <v>theater</v>
      </c>
      <c r="U3340" t="str">
        <f t="shared" si="370"/>
        <v>plays</v>
      </c>
    </row>
    <row r="3341" spans="1:21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f t="shared" si="366"/>
        <v>8000</v>
      </c>
      <c r="F3341">
        <v>8348</v>
      </c>
      <c r="G3341" t="s">
        <v>8219</v>
      </c>
      <c r="H3341" t="s">
        <v>8224</v>
      </c>
      <c r="I3341" t="s">
        <v>8246</v>
      </c>
      <c r="J3341">
        <v>1469721518</v>
      </c>
      <c r="K3341" s="10">
        <f t="shared" si="367"/>
        <v>42579.665717592594</v>
      </c>
      <c r="L3341">
        <v>1467129518</v>
      </c>
      <c r="M3341" s="10">
        <f t="shared" si="368"/>
        <v>42549.665717592594</v>
      </c>
      <c r="N3341" t="b">
        <v>0</v>
      </c>
      <c r="O3341">
        <v>47</v>
      </c>
      <c r="P3341" t="b">
        <v>1</v>
      </c>
      <c r="Q3341" t="s">
        <v>8271</v>
      </c>
      <c r="R3341" s="5">
        <f t="shared" si="364"/>
        <v>1.044</v>
      </c>
      <c r="S3341" s="14">
        <f t="shared" si="365"/>
        <v>177.61702127659575</v>
      </c>
      <c r="T3341" t="str">
        <f t="shared" si="369"/>
        <v>theater</v>
      </c>
      <c r="U3341" t="str">
        <f t="shared" si="370"/>
        <v>plays</v>
      </c>
    </row>
    <row r="3342" spans="1:21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f t="shared" si="366"/>
        <v>3000</v>
      </c>
      <c r="F3342">
        <v>4145</v>
      </c>
      <c r="G3342" t="s">
        <v>8219</v>
      </c>
      <c r="H3342" t="s">
        <v>8224</v>
      </c>
      <c r="I3342" t="s">
        <v>8246</v>
      </c>
      <c r="J3342">
        <v>1481066554</v>
      </c>
      <c r="K3342" s="10">
        <f t="shared" si="367"/>
        <v>42710.974004629628</v>
      </c>
      <c r="L3342">
        <v>1478906554</v>
      </c>
      <c r="M3342" s="10">
        <f t="shared" si="368"/>
        <v>42685.974004629628</v>
      </c>
      <c r="N3342" t="b">
        <v>0</v>
      </c>
      <c r="O3342">
        <v>38</v>
      </c>
      <c r="P3342" t="b">
        <v>1</v>
      </c>
      <c r="Q3342" t="s">
        <v>8271</v>
      </c>
      <c r="R3342" s="5">
        <f t="shared" si="364"/>
        <v>1.3819999999999999</v>
      </c>
      <c r="S3342" s="14">
        <f t="shared" si="365"/>
        <v>109.07894736842105</v>
      </c>
      <c r="T3342" t="str">
        <f t="shared" si="369"/>
        <v>theater</v>
      </c>
      <c r="U3342" t="str">
        <f t="shared" si="370"/>
        <v>plays</v>
      </c>
    </row>
    <row r="3343" spans="1:21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f t="shared" si="366"/>
        <v>4053.5</v>
      </c>
      <c r="F3343">
        <v>3350</v>
      </c>
      <c r="G3343" t="s">
        <v>8219</v>
      </c>
      <c r="H3343" t="s">
        <v>8225</v>
      </c>
      <c r="I3343" t="s">
        <v>8247</v>
      </c>
      <c r="J3343">
        <v>1465750800</v>
      </c>
      <c r="K3343" s="10">
        <f t="shared" si="367"/>
        <v>42533.708333333328</v>
      </c>
      <c r="L3343">
        <v>1463771421</v>
      </c>
      <c r="M3343" s="10">
        <f t="shared" si="368"/>
        <v>42510.798854166671</v>
      </c>
      <c r="N3343" t="b">
        <v>0</v>
      </c>
      <c r="O3343">
        <v>28</v>
      </c>
      <c r="P3343" t="b">
        <v>1</v>
      </c>
      <c r="Q3343" t="s">
        <v>8271</v>
      </c>
      <c r="R3343" s="5">
        <f t="shared" si="364"/>
        <v>1</v>
      </c>
      <c r="S3343" s="14">
        <f t="shared" si="365"/>
        <v>119.64285714285714</v>
      </c>
      <c r="T3343" t="str">
        <f t="shared" si="369"/>
        <v>theater</v>
      </c>
      <c r="U3343" t="str">
        <f t="shared" si="370"/>
        <v>plays</v>
      </c>
    </row>
    <row r="3344" spans="1:21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f t="shared" si="366"/>
        <v>6000</v>
      </c>
      <c r="F3344">
        <v>6100</v>
      </c>
      <c r="G3344" t="s">
        <v>8219</v>
      </c>
      <c r="H3344" t="s">
        <v>8224</v>
      </c>
      <c r="I3344" t="s">
        <v>8246</v>
      </c>
      <c r="J3344">
        <v>1427864340</v>
      </c>
      <c r="K3344" s="10">
        <f t="shared" si="367"/>
        <v>42095.207638888889</v>
      </c>
      <c r="L3344">
        <v>1425020810</v>
      </c>
      <c r="M3344" s="10">
        <f t="shared" si="368"/>
        <v>42062.296412037031</v>
      </c>
      <c r="N3344" t="b">
        <v>0</v>
      </c>
      <c r="O3344">
        <v>78</v>
      </c>
      <c r="P3344" t="b">
        <v>1</v>
      </c>
      <c r="Q3344" t="s">
        <v>8271</v>
      </c>
      <c r="R3344" s="5">
        <f t="shared" si="364"/>
        <v>1.0169999999999999</v>
      </c>
      <c r="S3344" s="14">
        <f t="shared" si="365"/>
        <v>78.205128205128204</v>
      </c>
      <c r="T3344" t="str">
        <f t="shared" si="369"/>
        <v>theater</v>
      </c>
      <c r="U3344" t="str">
        <f t="shared" si="370"/>
        <v>plays</v>
      </c>
    </row>
    <row r="3345" spans="1:21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f t="shared" si="366"/>
        <v>847</v>
      </c>
      <c r="F3345">
        <v>1200</v>
      </c>
      <c r="G3345" t="s">
        <v>8219</v>
      </c>
      <c r="H3345" t="s">
        <v>8225</v>
      </c>
      <c r="I3345" t="s">
        <v>8247</v>
      </c>
      <c r="J3345">
        <v>1460553480</v>
      </c>
      <c r="K3345" s="10">
        <f t="shared" si="367"/>
        <v>42473.554166666669</v>
      </c>
      <c r="L3345">
        <v>1458770384</v>
      </c>
      <c r="M3345" s="10">
        <f t="shared" si="368"/>
        <v>42452.916481481487</v>
      </c>
      <c r="N3345" t="b">
        <v>0</v>
      </c>
      <c r="O3345">
        <v>23</v>
      </c>
      <c r="P3345" t="b">
        <v>1</v>
      </c>
      <c r="Q3345" t="s">
        <v>8271</v>
      </c>
      <c r="R3345" s="5">
        <f t="shared" si="364"/>
        <v>1.714</v>
      </c>
      <c r="S3345" s="14">
        <f t="shared" si="365"/>
        <v>52.173913043478258</v>
      </c>
      <c r="T3345" t="str">
        <f t="shared" si="369"/>
        <v>theater</v>
      </c>
      <c r="U3345" t="str">
        <f t="shared" si="370"/>
        <v>plays</v>
      </c>
    </row>
    <row r="3346" spans="1:21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f t="shared" si="366"/>
        <v>4500</v>
      </c>
      <c r="F3346">
        <v>4565</v>
      </c>
      <c r="G3346" t="s">
        <v>8219</v>
      </c>
      <c r="H3346" t="s">
        <v>8224</v>
      </c>
      <c r="I3346" t="s">
        <v>8246</v>
      </c>
      <c r="J3346">
        <v>1409374093</v>
      </c>
      <c r="K3346" s="10">
        <f t="shared" si="367"/>
        <v>41881.200150462959</v>
      </c>
      <c r="L3346">
        <v>1406782093</v>
      </c>
      <c r="M3346" s="10">
        <f t="shared" si="368"/>
        <v>41851.200150462959</v>
      </c>
      <c r="N3346" t="b">
        <v>0</v>
      </c>
      <c r="O3346">
        <v>40</v>
      </c>
      <c r="P3346" t="b">
        <v>1</v>
      </c>
      <c r="Q3346" t="s">
        <v>8271</v>
      </c>
      <c r="R3346" s="5">
        <f t="shared" si="364"/>
        <v>1.014</v>
      </c>
      <c r="S3346" s="14">
        <f t="shared" si="365"/>
        <v>114.125</v>
      </c>
      <c r="T3346" t="str">
        <f t="shared" si="369"/>
        <v>theater</v>
      </c>
      <c r="U3346" t="str">
        <f t="shared" si="370"/>
        <v>plays</v>
      </c>
    </row>
    <row r="3347" spans="1:21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f t="shared" si="366"/>
        <v>500</v>
      </c>
      <c r="F3347">
        <v>650</v>
      </c>
      <c r="G3347" t="s">
        <v>8219</v>
      </c>
      <c r="H3347" t="s">
        <v>8224</v>
      </c>
      <c r="I3347" t="s">
        <v>8246</v>
      </c>
      <c r="J3347">
        <v>1429317420</v>
      </c>
      <c r="K3347" s="10">
        <f t="shared" si="367"/>
        <v>42112.025694444441</v>
      </c>
      <c r="L3347">
        <v>1424226768</v>
      </c>
      <c r="M3347" s="10">
        <f t="shared" si="368"/>
        <v>42053.106111111112</v>
      </c>
      <c r="N3347" t="b">
        <v>0</v>
      </c>
      <c r="O3347">
        <v>13</v>
      </c>
      <c r="P3347" t="b">
        <v>1</v>
      </c>
      <c r="Q3347" t="s">
        <v>8271</v>
      </c>
      <c r="R3347" s="5">
        <f t="shared" si="364"/>
        <v>1.3</v>
      </c>
      <c r="S3347" s="14">
        <f t="shared" si="365"/>
        <v>50</v>
      </c>
      <c r="T3347" t="str">
        <f t="shared" si="369"/>
        <v>theater</v>
      </c>
      <c r="U3347" t="str">
        <f t="shared" si="370"/>
        <v>plays</v>
      </c>
    </row>
    <row r="3348" spans="1:21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f t="shared" si="366"/>
        <v>1500</v>
      </c>
      <c r="F3348">
        <v>1650</v>
      </c>
      <c r="G3348" t="s">
        <v>8219</v>
      </c>
      <c r="H3348" t="s">
        <v>8224</v>
      </c>
      <c r="I3348" t="s">
        <v>8246</v>
      </c>
      <c r="J3348">
        <v>1424910910</v>
      </c>
      <c r="K3348" s="10">
        <f t="shared" si="367"/>
        <v>42061.024421296301</v>
      </c>
      <c r="L3348">
        <v>1424306110</v>
      </c>
      <c r="M3348" s="10">
        <f t="shared" si="368"/>
        <v>42054.024421296301</v>
      </c>
      <c r="N3348" t="b">
        <v>0</v>
      </c>
      <c r="O3348">
        <v>18</v>
      </c>
      <c r="P3348" t="b">
        <v>1</v>
      </c>
      <c r="Q3348" t="s">
        <v>8271</v>
      </c>
      <c r="R3348" s="5">
        <f t="shared" si="364"/>
        <v>1.1000000000000001</v>
      </c>
      <c r="S3348" s="14">
        <f t="shared" si="365"/>
        <v>91.666666666666671</v>
      </c>
      <c r="T3348" t="str">
        <f t="shared" si="369"/>
        <v>theater</v>
      </c>
      <c r="U3348" t="str">
        <f t="shared" si="370"/>
        <v>plays</v>
      </c>
    </row>
    <row r="3349" spans="1:21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f t="shared" si="366"/>
        <v>2420</v>
      </c>
      <c r="F3349">
        <v>2389</v>
      </c>
      <c r="G3349" t="s">
        <v>8219</v>
      </c>
      <c r="H3349" t="s">
        <v>8225</v>
      </c>
      <c r="I3349" t="s">
        <v>8247</v>
      </c>
      <c r="J3349">
        <v>1462741200</v>
      </c>
      <c r="K3349" s="10">
        <f t="shared" si="367"/>
        <v>42498.875</v>
      </c>
      <c r="L3349">
        <v>1461503654</v>
      </c>
      <c r="M3349" s="10">
        <f t="shared" si="368"/>
        <v>42484.551550925928</v>
      </c>
      <c r="N3349" t="b">
        <v>0</v>
      </c>
      <c r="O3349">
        <v>22</v>
      </c>
      <c r="P3349" t="b">
        <v>1</v>
      </c>
      <c r="Q3349" t="s">
        <v>8271</v>
      </c>
      <c r="R3349" s="5">
        <f t="shared" si="364"/>
        <v>1.1950000000000001</v>
      </c>
      <c r="S3349" s="14">
        <f t="shared" si="365"/>
        <v>108.59090909090909</v>
      </c>
      <c r="T3349" t="str">
        <f t="shared" si="369"/>
        <v>theater</v>
      </c>
      <c r="U3349" t="str">
        <f t="shared" si="370"/>
        <v>plays</v>
      </c>
    </row>
    <row r="3350" spans="1:21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f t="shared" si="366"/>
        <v>5500</v>
      </c>
      <c r="F3350">
        <v>5516</v>
      </c>
      <c r="G3350" t="s">
        <v>8219</v>
      </c>
      <c r="H3350" t="s">
        <v>8224</v>
      </c>
      <c r="I3350" t="s">
        <v>8246</v>
      </c>
      <c r="J3350">
        <v>1461988740</v>
      </c>
      <c r="K3350" s="10">
        <f t="shared" si="367"/>
        <v>42490.165972222225</v>
      </c>
      <c r="L3350">
        <v>1459949080</v>
      </c>
      <c r="M3350" s="10">
        <f t="shared" si="368"/>
        <v>42466.558796296296</v>
      </c>
      <c r="N3350" t="b">
        <v>0</v>
      </c>
      <c r="O3350">
        <v>79</v>
      </c>
      <c r="P3350" t="b">
        <v>1</v>
      </c>
      <c r="Q3350" t="s">
        <v>8271</v>
      </c>
      <c r="R3350" s="5">
        <f t="shared" si="364"/>
        <v>1.0029999999999999</v>
      </c>
      <c r="S3350" s="14">
        <f t="shared" si="365"/>
        <v>69.822784810126578</v>
      </c>
      <c r="T3350" t="str">
        <f t="shared" si="369"/>
        <v>theater</v>
      </c>
      <c r="U3350" t="str">
        <f t="shared" si="370"/>
        <v>plays</v>
      </c>
    </row>
    <row r="3351" spans="1:21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f t="shared" si="366"/>
        <v>1000</v>
      </c>
      <c r="F3351">
        <v>1534</v>
      </c>
      <c r="G3351" t="s">
        <v>8219</v>
      </c>
      <c r="H3351" t="s">
        <v>8224</v>
      </c>
      <c r="I3351" t="s">
        <v>8246</v>
      </c>
      <c r="J3351">
        <v>1465837200</v>
      </c>
      <c r="K3351" s="10">
        <f t="shared" si="367"/>
        <v>42534.708333333328</v>
      </c>
      <c r="L3351">
        <v>1463971172</v>
      </c>
      <c r="M3351" s="10">
        <f t="shared" si="368"/>
        <v>42513.110787037032</v>
      </c>
      <c r="N3351" t="b">
        <v>0</v>
      </c>
      <c r="O3351">
        <v>14</v>
      </c>
      <c r="P3351" t="b">
        <v>1</v>
      </c>
      <c r="Q3351" t="s">
        <v>8271</v>
      </c>
      <c r="R3351" s="5">
        <f t="shared" si="364"/>
        <v>1.534</v>
      </c>
      <c r="S3351" s="14">
        <f t="shared" si="365"/>
        <v>109.57142857142857</v>
      </c>
      <c r="T3351" t="str">
        <f t="shared" si="369"/>
        <v>theater</v>
      </c>
      <c r="U3351" t="str">
        <f t="shared" si="370"/>
        <v>plays</v>
      </c>
    </row>
    <row r="3352" spans="1:21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f t="shared" si="366"/>
        <v>3885.0000000000005</v>
      </c>
      <c r="F3352">
        <v>3655</v>
      </c>
      <c r="G3352" t="s">
        <v>8219</v>
      </c>
      <c r="H3352" t="s">
        <v>8243</v>
      </c>
      <c r="I3352" t="s">
        <v>8249</v>
      </c>
      <c r="J3352">
        <v>1448838000</v>
      </c>
      <c r="K3352" s="10">
        <f t="shared" si="367"/>
        <v>42337.958333333328</v>
      </c>
      <c r="L3352">
        <v>1445791811</v>
      </c>
      <c r="M3352" s="10">
        <f t="shared" si="368"/>
        <v>42302.701516203699</v>
      </c>
      <c r="N3352" t="b">
        <v>0</v>
      </c>
      <c r="O3352">
        <v>51</v>
      </c>
      <c r="P3352" t="b">
        <v>1</v>
      </c>
      <c r="Q3352" t="s">
        <v>8271</v>
      </c>
      <c r="R3352" s="5">
        <f t="shared" si="364"/>
        <v>1.044</v>
      </c>
      <c r="S3352" s="14">
        <f t="shared" si="365"/>
        <v>71.666666666666671</v>
      </c>
      <c r="T3352" t="str">
        <f t="shared" si="369"/>
        <v>theater</v>
      </c>
      <c r="U3352" t="str">
        <f t="shared" si="370"/>
        <v>plays</v>
      </c>
    </row>
    <row r="3353" spans="1:21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f t="shared" si="366"/>
        <v>6050</v>
      </c>
      <c r="F3353">
        <v>5055</v>
      </c>
      <c r="G3353" t="s">
        <v>8219</v>
      </c>
      <c r="H3353" t="s">
        <v>8225</v>
      </c>
      <c r="I3353" t="s">
        <v>8247</v>
      </c>
      <c r="J3353">
        <v>1406113200</v>
      </c>
      <c r="K3353" s="10">
        <f t="shared" si="367"/>
        <v>41843.458333333336</v>
      </c>
      <c r="L3353">
        <v>1402910965</v>
      </c>
      <c r="M3353" s="10">
        <f t="shared" si="368"/>
        <v>41806.395428240743</v>
      </c>
      <c r="N3353" t="b">
        <v>0</v>
      </c>
      <c r="O3353">
        <v>54</v>
      </c>
      <c r="P3353" t="b">
        <v>1</v>
      </c>
      <c r="Q3353" t="s">
        <v>8271</v>
      </c>
      <c r="R3353" s="5">
        <f t="shared" si="364"/>
        <v>1.0109999999999999</v>
      </c>
      <c r="S3353" s="14">
        <f t="shared" si="365"/>
        <v>93.611111111111114</v>
      </c>
      <c r="T3353" t="str">
        <f t="shared" si="369"/>
        <v>theater</v>
      </c>
      <c r="U3353" t="str">
        <f t="shared" si="370"/>
        <v>plays</v>
      </c>
    </row>
    <row r="3354" spans="1:21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f t="shared" si="366"/>
        <v>6050</v>
      </c>
      <c r="F3354">
        <v>5376</v>
      </c>
      <c r="G3354" t="s">
        <v>8219</v>
      </c>
      <c r="H3354" t="s">
        <v>8225</v>
      </c>
      <c r="I3354" t="s">
        <v>8247</v>
      </c>
      <c r="J3354">
        <v>1467414000</v>
      </c>
      <c r="K3354" s="10">
        <f t="shared" si="367"/>
        <v>42552.958333333328</v>
      </c>
      <c r="L3354">
        <v>1462492178</v>
      </c>
      <c r="M3354" s="10">
        <f t="shared" si="368"/>
        <v>42495.992800925931</v>
      </c>
      <c r="N3354" t="b">
        <v>0</v>
      </c>
      <c r="O3354">
        <v>70</v>
      </c>
      <c r="P3354" t="b">
        <v>1</v>
      </c>
      <c r="Q3354" t="s">
        <v>8271</v>
      </c>
      <c r="R3354" s="5">
        <f t="shared" si="364"/>
        <v>1.075</v>
      </c>
      <c r="S3354" s="14">
        <f t="shared" si="365"/>
        <v>76.8</v>
      </c>
      <c r="T3354" t="str">
        <f t="shared" si="369"/>
        <v>theater</v>
      </c>
      <c r="U3354" t="str">
        <f t="shared" si="370"/>
        <v>plays</v>
      </c>
    </row>
    <row r="3355" spans="1:21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f t="shared" si="366"/>
        <v>605</v>
      </c>
      <c r="F3355">
        <v>1575</v>
      </c>
      <c r="G3355" t="s">
        <v>8219</v>
      </c>
      <c r="H3355" t="s">
        <v>8225</v>
      </c>
      <c r="I3355" t="s">
        <v>8247</v>
      </c>
      <c r="J3355">
        <v>1462230000</v>
      </c>
      <c r="K3355" s="10">
        <f t="shared" si="367"/>
        <v>42492.958333333328</v>
      </c>
      <c r="L3355">
        <v>1461061350</v>
      </c>
      <c r="M3355" s="10">
        <f t="shared" si="368"/>
        <v>42479.432291666672</v>
      </c>
      <c r="N3355" t="b">
        <v>0</v>
      </c>
      <c r="O3355">
        <v>44</v>
      </c>
      <c r="P3355" t="b">
        <v>1</v>
      </c>
      <c r="Q3355" t="s">
        <v>8271</v>
      </c>
      <c r="R3355" s="5">
        <f t="shared" si="364"/>
        <v>3.15</v>
      </c>
      <c r="S3355" s="14">
        <f t="shared" si="365"/>
        <v>35.795454545454547</v>
      </c>
      <c r="T3355" t="str">
        <f t="shared" si="369"/>
        <v>theater</v>
      </c>
      <c r="U3355" t="str">
        <f t="shared" si="370"/>
        <v>plays</v>
      </c>
    </row>
    <row r="3356" spans="1:21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f t="shared" si="366"/>
        <v>3000</v>
      </c>
      <c r="F3356">
        <v>3058</v>
      </c>
      <c r="G3356" t="s">
        <v>8219</v>
      </c>
      <c r="H3356" t="s">
        <v>8224</v>
      </c>
      <c r="I3356" t="s">
        <v>8246</v>
      </c>
      <c r="J3356">
        <v>1446091260</v>
      </c>
      <c r="K3356" s="10">
        <f t="shared" si="367"/>
        <v>42306.167361111111</v>
      </c>
      <c r="L3356">
        <v>1443029206</v>
      </c>
      <c r="M3356" s="10">
        <f t="shared" si="368"/>
        <v>42270.7269212963</v>
      </c>
      <c r="N3356" t="b">
        <v>0</v>
      </c>
      <c r="O3356">
        <v>55</v>
      </c>
      <c r="P3356" t="b">
        <v>1</v>
      </c>
      <c r="Q3356" t="s">
        <v>8271</v>
      </c>
      <c r="R3356" s="5">
        <f t="shared" si="364"/>
        <v>1.0189999999999999</v>
      </c>
      <c r="S3356" s="14">
        <f t="shared" si="365"/>
        <v>55.6</v>
      </c>
      <c r="T3356" t="str">
        <f t="shared" si="369"/>
        <v>theater</v>
      </c>
      <c r="U3356" t="str">
        <f t="shared" si="370"/>
        <v>plays</v>
      </c>
    </row>
    <row r="3357" spans="1:21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f t="shared" si="366"/>
        <v>2117.5</v>
      </c>
      <c r="F3357">
        <v>2210</v>
      </c>
      <c r="G3357" t="s">
        <v>8219</v>
      </c>
      <c r="H3357" t="s">
        <v>8225</v>
      </c>
      <c r="I3357" t="s">
        <v>8247</v>
      </c>
      <c r="J3357">
        <v>1462879020</v>
      </c>
      <c r="K3357" s="10">
        <f t="shared" si="367"/>
        <v>42500.470138888893</v>
      </c>
      <c r="L3357">
        <v>1461941527</v>
      </c>
      <c r="M3357" s="10">
        <f t="shared" si="368"/>
        <v>42489.619525462964</v>
      </c>
      <c r="N3357" t="b">
        <v>0</v>
      </c>
      <c r="O3357">
        <v>15</v>
      </c>
      <c r="P3357" t="b">
        <v>1</v>
      </c>
      <c r="Q3357" t="s">
        <v>8271</v>
      </c>
      <c r="R3357" s="5">
        <f t="shared" si="364"/>
        <v>1.2629999999999999</v>
      </c>
      <c r="S3357" s="14">
        <f t="shared" si="365"/>
        <v>147.33333333333334</v>
      </c>
      <c r="T3357" t="str">
        <f t="shared" si="369"/>
        <v>theater</v>
      </c>
      <c r="U3357" t="str">
        <f t="shared" si="370"/>
        <v>plays</v>
      </c>
    </row>
    <row r="3358" spans="1:21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f t="shared" si="366"/>
        <v>1815</v>
      </c>
      <c r="F3358">
        <v>1521</v>
      </c>
      <c r="G3358" t="s">
        <v>8219</v>
      </c>
      <c r="H3358" t="s">
        <v>8225</v>
      </c>
      <c r="I3358" t="s">
        <v>8247</v>
      </c>
      <c r="J3358">
        <v>1468611272</v>
      </c>
      <c r="K3358" s="10">
        <f t="shared" si="367"/>
        <v>42566.815648148149</v>
      </c>
      <c r="L3358">
        <v>1466019272</v>
      </c>
      <c r="M3358" s="10">
        <f t="shared" si="368"/>
        <v>42536.815648148149</v>
      </c>
      <c r="N3358" t="b">
        <v>0</v>
      </c>
      <c r="O3358">
        <v>27</v>
      </c>
      <c r="P3358" t="b">
        <v>1</v>
      </c>
      <c r="Q3358" t="s">
        <v>8271</v>
      </c>
      <c r="R3358" s="5">
        <f t="shared" si="364"/>
        <v>1.014</v>
      </c>
      <c r="S3358" s="14">
        <f t="shared" si="365"/>
        <v>56.333333333333336</v>
      </c>
      <c r="T3358" t="str">
        <f t="shared" si="369"/>
        <v>theater</v>
      </c>
      <c r="U3358" t="str">
        <f t="shared" si="370"/>
        <v>plays</v>
      </c>
    </row>
    <row r="3359" spans="1:21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f t="shared" si="366"/>
        <v>2420</v>
      </c>
      <c r="F3359">
        <v>2020</v>
      </c>
      <c r="G3359" t="s">
        <v>8219</v>
      </c>
      <c r="H3359" t="s">
        <v>8225</v>
      </c>
      <c r="I3359" t="s">
        <v>8247</v>
      </c>
      <c r="J3359">
        <v>1406887310</v>
      </c>
      <c r="K3359" s="10">
        <f t="shared" si="367"/>
        <v>41852.417939814812</v>
      </c>
      <c r="L3359">
        <v>1404295310</v>
      </c>
      <c r="M3359" s="10">
        <f t="shared" si="368"/>
        <v>41822.417939814812</v>
      </c>
      <c r="N3359" t="b">
        <v>0</v>
      </c>
      <c r="O3359">
        <v>21</v>
      </c>
      <c r="P3359" t="b">
        <v>1</v>
      </c>
      <c r="Q3359" t="s">
        <v>8271</v>
      </c>
      <c r="R3359" s="5">
        <f t="shared" si="364"/>
        <v>1.01</v>
      </c>
      <c r="S3359" s="14">
        <f t="shared" si="365"/>
        <v>96.19047619047619</v>
      </c>
      <c r="T3359" t="str">
        <f t="shared" si="369"/>
        <v>theater</v>
      </c>
      <c r="U3359" t="str">
        <f t="shared" si="370"/>
        <v>plays</v>
      </c>
    </row>
    <row r="3360" spans="1:21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f t="shared" si="366"/>
        <v>10000</v>
      </c>
      <c r="F3360">
        <v>10299</v>
      </c>
      <c r="G3360" t="s">
        <v>8219</v>
      </c>
      <c r="H3360" t="s">
        <v>8224</v>
      </c>
      <c r="I3360" t="s">
        <v>8246</v>
      </c>
      <c r="J3360">
        <v>1416385679</v>
      </c>
      <c r="K3360" s="10">
        <f t="shared" si="367"/>
        <v>41962.352766203709</v>
      </c>
      <c r="L3360">
        <v>1413790079</v>
      </c>
      <c r="M3360" s="10">
        <f t="shared" si="368"/>
        <v>41932.311099537037</v>
      </c>
      <c r="N3360" t="b">
        <v>0</v>
      </c>
      <c r="O3360">
        <v>162</v>
      </c>
      <c r="P3360" t="b">
        <v>1</v>
      </c>
      <c r="Q3360" t="s">
        <v>8271</v>
      </c>
      <c r="R3360" s="5">
        <f t="shared" si="364"/>
        <v>1.03</v>
      </c>
      <c r="S3360" s="14">
        <f t="shared" si="365"/>
        <v>63.574074074074076</v>
      </c>
      <c r="T3360" t="str">
        <f t="shared" si="369"/>
        <v>theater</v>
      </c>
      <c r="U3360" t="str">
        <f t="shared" si="370"/>
        <v>plays</v>
      </c>
    </row>
    <row r="3361" spans="1:21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f t="shared" si="366"/>
        <v>4000</v>
      </c>
      <c r="F3361">
        <v>4250</v>
      </c>
      <c r="G3361" t="s">
        <v>8219</v>
      </c>
      <c r="H3361" t="s">
        <v>8224</v>
      </c>
      <c r="I3361" t="s">
        <v>8246</v>
      </c>
      <c r="J3361">
        <v>1487985734</v>
      </c>
      <c r="K3361" s="10">
        <f t="shared" si="367"/>
        <v>42791.057106481487</v>
      </c>
      <c r="L3361">
        <v>1484097734</v>
      </c>
      <c r="M3361" s="10">
        <f t="shared" si="368"/>
        <v>42746.057106481487</v>
      </c>
      <c r="N3361" t="b">
        <v>0</v>
      </c>
      <c r="O3361">
        <v>23</v>
      </c>
      <c r="P3361" t="b">
        <v>1</v>
      </c>
      <c r="Q3361" t="s">
        <v>8271</v>
      </c>
      <c r="R3361" s="5">
        <f t="shared" si="364"/>
        <v>1.0629999999999999</v>
      </c>
      <c r="S3361" s="14">
        <f t="shared" si="365"/>
        <v>184.78260869565219</v>
      </c>
      <c r="T3361" t="str">
        <f t="shared" si="369"/>
        <v>theater</v>
      </c>
      <c r="U3361" t="str">
        <f t="shared" si="370"/>
        <v>plays</v>
      </c>
    </row>
    <row r="3362" spans="1:21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f t="shared" si="366"/>
        <v>6480</v>
      </c>
      <c r="F3362">
        <v>9124</v>
      </c>
      <c r="G3362" t="s">
        <v>8219</v>
      </c>
      <c r="H3362" t="s">
        <v>8244</v>
      </c>
      <c r="I3362" t="s">
        <v>8258</v>
      </c>
      <c r="J3362">
        <v>1481731140</v>
      </c>
      <c r="K3362" s="10">
        <f t="shared" si="367"/>
        <v>42718.665972222225</v>
      </c>
      <c r="L3362">
        <v>1479866343</v>
      </c>
      <c r="M3362" s="10">
        <f t="shared" si="368"/>
        <v>42697.082673611112</v>
      </c>
      <c r="N3362" t="b">
        <v>0</v>
      </c>
      <c r="O3362">
        <v>72</v>
      </c>
      <c r="P3362" t="b">
        <v>1</v>
      </c>
      <c r="Q3362" t="s">
        <v>8271</v>
      </c>
      <c r="R3362" s="5">
        <f t="shared" si="364"/>
        <v>1.014</v>
      </c>
      <c r="S3362" s="14">
        <f t="shared" si="365"/>
        <v>126.72222222222223</v>
      </c>
      <c r="T3362" t="str">
        <f t="shared" si="369"/>
        <v>theater</v>
      </c>
      <c r="U3362" t="str">
        <f t="shared" si="370"/>
        <v>plays</v>
      </c>
    </row>
    <row r="3363" spans="1:21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f t="shared" si="366"/>
        <v>5000</v>
      </c>
      <c r="F3363">
        <v>5673</v>
      </c>
      <c r="G3363" t="s">
        <v>8219</v>
      </c>
      <c r="H3363" t="s">
        <v>8224</v>
      </c>
      <c r="I3363" t="s">
        <v>8246</v>
      </c>
      <c r="J3363">
        <v>1409587140</v>
      </c>
      <c r="K3363" s="10">
        <f t="shared" si="367"/>
        <v>41883.665972222225</v>
      </c>
      <c r="L3363">
        <v>1408062990</v>
      </c>
      <c r="M3363" s="10">
        <f t="shared" si="368"/>
        <v>41866.025347222225</v>
      </c>
      <c r="N3363" t="b">
        <v>0</v>
      </c>
      <c r="O3363">
        <v>68</v>
      </c>
      <c r="P3363" t="b">
        <v>1</v>
      </c>
      <c r="Q3363" t="s">
        <v>8271</v>
      </c>
      <c r="R3363" s="5">
        <f t="shared" si="364"/>
        <v>1.135</v>
      </c>
      <c r="S3363" s="14">
        <f t="shared" si="365"/>
        <v>83.42647058823529</v>
      </c>
      <c r="T3363" t="str">
        <f t="shared" si="369"/>
        <v>theater</v>
      </c>
      <c r="U3363" t="str">
        <f t="shared" si="370"/>
        <v>plays</v>
      </c>
    </row>
    <row r="3364" spans="1:21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f t="shared" si="366"/>
        <v>500</v>
      </c>
      <c r="F3364">
        <v>1090</v>
      </c>
      <c r="G3364" t="s">
        <v>8219</v>
      </c>
      <c r="H3364" t="s">
        <v>8224</v>
      </c>
      <c r="I3364" t="s">
        <v>8246</v>
      </c>
      <c r="J3364">
        <v>1425704100</v>
      </c>
      <c r="K3364" s="10">
        <f t="shared" si="367"/>
        <v>42070.204861111109</v>
      </c>
      <c r="L3364">
        <v>1424484717</v>
      </c>
      <c r="M3364" s="10">
        <f t="shared" si="368"/>
        <v>42056.091631944444</v>
      </c>
      <c r="N3364" t="b">
        <v>0</v>
      </c>
      <c r="O3364">
        <v>20</v>
      </c>
      <c r="P3364" t="b">
        <v>1</v>
      </c>
      <c r="Q3364" t="s">
        <v>8271</v>
      </c>
      <c r="R3364" s="5">
        <f t="shared" si="364"/>
        <v>2.1800000000000002</v>
      </c>
      <c r="S3364" s="14">
        <f t="shared" si="365"/>
        <v>54.5</v>
      </c>
      <c r="T3364" t="str">
        <f t="shared" si="369"/>
        <v>theater</v>
      </c>
      <c r="U3364" t="str">
        <f t="shared" si="370"/>
        <v>plays</v>
      </c>
    </row>
    <row r="3365" spans="1:21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f t="shared" si="366"/>
        <v>7750</v>
      </c>
      <c r="F3365">
        <v>7860</v>
      </c>
      <c r="G3365" t="s">
        <v>8219</v>
      </c>
      <c r="H3365" t="s">
        <v>8224</v>
      </c>
      <c r="I3365" t="s">
        <v>8246</v>
      </c>
      <c r="J3365">
        <v>1408464000</v>
      </c>
      <c r="K3365" s="10">
        <f t="shared" si="367"/>
        <v>41870.666666666664</v>
      </c>
      <c r="L3365">
        <v>1406831445</v>
      </c>
      <c r="M3365" s="10">
        <f t="shared" si="368"/>
        <v>41851.771354166667</v>
      </c>
      <c r="N3365" t="b">
        <v>0</v>
      </c>
      <c r="O3365">
        <v>26</v>
      </c>
      <c r="P3365" t="b">
        <v>1</v>
      </c>
      <c r="Q3365" t="s">
        <v>8271</v>
      </c>
      <c r="R3365" s="5">
        <f t="shared" si="364"/>
        <v>1.014</v>
      </c>
      <c r="S3365" s="14">
        <f t="shared" si="365"/>
        <v>302.30769230769232</v>
      </c>
      <c r="T3365" t="str">
        <f t="shared" si="369"/>
        <v>theater</v>
      </c>
      <c r="U3365" t="str">
        <f t="shared" si="370"/>
        <v>plays</v>
      </c>
    </row>
    <row r="3366" spans="1:21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f t="shared" si="366"/>
        <v>3630</v>
      </c>
      <c r="F3366">
        <v>3178</v>
      </c>
      <c r="G3366" t="s">
        <v>8219</v>
      </c>
      <c r="H3366" t="s">
        <v>8225</v>
      </c>
      <c r="I3366" t="s">
        <v>8247</v>
      </c>
      <c r="J3366">
        <v>1458075600</v>
      </c>
      <c r="K3366" s="10">
        <f t="shared" si="367"/>
        <v>42444.875</v>
      </c>
      <c r="L3366">
        <v>1456183649</v>
      </c>
      <c r="M3366" s="10">
        <f t="shared" si="368"/>
        <v>42422.977418981478</v>
      </c>
      <c r="N3366" t="b">
        <v>0</v>
      </c>
      <c r="O3366">
        <v>72</v>
      </c>
      <c r="P3366" t="b">
        <v>1</v>
      </c>
      <c r="Q3366" t="s">
        <v>8271</v>
      </c>
      <c r="R3366" s="5">
        <f t="shared" si="364"/>
        <v>1.0589999999999999</v>
      </c>
      <c r="S3366" s="14">
        <f t="shared" si="365"/>
        <v>44.138888888888886</v>
      </c>
      <c r="T3366" t="str">
        <f t="shared" si="369"/>
        <v>theater</v>
      </c>
      <c r="U3366" t="str">
        <f t="shared" si="370"/>
        <v>plays</v>
      </c>
    </row>
    <row r="3367" spans="1:21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f t="shared" si="366"/>
        <v>2500</v>
      </c>
      <c r="F3367">
        <v>2600</v>
      </c>
      <c r="G3367" t="s">
        <v>8219</v>
      </c>
      <c r="H3367" t="s">
        <v>8224</v>
      </c>
      <c r="I3367" t="s">
        <v>8246</v>
      </c>
      <c r="J3367">
        <v>1449973592</v>
      </c>
      <c r="K3367" s="10">
        <f t="shared" si="367"/>
        <v>42351.101759259262</v>
      </c>
      <c r="L3367">
        <v>1447381592</v>
      </c>
      <c r="M3367" s="10">
        <f t="shared" si="368"/>
        <v>42321.101759259262</v>
      </c>
      <c r="N3367" t="b">
        <v>0</v>
      </c>
      <c r="O3367">
        <v>3</v>
      </c>
      <c r="P3367" t="b">
        <v>1</v>
      </c>
      <c r="Q3367" t="s">
        <v>8271</v>
      </c>
      <c r="R3367" s="5">
        <f t="shared" si="364"/>
        <v>1.04</v>
      </c>
      <c r="S3367" s="14">
        <f t="shared" si="365"/>
        <v>866.66666666666663</v>
      </c>
      <c r="T3367" t="str">
        <f t="shared" si="369"/>
        <v>theater</v>
      </c>
      <c r="U3367" t="str">
        <f t="shared" si="370"/>
        <v>plays</v>
      </c>
    </row>
    <row r="3368" spans="1:21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f t="shared" si="366"/>
        <v>500</v>
      </c>
      <c r="F3368">
        <v>1105</v>
      </c>
      <c r="G3368" t="s">
        <v>8219</v>
      </c>
      <c r="H3368" t="s">
        <v>8224</v>
      </c>
      <c r="I3368" t="s">
        <v>8246</v>
      </c>
      <c r="J3368">
        <v>1431481037</v>
      </c>
      <c r="K3368" s="10">
        <f t="shared" si="367"/>
        <v>42137.067557870367</v>
      </c>
      <c r="L3368">
        <v>1428889037</v>
      </c>
      <c r="M3368" s="10">
        <f t="shared" si="368"/>
        <v>42107.067557870367</v>
      </c>
      <c r="N3368" t="b">
        <v>0</v>
      </c>
      <c r="O3368">
        <v>18</v>
      </c>
      <c r="P3368" t="b">
        <v>1</v>
      </c>
      <c r="Q3368" t="s">
        <v>8271</v>
      </c>
      <c r="R3368" s="5">
        <f t="shared" si="364"/>
        <v>2.21</v>
      </c>
      <c r="S3368" s="14">
        <f t="shared" si="365"/>
        <v>61.388888888888886</v>
      </c>
      <c r="T3368" t="str">
        <f t="shared" si="369"/>
        <v>theater</v>
      </c>
      <c r="U3368" t="str">
        <f t="shared" si="370"/>
        <v>plays</v>
      </c>
    </row>
    <row r="3369" spans="1:21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f t="shared" si="366"/>
        <v>907.5</v>
      </c>
      <c r="F3369">
        <v>890</v>
      </c>
      <c r="G3369" t="s">
        <v>8219</v>
      </c>
      <c r="H3369" t="s">
        <v>8225</v>
      </c>
      <c r="I3369" t="s">
        <v>8247</v>
      </c>
      <c r="J3369">
        <v>1438467894</v>
      </c>
      <c r="K3369" s="10">
        <f t="shared" si="367"/>
        <v>42217.933958333335</v>
      </c>
      <c r="L3369">
        <v>1436307894</v>
      </c>
      <c r="M3369" s="10">
        <f t="shared" si="368"/>
        <v>42192.933958333335</v>
      </c>
      <c r="N3369" t="b">
        <v>0</v>
      </c>
      <c r="O3369">
        <v>30</v>
      </c>
      <c r="P3369" t="b">
        <v>1</v>
      </c>
      <c r="Q3369" t="s">
        <v>8271</v>
      </c>
      <c r="R3369" s="5">
        <f t="shared" si="364"/>
        <v>1.1870000000000001</v>
      </c>
      <c r="S3369" s="14">
        <f t="shared" si="365"/>
        <v>29.666666666666668</v>
      </c>
      <c r="T3369" t="str">
        <f t="shared" si="369"/>
        <v>theater</v>
      </c>
      <c r="U3369" t="str">
        <f t="shared" si="370"/>
        <v>plays</v>
      </c>
    </row>
    <row r="3370" spans="1:21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f t="shared" si="366"/>
        <v>1000</v>
      </c>
      <c r="F3370">
        <v>1046</v>
      </c>
      <c r="G3370" t="s">
        <v>8219</v>
      </c>
      <c r="H3370" t="s">
        <v>8224</v>
      </c>
      <c r="I3370" t="s">
        <v>8246</v>
      </c>
      <c r="J3370">
        <v>1420088400</v>
      </c>
      <c r="K3370" s="10">
        <f t="shared" si="367"/>
        <v>42005.208333333328</v>
      </c>
      <c r="L3370">
        <v>1416977259</v>
      </c>
      <c r="M3370" s="10">
        <f t="shared" si="368"/>
        <v>41969.199756944443</v>
      </c>
      <c r="N3370" t="b">
        <v>0</v>
      </c>
      <c r="O3370">
        <v>23</v>
      </c>
      <c r="P3370" t="b">
        <v>1</v>
      </c>
      <c r="Q3370" t="s">
        <v>8271</v>
      </c>
      <c r="R3370" s="5">
        <f t="shared" si="364"/>
        <v>1.046</v>
      </c>
      <c r="S3370" s="14">
        <f t="shared" si="365"/>
        <v>45.478260869565219</v>
      </c>
      <c r="T3370" t="str">
        <f t="shared" si="369"/>
        <v>theater</v>
      </c>
      <c r="U3370" t="str">
        <f t="shared" si="370"/>
        <v>plays</v>
      </c>
    </row>
    <row r="3371" spans="1:21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f t="shared" si="366"/>
        <v>5550.0000000000009</v>
      </c>
      <c r="F3371">
        <v>5195</v>
      </c>
      <c r="G3371" t="s">
        <v>8219</v>
      </c>
      <c r="H3371" t="s">
        <v>8241</v>
      </c>
      <c r="I3371" t="s">
        <v>8249</v>
      </c>
      <c r="J3371">
        <v>1484441980</v>
      </c>
      <c r="K3371" s="10">
        <f t="shared" si="367"/>
        <v>42750.041435185187</v>
      </c>
      <c r="L3371">
        <v>1479257980</v>
      </c>
      <c r="M3371" s="10">
        <f t="shared" si="368"/>
        <v>42690.041435185187</v>
      </c>
      <c r="N3371" t="b">
        <v>0</v>
      </c>
      <c r="O3371">
        <v>54</v>
      </c>
      <c r="P3371" t="b">
        <v>1</v>
      </c>
      <c r="Q3371" t="s">
        <v>8271</v>
      </c>
      <c r="R3371" s="5">
        <f t="shared" si="364"/>
        <v>1.0389999999999999</v>
      </c>
      <c r="S3371" s="14">
        <f t="shared" si="365"/>
        <v>96.203703703703709</v>
      </c>
      <c r="T3371" t="str">
        <f t="shared" si="369"/>
        <v>theater</v>
      </c>
      <c r="U3371" t="str">
        <f t="shared" si="370"/>
        <v>plays</v>
      </c>
    </row>
    <row r="3372" spans="1:21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f t="shared" si="366"/>
        <v>1500</v>
      </c>
      <c r="F3372">
        <v>1766</v>
      </c>
      <c r="G3372" t="s">
        <v>8219</v>
      </c>
      <c r="H3372" t="s">
        <v>8224</v>
      </c>
      <c r="I3372" t="s">
        <v>8246</v>
      </c>
      <c r="J3372">
        <v>1481961600</v>
      </c>
      <c r="K3372" s="10">
        <f t="shared" si="367"/>
        <v>42721.333333333328</v>
      </c>
      <c r="L3372">
        <v>1479283285</v>
      </c>
      <c r="M3372" s="10">
        <f t="shared" si="368"/>
        <v>42690.334317129629</v>
      </c>
      <c r="N3372" t="b">
        <v>0</v>
      </c>
      <c r="O3372">
        <v>26</v>
      </c>
      <c r="P3372" t="b">
        <v>1</v>
      </c>
      <c r="Q3372" t="s">
        <v>8271</v>
      </c>
      <c r="R3372" s="5">
        <f t="shared" si="364"/>
        <v>1.177</v>
      </c>
      <c r="S3372" s="14">
        <f t="shared" si="365"/>
        <v>67.92307692307692</v>
      </c>
      <c r="T3372" t="str">
        <f t="shared" si="369"/>
        <v>theater</v>
      </c>
      <c r="U3372" t="str">
        <f t="shared" si="370"/>
        <v>plays</v>
      </c>
    </row>
    <row r="3373" spans="1:21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f t="shared" si="366"/>
        <v>200</v>
      </c>
      <c r="F3373">
        <v>277</v>
      </c>
      <c r="G3373" t="s">
        <v>8219</v>
      </c>
      <c r="H3373" t="s">
        <v>8224</v>
      </c>
      <c r="I3373" t="s">
        <v>8246</v>
      </c>
      <c r="J3373">
        <v>1449089965</v>
      </c>
      <c r="K3373" s="10">
        <f t="shared" si="367"/>
        <v>42340.874594907407</v>
      </c>
      <c r="L3373">
        <v>1446670765</v>
      </c>
      <c r="M3373" s="10">
        <f t="shared" si="368"/>
        <v>42312.874594907407</v>
      </c>
      <c r="N3373" t="b">
        <v>0</v>
      </c>
      <c r="O3373">
        <v>9</v>
      </c>
      <c r="P3373" t="b">
        <v>1</v>
      </c>
      <c r="Q3373" t="s">
        <v>8271</v>
      </c>
      <c r="R3373" s="5">
        <f t="shared" si="364"/>
        <v>1.385</v>
      </c>
      <c r="S3373" s="14">
        <f t="shared" si="365"/>
        <v>30.777777777777779</v>
      </c>
      <c r="T3373" t="str">
        <f t="shared" si="369"/>
        <v>theater</v>
      </c>
      <c r="U3373" t="str">
        <f t="shared" si="370"/>
        <v>plays</v>
      </c>
    </row>
    <row r="3374" spans="1:21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f t="shared" si="366"/>
        <v>1000</v>
      </c>
      <c r="F3374">
        <v>1035</v>
      </c>
      <c r="G3374" t="s">
        <v>8219</v>
      </c>
      <c r="H3374" t="s">
        <v>8224</v>
      </c>
      <c r="I3374" t="s">
        <v>8246</v>
      </c>
      <c r="J3374">
        <v>1408942740</v>
      </c>
      <c r="K3374" s="10">
        <f t="shared" si="367"/>
        <v>41876.207638888889</v>
      </c>
      <c r="L3374">
        <v>1407157756</v>
      </c>
      <c r="M3374" s="10">
        <f t="shared" si="368"/>
        <v>41855.548101851848</v>
      </c>
      <c r="N3374" t="b">
        <v>0</v>
      </c>
      <c r="O3374">
        <v>27</v>
      </c>
      <c r="P3374" t="b">
        <v>1</v>
      </c>
      <c r="Q3374" t="s">
        <v>8271</v>
      </c>
      <c r="R3374" s="5">
        <f t="shared" si="364"/>
        <v>1.0349999999999999</v>
      </c>
      <c r="S3374" s="14">
        <f t="shared" si="365"/>
        <v>38.333333333333336</v>
      </c>
      <c r="T3374" t="str">
        <f t="shared" si="369"/>
        <v>theater</v>
      </c>
      <c r="U3374" t="str">
        <f t="shared" si="370"/>
        <v>plays</v>
      </c>
    </row>
    <row r="3375" spans="1:21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f t="shared" si="366"/>
        <v>2420</v>
      </c>
      <c r="F3375">
        <v>2005</v>
      </c>
      <c r="G3375" t="s">
        <v>8219</v>
      </c>
      <c r="H3375" t="s">
        <v>8225</v>
      </c>
      <c r="I3375" t="s">
        <v>8247</v>
      </c>
      <c r="J3375">
        <v>1437235200</v>
      </c>
      <c r="K3375" s="10">
        <f t="shared" si="367"/>
        <v>42203.666666666672</v>
      </c>
      <c r="L3375">
        <v>1435177840</v>
      </c>
      <c r="M3375" s="10">
        <f t="shared" si="368"/>
        <v>42179.854629629626</v>
      </c>
      <c r="N3375" t="b">
        <v>0</v>
      </c>
      <c r="O3375">
        <v>30</v>
      </c>
      <c r="P3375" t="b">
        <v>1</v>
      </c>
      <c r="Q3375" t="s">
        <v>8271</v>
      </c>
      <c r="R3375" s="5">
        <f t="shared" si="364"/>
        <v>1.0029999999999999</v>
      </c>
      <c r="S3375" s="14">
        <f t="shared" si="365"/>
        <v>66.833333333333329</v>
      </c>
      <c r="T3375" t="str">
        <f t="shared" si="369"/>
        <v>theater</v>
      </c>
      <c r="U3375" t="str">
        <f t="shared" si="370"/>
        <v>plays</v>
      </c>
    </row>
    <row r="3376" spans="1:21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f t="shared" si="366"/>
        <v>2625</v>
      </c>
      <c r="F3376">
        <v>3730</v>
      </c>
      <c r="G3376" t="s">
        <v>8219</v>
      </c>
      <c r="H3376" t="s">
        <v>8229</v>
      </c>
      <c r="I3376" t="s">
        <v>8251</v>
      </c>
      <c r="J3376">
        <v>1446053616</v>
      </c>
      <c r="K3376" s="10">
        <f t="shared" si="367"/>
        <v>42305.731666666667</v>
      </c>
      <c r="L3376">
        <v>1443461616</v>
      </c>
      <c r="M3376" s="10">
        <f t="shared" si="368"/>
        <v>42275.731666666667</v>
      </c>
      <c r="N3376" t="b">
        <v>0</v>
      </c>
      <c r="O3376">
        <v>52</v>
      </c>
      <c r="P3376" t="b">
        <v>1</v>
      </c>
      <c r="Q3376" t="s">
        <v>8271</v>
      </c>
      <c r="R3376" s="5">
        <f t="shared" si="364"/>
        <v>1.0660000000000001</v>
      </c>
      <c r="S3376" s="14">
        <f t="shared" si="365"/>
        <v>71.730769230769226</v>
      </c>
      <c r="T3376" t="str">
        <f t="shared" si="369"/>
        <v>theater</v>
      </c>
      <c r="U3376" t="str">
        <f t="shared" si="370"/>
        <v>plays</v>
      </c>
    </row>
    <row r="3377" spans="1:21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f t="shared" si="366"/>
        <v>3630</v>
      </c>
      <c r="F3377">
        <v>3000</v>
      </c>
      <c r="G3377" t="s">
        <v>8219</v>
      </c>
      <c r="H3377" t="s">
        <v>8225</v>
      </c>
      <c r="I3377" t="s">
        <v>8247</v>
      </c>
      <c r="J3377">
        <v>1400423973</v>
      </c>
      <c r="K3377" s="10">
        <f t="shared" si="367"/>
        <v>41777.610798611109</v>
      </c>
      <c r="L3377">
        <v>1399387173</v>
      </c>
      <c r="M3377" s="10">
        <f t="shared" si="368"/>
        <v>41765.610798611109</v>
      </c>
      <c r="N3377" t="b">
        <v>0</v>
      </c>
      <c r="O3377">
        <v>17</v>
      </c>
      <c r="P3377" t="b">
        <v>1</v>
      </c>
      <c r="Q3377" t="s">
        <v>8271</v>
      </c>
      <c r="R3377" s="5">
        <f t="shared" si="364"/>
        <v>1</v>
      </c>
      <c r="S3377" s="14">
        <f t="shared" si="365"/>
        <v>176.47058823529412</v>
      </c>
      <c r="T3377" t="str">
        <f t="shared" si="369"/>
        <v>theater</v>
      </c>
      <c r="U3377" t="str">
        <f t="shared" si="370"/>
        <v>plays</v>
      </c>
    </row>
    <row r="3378" spans="1:21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f t="shared" si="366"/>
        <v>8000</v>
      </c>
      <c r="F3378">
        <v>8001</v>
      </c>
      <c r="G3378" t="s">
        <v>8219</v>
      </c>
      <c r="H3378" t="s">
        <v>8224</v>
      </c>
      <c r="I3378" t="s">
        <v>8246</v>
      </c>
      <c r="J3378">
        <v>1429976994</v>
      </c>
      <c r="K3378" s="10">
        <f t="shared" si="367"/>
        <v>42119.659652777773</v>
      </c>
      <c r="L3378">
        <v>1424796594</v>
      </c>
      <c r="M3378" s="10">
        <f t="shared" si="368"/>
        <v>42059.701319444444</v>
      </c>
      <c r="N3378" t="b">
        <v>0</v>
      </c>
      <c r="O3378">
        <v>19</v>
      </c>
      <c r="P3378" t="b">
        <v>1</v>
      </c>
      <c r="Q3378" t="s">
        <v>8271</v>
      </c>
      <c r="R3378" s="5">
        <f t="shared" si="364"/>
        <v>1</v>
      </c>
      <c r="S3378" s="14">
        <f t="shared" si="365"/>
        <v>421.10526315789474</v>
      </c>
      <c r="T3378" t="str">
        <f t="shared" si="369"/>
        <v>theater</v>
      </c>
      <c r="U3378" t="str">
        <f t="shared" si="370"/>
        <v>plays</v>
      </c>
    </row>
    <row r="3379" spans="1:21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f t="shared" si="366"/>
        <v>9680</v>
      </c>
      <c r="F3379">
        <v>8084</v>
      </c>
      <c r="G3379" t="s">
        <v>8219</v>
      </c>
      <c r="H3379" t="s">
        <v>8225</v>
      </c>
      <c r="I3379" t="s">
        <v>8247</v>
      </c>
      <c r="J3379">
        <v>1426870560</v>
      </c>
      <c r="K3379" s="10">
        <f t="shared" si="367"/>
        <v>42083.705555555556</v>
      </c>
      <c r="L3379">
        <v>1424280899</v>
      </c>
      <c r="M3379" s="10">
        <f t="shared" si="368"/>
        <v>42053.732627314821</v>
      </c>
      <c r="N3379" t="b">
        <v>0</v>
      </c>
      <c r="O3379">
        <v>77</v>
      </c>
      <c r="P3379" t="b">
        <v>1</v>
      </c>
      <c r="Q3379" t="s">
        <v>8271</v>
      </c>
      <c r="R3379" s="5">
        <f t="shared" si="364"/>
        <v>1.0109999999999999</v>
      </c>
      <c r="S3379" s="14">
        <f t="shared" si="365"/>
        <v>104.98701298701299</v>
      </c>
      <c r="T3379" t="str">
        <f t="shared" si="369"/>
        <v>theater</v>
      </c>
      <c r="U3379" t="str">
        <f t="shared" si="370"/>
        <v>plays</v>
      </c>
    </row>
    <row r="3380" spans="1:21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f t="shared" si="366"/>
        <v>665.5</v>
      </c>
      <c r="F3380">
        <v>592</v>
      </c>
      <c r="G3380" t="s">
        <v>8219</v>
      </c>
      <c r="H3380" t="s">
        <v>8225</v>
      </c>
      <c r="I3380" t="s">
        <v>8247</v>
      </c>
      <c r="J3380">
        <v>1409490480</v>
      </c>
      <c r="K3380" s="10">
        <f t="shared" si="367"/>
        <v>41882.547222222223</v>
      </c>
      <c r="L3380">
        <v>1407400306</v>
      </c>
      <c r="M3380" s="10">
        <f t="shared" si="368"/>
        <v>41858.355393518519</v>
      </c>
      <c r="N3380" t="b">
        <v>0</v>
      </c>
      <c r="O3380">
        <v>21</v>
      </c>
      <c r="P3380" t="b">
        <v>1</v>
      </c>
      <c r="Q3380" t="s">
        <v>8271</v>
      </c>
      <c r="R3380" s="5">
        <f t="shared" si="364"/>
        <v>1.0760000000000001</v>
      </c>
      <c r="S3380" s="14">
        <f t="shared" si="365"/>
        <v>28.19047619047619</v>
      </c>
      <c r="T3380" t="str">
        <f t="shared" si="369"/>
        <v>theater</v>
      </c>
      <c r="U3380" t="str">
        <f t="shared" si="370"/>
        <v>plays</v>
      </c>
    </row>
    <row r="3381" spans="1:21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f t="shared" si="366"/>
        <v>2420</v>
      </c>
      <c r="F3381">
        <v>2073</v>
      </c>
      <c r="G3381" t="s">
        <v>8219</v>
      </c>
      <c r="H3381" t="s">
        <v>8225</v>
      </c>
      <c r="I3381" t="s">
        <v>8247</v>
      </c>
      <c r="J3381">
        <v>1440630000</v>
      </c>
      <c r="K3381" s="10">
        <f t="shared" si="367"/>
        <v>42242.958333333328</v>
      </c>
      <c r="L3381">
        <v>1439122800</v>
      </c>
      <c r="M3381" s="10">
        <f t="shared" si="368"/>
        <v>42225.513888888891</v>
      </c>
      <c r="N3381" t="b">
        <v>0</v>
      </c>
      <c r="O3381">
        <v>38</v>
      </c>
      <c r="P3381" t="b">
        <v>1</v>
      </c>
      <c r="Q3381" t="s">
        <v>8271</v>
      </c>
      <c r="R3381" s="5">
        <f t="shared" si="364"/>
        <v>1.0369999999999999</v>
      </c>
      <c r="S3381" s="14">
        <f t="shared" si="365"/>
        <v>54.55263157894737</v>
      </c>
      <c r="T3381" t="str">
        <f t="shared" si="369"/>
        <v>theater</v>
      </c>
      <c r="U3381" t="str">
        <f t="shared" si="370"/>
        <v>plays</v>
      </c>
    </row>
    <row r="3382" spans="1:21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f t="shared" si="366"/>
        <v>3000</v>
      </c>
      <c r="F3382">
        <v>3133</v>
      </c>
      <c r="G3382" t="s">
        <v>8219</v>
      </c>
      <c r="H3382" t="s">
        <v>8224</v>
      </c>
      <c r="I3382" t="s">
        <v>8246</v>
      </c>
      <c r="J3382">
        <v>1417305178</v>
      </c>
      <c r="K3382" s="10">
        <f t="shared" si="367"/>
        <v>41972.995115740734</v>
      </c>
      <c r="L3382">
        <v>1414277578</v>
      </c>
      <c r="M3382" s="10">
        <f t="shared" si="368"/>
        <v>41937.95344907407</v>
      </c>
      <c r="N3382" t="b">
        <v>0</v>
      </c>
      <c r="O3382">
        <v>28</v>
      </c>
      <c r="P3382" t="b">
        <v>1</v>
      </c>
      <c r="Q3382" t="s">
        <v>8271</v>
      </c>
      <c r="R3382" s="5">
        <f t="shared" si="364"/>
        <v>1.044</v>
      </c>
      <c r="S3382" s="14">
        <f t="shared" si="365"/>
        <v>111.89285714285714</v>
      </c>
      <c r="T3382" t="str">
        <f t="shared" si="369"/>
        <v>theater</v>
      </c>
      <c r="U3382" t="str">
        <f t="shared" si="370"/>
        <v>plays</v>
      </c>
    </row>
    <row r="3383" spans="1:21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f t="shared" si="366"/>
        <v>4000</v>
      </c>
      <c r="F3383">
        <v>4090</v>
      </c>
      <c r="G3383" t="s">
        <v>8219</v>
      </c>
      <c r="H3383" t="s">
        <v>8224</v>
      </c>
      <c r="I3383" t="s">
        <v>8246</v>
      </c>
      <c r="J3383">
        <v>1426044383</v>
      </c>
      <c r="K3383" s="10">
        <f t="shared" si="367"/>
        <v>42074.143321759257</v>
      </c>
      <c r="L3383">
        <v>1423455983</v>
      </c>
      <c r="M3383" s="10">
        <f t="shared" si="368"/>
        <v>42044.184988425928</v>
      </c>
      <c r="N3383" t="b">
        <v>0</v>
      </c>
      <c r="O3383">
        <v>48</v>
      </c>
      <c r="P3383" t="b">
        <v>1</v>
      </c>
      <c r="Q3383" t="s">
        <v>8271</v>
      </c>
      <c r="R3383" s="5">
        <f t="shared" si="364"/>
        <v>1.0229999999999999</v>
      </c>
      <c r="S3383" s="14">
        <f t="shared" si="365"/>
        <v>85.208333333333329</v>
      </c>
      <c r="T3383" t="str">
        <f t="shared" si="369"/>
        <v>theater</v>
      </c>
      <c r="U3383" t="str">
        <f t="shared" si="370"/>
        <v>plays</v>
      </c>
    </row>
    <row r="3384" spans="1:21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f t="shared" si="366"/>
        <v>4235</v>
      </c>
      <c r="F3384">
        <v>3526</v>
      </c>
      <c r="G3384" t="s">
        <v>8219</v>
      </c>
      <c r="H3384" t="s">
        <v>8225</v>
      </c>
      <c r="I3384" t="s">
        <v>8247</v>
      </c>
      <c r="J3384">
        <v>1470092340</v>
      </c>
      <c r="K3384" s="10">
        <f t="shared" si="367"/>
        <v>42583.957638888889</v>
      </c>
      <c r="L3384">
        <v>1467973256</v>
      </c>
      <c r="M3384" s="10">
        <f t="shared" si="368"/>
        <v>42559.431203703702</v>
      </c>
      <c r="N3384" t="b">
        <v>0</v>
      </c>
      <c r="O3384">
        <v>46</v>
      </c>
      <c r="P3384" t="b">
        <v>1</v>
      </c>
      <c r="Q3384" t="s">
        <v>8271</v>
      </c>
      <c r="R3384" s="5">
        <f t="shared" si="364"/>
        <v>1.0069999999999999</v>
      </c>
      <c r="S3384" s="14">
        <f t="shared" si="365"/>
        <v>76.652173913043484</v>
      </c>
      <c r="T3384" t="str">
        <f t="shared" si="369"/>
        <v>theater</v>
      </c>
      <c r="U3384" t="str">
        <f t="shared" si="370"/>
        <v>plays</v>
      </c>
    </row>
    <row r="3385" spans="1:21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f t="shared" si="366"/>
        <v>1750</v>
      </c>
      <c r="F3385">
        <v>1955</v>
      </c>
      <c r="G3385" t="s">
        <v>8219</v>
      </c>
      <c r="H3385" t="s">
        <v>8224</v>
      </c>
      <c r="I3385" t="s">
        <v>8246</v>
      </c>
      <c r="J3385">
        <v>1466707620</v>
      </c>
      <c r="K3385" s="10">
        <f t="shared" si="367"/>
        <v>42544.782638888893</v>
      </c>
      <c r="L3385">
        <v>1464979620</v>
      </c>
      <c r="M3385" s="10">
        <f t="shared" si="368"/>
        <v>42524.782638888893</v>
      </c>
      <c r="N3385" t="b">
        <v>0</v>
      </c>
      <c r="O3385">
        <v>30</v>
      </c>
      <c r="P3385" t="b">
        <v>1</v>
      </c>
      <c r="Q3385" t="s">
        <v>8271</v>
      </c>
      <c r="R3385" s="5">
        <f t="shared" si="364"/>
        <v>1.117</v>
      </c>
      <c r="S3385" s="14">
        <f t="shared" si="365"/>
        <v>65.166666666666671</v>
      </c>
      <c r="T3385" t="str">
        <f t="shared" si="369"/>
        <v>theater</v>
      </c>
      <c r="U3385" t="str">
        <f t="shared" si="370"/>
        <v>plays</v>
      </c>
    </row>
    <row r="3386" spans="1:21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f t="shared" si="366"/>
        <v>6000</v>
      </c>
      <c r="F3386">
        <v>6000.66</v>
      </c>
      <c r="G3386" t="s">
        <v>8219</v>
      </c>
      <c r="H3386" t="s">
        <v>8224</v>
      </c>
      <c r="I3386" t="s">
        <v>8246</v>
      </c>
      <c r="J3386">
        <v>1448074800</v>
      </c>
      <c r="K3386" s="10">
        <f t="shared" si="367"/>
        <v>42329.125</v>
      </c>
      <c r="L3386">
        <v>1444874768</v>
      </c>
      <c r="M3386" s="10">
        <f t="shared" si="368"/>
        <v>42292.087592592594</v>
      </c>
      <c r="N3386" t="b">
        <v>0</v>
      </c>
      <c r="O3386">
        <v>64</v>
      </c>
      <c r="P3386" t="b">
        <v>1</v>
      </c>
      <c r="Q3386" t="s">
        <v>8271</v>
      </c>
      <c r="R3386" s="5">
        <f t="shared" si="364"/>
        <v>1</v>
      </c>
      <c r="S3386" s="14">
        <f t="shared" si="365"/>
        <v>93.760312499999998</v>
      </c>
      <c r="T3386" t="str">
        <f t="shared" si="369"/>
        <v>theater</v>
      </c>
      <c r="U3386" t="str">
        <f t="shared" si="370"/>
        <v>plays</v>
      </c>
    </row>
    <row r="3387" spans="1:21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f t="shared" si="366"/>
        <v>2000</v>
      </c>
      <c r="F3387">
        <v>2000</v>
      </c>
      <c r="G3387" t="s">
        <v>8219</v>
      </c>
      <c r="H3387" t="s">
        <v>8224</v>
      </c>
      <c r="I3387" t="s">
        <v>8246</v>
      </c>
      <c r="J3387">
        <v>1418244552</v>
      </c>
      <c r="K3387" s="10">
        <f t="shared" si="367"/>
        <v>41983.8675</v>
      </c>
      <c r="L3387">
        <v>1415652552</v>
      </c>
      <c r="M3387" s="10">
        <f t="shared" si="368"/>
        <v>41953.8675</v>
      </c>
      <c r="N3387" t="b">
        <v>0</v>
      </c>
      <c r="O3387">
        <v>15</v>
      </c>
      <c r="P3387" t="b">
        <v>1</v>
      </c>
      <c r="Q3387" t="s">
        <v>8271</v>
      </c>
      <c r="R3387" s="5">
        <f t="shared" si="364"/>
        <v>1</v>
      </c>
      <c r="S3387" s="14">
        <f t="shared" si="365"/>
        <v>133.33333333333334</v>
      </c>
      <c r="T3387" t="str">
        <f t="shared" si="369"/>
        <v>theater</v>
      </c>
      <c r="U3387" t="str">
        <f t="shared" si="370"/>
        <v>plays</v>
      </c>
    </row>
    <row r="3388" spans="1:21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f t="shared" si="366"/>
        <v>2000</v>
      </c>
      <c r="F3388">
        <v>2100</v>
      </c>
      <c r="G3388" t="s">
        <v>8219</v>
      </c>
      <c r="H3388" t="s">
        <v>8224</v>
      </c>
      <c r="I3388" t="s">
        <v>8246</v>
      </c>
      <c r="J3388">
        <v>1417620506</v>
      </c>
      <c r="K3388" s="10">
        <f t="shared" si="367"/>
        <v>41976.644745370373</v>
      </c>
      <c r="L3388">
        <v>1415028506</v>
      </c>
      <c r="M3388" s="10">
        <f t="shared" si="368"/>
        <v>41946.644745370373</v>
      </c>
      <c r="N3388" t="b">
        <v>0</v>
      </c>
      <c r="O3388">
        <v>41</v>
      </c>
      <c r="P3388" t="b">
        <v>1</v>
      </c>
      <c r="Q3388" t="s">
        <v>8271</v>
      </c>
      <c r="R3388" s="5">
        <f t="shared" si="364"/>
        <v>1.05</v>
      </c>
      <c r="S3388" s="14">
        <f t="shared" si="365"/>
        <v>51.219512195121951</v>
      </c>
      <c r="T3388" t="str">
        <f t="shared" si="369"/>
        <v>theater</v>
      </c>
      <c r="U3388" t="str">
        <f t="shared" si="370"/>
        <v>plays</v>
      </c>
    </row>
    <row r="3389" spans="1:21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f t="shared" si="366"/>
        <v>3000</v>
      </c>
      <c r="F3389">
        <v>3506</v>
      </c>
      <c r="G3389" t="s">
        <v>8219</v>
      </c>
      <c r="H3389" t="s">
        <v>8224</v>
      </c>
      <c r="I3389" t="s">
        <v>8246</v>
      </c>
      <c r="J3389">
        <v>1418581088</v>
      </c>
      <c r="K3389" s="10">
        <f t="shared" si="367"/>
        <v>41987.762592592597</v>
      </c>
      <c r="L3389">
        <v>1415125088</v>
      </c>
      <c r="M3389" s="10">
        <f t="shared" si="368"/>
        <v>41947.762592592589</v>
      </c>
      <c r="N3389" t="b">
        <v>0</v>
      </c>
      <c r="O3389">
        <v>35</v>
      </c>
      <c r="P3389" t="b">
        <v>1</v>
      </c>
      <c r="Q3389" t="s">
        <v>8271</v>
      </c>
      <c r="R3389" s="5">
        <f t="shared" si="364"/>
        <v>1.169</v>
      </c>
      <c r="S3389" s="14">
        <f t="shared" si="365"/>
        <v>100.17142857142858</v>
      </c>
      <c r="T3389" t="str">
        <f t="shared" si="369"/>
        <v>theater</v>
      </c>
      <c r="U3389" t="str">
        <f t="shared" si="370"/>
        <v>plays</v>
      </c>
    </row>
    <row r="3390" spans="1:21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f t="shared" si="366"/>
        <v>1815</v>
      </c>
      <c r="F3390">
        <v>1557</v>
      </c>
      <c r="G3390" t="s">
        <v>8219</v>
      </c>
      <c r="H3390" t="s">
        <v>8225</v>
      </c>
      <c r="I3390" t="s">
        <v>8247</v>
      </c>
      <c r="J3390">
        <v>1434625441</v>
      </c>
      <c r="K3390" s="10">
        <f t="shared" si="367"/>
        <v>42173.461122685185</v>
      </c>
      <c r="L3390">
        <v>1432033441</v>
      </c>
      <c r="M3390" s="10">
        <f t="shared" si="368"/>
        <v>42143.461122685185</v>
      </c>
      <c r="N3390" t="b">
        <v>0</v>
      </c>
      <c r="O3390">
        <v>45</v>
      </c>
      <c r="P3390" t="b">
        <v>1</v>
      </c>
      <c r="Q3390" t="s">
        <v>8271</v>
      </c>
      <c r="R3390" s="5">
        <f t="shared" si="364"/>
        <v>1.038</v>
      </c>
      <c r="S3390" s="14">
        <f t="shared" si="365"/>
        <v>34.6</v>
      </c>
      <c r="T3390" t="str">
        <f t="shared" si="369"/>
        <v>theater</v>
      </c>
      <c r="U3390" t="str">
        <f t="shared" si="370"/>
        <v>plays</v>
      </c>
    </row>
    <row r="3391" spans="1:21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f t="shared" si="366"/>
        <v>10000</v>
      </c>
      <c r="F3391">
        <v>11450</v>
      </c>
      <c r="G3391" t="s">
        <v>8219</v>
      </c>
      <c r="H3391" t="s">
        <v>8224</v>
      </c>
      <c r="I3391" t="s">
        <v>8246</v>
      </c>
      <c r="J3391">
        <v>1464960682</v>
      </c>
      <c r="K3391" s="10">
        <f t="shared" si="367"/>
        <v>42524.563449074078</v>
      </c>
      <c r="L3391">
        <v>1462368682</v>
      </c>
      <c r="M3391" s="10">
        <f t="shared" si="368"/>
        <v>42494.563449074078</v>
      </c>
      <c r="N3391" t="b">
        <v>0</v>
      </c>
      <c r="O3391">
        <v>62</v>
      </c>
      <c r="P3391" t="b">
        <v>1</v>
      </c>
      <c r="Q3391" t="s">
        <v>8271</v>
      </c>
      <c r="R3391" s="5">
        <f t="shared" si="364"/>
        <v>1.145</v>
      </c>
      <c r="S3391" s="14">
        <f t="shared" si="365"/>
        <v>184.67741935483872</v>
      </c>
      <c r="T3391" t="str">
        <f t="shared" si="369"/>
        <v>theater</v>
      </c>
      <c r="U3391" t="str">
        <f t="shared" si="370"/>
        <v>plays</v>
      </c>
    </row>
    <row r="3392" spans="1:21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f t="shared" si="366"/>
        <v>1500</v>
      </c>
      <c r="F3392">
        <v>1536</v>
      </c>
      <c r="G3392" t="s">
        <v>8219</v>
      </c>
      <c r="H3392" t="s">
        <v>8224</v>
      </c>
      <c r="I3392" t="s">
        <v>8246</v>
      </c>
      <c r="J3392">
        <v>1405017345</v>
      </c>
      <c r="K3392" s="10">
        <f t="shared" si="367"/>
        <v>41830.774826388886</v>
      </c>
      <c r="L3392">
        <v>1403721345</v>
      </c>
      <c r="M3392" s="10">
        <f t="shared" si="368"/>
        <v>41815.774826388886</v>
      </c>
      <c r="N3392" t="b">
        <v>0</v>
      </c>
      <c r="O3392">
        <v>22</v>
      </c>
      <c r="P3392" t="b">
        <v>1</v>
      </c>
      <c r="Q3392" t="s">
        <v>8271</v>
      </c>
      <c r="R3392" s="5">
        <f t="shared" si="364"/>
        <v>1.024</v>
      </c>
      <c r="S3392" s="14">
        <f t="shared" si="365"/>
        <v>69.818181818181813</v>
      </c>
      <c r="T3392" t="str">
        <f t="shared" si="369"/>
        <v>theater</v>
      </c>
      <c r="U3392" t="str">
        <f t="shared" si="370"/>
        <v>plays</v>
      </c>
    </row>
    <row r="3393" spans="1:21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f t="shared" si="366"/>
        <v>500</v>
      </c>
      <c r="F3393">
        <v>1115</v>
      </c>
      <c r="G3393" t="s">
        <v>8219</v>
      </c>
      <c r="H3393" t="s">
        <v>8224</v>
      </c>
      <c r="I3393" t="s">
        <v>8246</v>
      </c>
      <c r="J3393">
        <v>1407536880</v>
      </c>
      <c r="K3393" s="10">
        <f t="shared" si="367"/>
        <v>41859.936111111114</v>
      </c>
      <c r="L3393">
        <v>1404997548</v>
      </c>
      <c r="M3393" s="10">
        <f t="shared" si="368"/>
        <v>41830.545694444445</v>
      </c>
      <c r="N3393" t="b">
        <v>0</v>
      </c>
      <c r="O3393">
        <v>18</v>
      </c>
      <c r="P3393" t="b">
        <v>1</v>
      </c>
      <c r="Q3393" t="s">
        <v>8271</v>
      </c>
      <c r="R3393" s="5">
        <f t="shared" si="364"/>
        <v>2.23</v>
      </c>
      <c r="S3393" s="14">
        <f t="shared" si="365"/>
        <v>61.944444444444443</v>
      </c>
      <c r="T3393" t="str">
        <f t="shared" si="369"/>
        <v>theater</v>
      </c>
      <c r="U3393" t="str">
        <f t="shared" si="370"/>
        <v>plays</v>
      </c>
    </row>
    <row r="3394" spans="1:21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f t="shared" si="366"/>
        <v>605</v>
      </c>
      <c r="F3394">
        <v>500</v>
      </c>
      <c r="G3394" t="s">
        <v>8219</v>
      </c>
      <c r="H3394" t="s">
        <v>8225</v>
      </c>
      <c r="I3394" t="s">
        <v>8247</v>
      </c>
      <c r="J3394">
        <v>1462565855</v>
      </c>
      <c r="K3394" s="10">
        <f t="shared" si="367"/>
        <v>42496.845543981486</v>
      </c>
      <c r="L3394">
        <v>1458245855</v>
      </c>
      <c r="M3394" s="10">
        <f t="shared" si="368"/>
        <v>42446.845543981486</v>
      </c>
      <c r="N3394" t="b">
        <v>0</v>
      </c>
      <c r="O3394">
        <v>12</v>
      </c>
      <c r="P3394" t="b">
        <v>1</v>
      </c>
      <c r="Q3394" t="s">
        <v>8271</v>
      </c>
      <c r="R3394" s="5">
        <f t="shared" ref="R3394:R3457" si="371">ROUND((F3394/D3394),3)</f>
        <v>1</v>
      </c>
      <c r="S3394" s="14">
        <f t="shared" ref="S3394:S3457" si="372">F3394/O3394</f>
        <v>41.666666666666664</v>
      </c>
      <c r="T3394" t="str">
        <f t="shared" si="369"/>
        <v>theater</v>
      </c>
      <c r="U3394" t="str">
        <f t="shared" si="370"/>
        <v>plays</v>
      </c>
    </row>
    <row r="3395" spans="1:21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f t="shared" ref="E3395:E3458" si="373">IF(I3395="USD",D3395,(IF(I3395="AUD",(D3395*0.68),IF(I3395="GBP",(D3395*1.21),(IF(I3395="EUR",(D3395*1.11),(IF(I3395="CAD",(D3395*0.75),(IF(I3395="NZD",(D3395*0.64),IF(I3395="HKD",(D3395*0.13),IF(I3395="DKK",(D3395*0.15),IF(I3395="NOK",(D3395*0.11),IF(I3395="SEK",(D3395*0.1),(IF(I3395="MXN",(D3395*0.051),IF(I3395="chf",(D3395*1.02),IF(I3395="SGD",(D3395*0.72)))))))))))))))))))</f>
        <v>1500</v>
      </c>
      <c r="F3395">
        <v>1587</v>
      </c>
      <c r="G3395" t="s">
        <v>8219</v>
      </c>
      <c r="H3395" t="s">
        <v>8224</v>
      </c>
      <c r="I3395" t="s">
        <v>8246</v>
      </c>
      <c r="J3395">
        <v>1415234760</v>
      </c>
      <c r="K3395" s="10">
        <f t="shared" ref="K3395:K3458" si="374">(((J3395/60)/60)/24)+DATE(1970,1,1)</f>
        <v>41949.031944444447</v>
      </c>
      <c r="L3395">
        <v>1413065230</v>
      </c>
      <c r="M3395" s="10">
        <f t="shared" ref="M3395:M3458" si="375">(((L3395/60)/60)/24)+DATE(1970,1,1)</f>
        <v>41923.921643518523</v>
      </c>
      <c r="N3395" t="b">
        <v>0</v>
      </c>
      <c r="O3395">
        <v>44</v>
      </c>
      <c r="P3395" t="b">
        <v>1</v>
      </c>
      <c r="Q3395" t="s">
        <v>8271</v>
      </c>
      <c r="R3395" s="5">
        <f t="shared" si="371"/>
        <v>1.0580000000000001</v>
      </c>
      <c r="S3395" s="14">
        <f t="shared" si="372"/>
        <v>36.06818181818182</v>
      </c>
      <c r="T3395" t="str">
        <f t="shared" ref="T3395:T3458" si="376">LEFT(Q3395,SEARCH("/",Q3395,1)-1)</f>
        <v>theater</v>
      </c>
      <c r="U3395" t="str">
        <f t="shared" ref="U3395:U3458" si="377">RIGHT(Q3395,(LEN(Q3395)-(SEARCH("/",Q3395,1))))</f>
        <v>plays</v>
      </c>
    </row>
    <row r="3396" spans="1:21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f t="shared" si="373"/>
        <v>665.5</v>
      </c>
      <c r="F3396">
        <v>783</v>
      </c>
      <c r="G3396" t="s">
        <v>8219</v>
      </c>
      <c r="H3396" t="s">
        <v>8225</v>
      </c>
      <c r="I3396" t="s">
        <v>8247</v>
      </c>
      <c r="J3396">
        <v>1406470645</v>
      </c>
      <c r="K3396" s="10">
        <f t="shared" si="374"/>
        <v>41847.59542824074</v>
      </c>
      <c r="L3396">
        <v>1403878645</v>
      </c>
      <c r="M3396" s="10">
        <f t="shared" si="375"/>
        <v>41817.59542824074</v>
      </c>
      <c r="N3396" t="b">
        <v>0</v>
      </c>
      <c r="O3396">
        <v>27</v>
      </c>
      <c r="P3396" t="b">
        <v>1</v>
      </c>
      <c r="Q3396" t="s">
        <v>8271</v>
      </c>
      <c r="R3396" s="5">
        <f t="shared" si="371"/>
        <v>1.4239999999999999</v>
      </c>
      <c r="S3396" s="14">
        <f t="shared" si="372"/>
        <v>29</v>
      </c>
      <c r="T3396" t="str">
        <f t="shared" si="376"/>
        <v>theater</v>
      </c>
      <c r="U3396" t="str">
        <f t="shared" si="377"/>
        <v>plays</v>
      </c>
    </row>
    <row r="3397" spans="1:21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f t="shared" si="373"/>
        <v>605</v>
      </c>
      <c r="F3397">
        <v>920</v>
      </c>
      <c r="G3397" t="s">
        <v>8219</v>
      </c>
      <c r="H3397" t="s">
        <v>8225</v>
      </c>
      <c r="I3397" t="s">
        <v>8247</v>
      </c>
      <c r="J3397">
        <v>1433009400</v>
      </c>
      <c r="K3397" s="10">
        <f t="shared" si="374"/>
        <v>42154.756944444445</v>
      </c>
      <c r="L3397">
        <v>1431795944</v>
      </c>
      <c r="M3397" s="10">
        <f t="shared" si="375"/>
        <v>42140.712314814817</v>
      </c>
      <c r="N3397" t="b">
        <v>0</v>
      </c>
      <c r="O3397">
        <v>38</v>
      </c>
      <c r="P3397" t="b">
        <v>1</v>
      </c>
      <c r="Q3397" t="s">
        <v>8271</v>
      </c>
      <c r="R3397" s="5">
        <f t="shared" si="371"/>
        <v>1.84</v>
      </c>
      <c r="S3397" s="14">
        <f t="shared" si="372"/>
        <v>24.210526315789473</v>
      </c>
      <c r="T3397" t="str">
        <f t="shared" si="376"/>
        <v>theater</v>
      </c>
      <c r="U3397" t="str">
        <f t="shared" si="377"/>
        <v>plays</v>
      </c>
    </row>
    <row r="3398" spans="1:21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f t="shared" si="373"/>
        <v>1500</v>
      </c>
      <c r="F3398">
        <v>1565</v>
      </c>
      <c r="G3398" t="s">
        <v>8219</v>
      </c>
      <c r="H3398" t="s">
        <v>8224</v>
      </c>
      <c r="I3398" t="s">
        <v>8246</v>
      </c>
      <c r="J3398">
        <v>1401595140</v>
      </c>
      <c r="K3398" s="10">
        <f t="shared" si="374"/>
        <v>41791.165972222225</v>
      </c>
      <c r="L3398">
        <v>1399286589</v>
      </c>
      <c r="M3398" s="10">
        <f t="shared" si="375"/>
        <v>41764.44663194444</v>
      </c>
      <c r="N3398" t="b">
        <v>0</v>
      </c>
      <c r="O3398">
        <v>28</v>
      </c>
      <c r="P3398" t="b">
        <v>1</v>
      </c>
      <c r="Q3398" t="s">
        <v>8271</v>
      </c>
      <c r="R3398" s="5">
        <f t="shared" si="371"/>
        <v>1.0429999999999999</v>
      </c>
      <c r="S3398" s="14">
        <f t="shared" si="372"/>
        <v>55.892857142857146</v>
      </c>
      <c r="T3398" t="str">
        <f t="shared" si="376"/>
        <v>theater</v>
      </c>
      <c r="U3398" t="str">
        <f t="shared" si="377"/>
        <v>plays</v>
      </c>
    </row>
    <row r="3399" spans="1:21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f t="shared" si="373"/>
        <v>302.5</v>
      </c>
      <c r="F3399">
        <v>280</v>
      </c>
      <c r="G3399" t="s">
        <v>8219</v>
      </c>
      <c r="H3399" t="s">
        <v>8225</v>
      </c>
      <c r="I3399" t="s">
        <v>8247</v>
      </c>
      <c r="J3399">
        <v>1455832800</v>
      </c>
      <c r="K3399" s="10">
        <f t="shared" si="374"/>
        <v>42418.916666666672</v>
      </c>
      <c r="L3399">
        <v>1452338929</v>
      </c>
      <c r="M3399" s="10">
        <f t="shared" si="375"/>
        <v>42378.478344907402</v>
      </c>
      <c r="N3399" t="b">
        <v>0</v>
      </c>
      <c r="O3399">
        <v>24</v>
      </c>
      <c r="P3399" t="b">
        <v>1</v>
      </c>
      <c r="Q3399" t="s">
        <v>8271</v>
      </c>
      <c r="R3399" s="5">
        <f t="shared" si="371"/>
        <v>1.1200000000000001</v>
      </c>
      <c r="S3399" s="14">
        <f t="shared" si="372"/>
        <v>11.666666666666666</v>
      </c>
      <c r="T3399" t="str">
        <f t="shared" si="376"/>
        <v>theater</v>
      </c>
      <c r="U3399" t="str">
        <f t="shared" si="377"/>
        <v>plays</v>
      </c>
    </row>
    <row r="3400" spans="1:21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f t="shared" si="373"/>
        <v>4000</v>
      </c>
      <c r="F3400">
        <v>4443</v>
      </c>
      <c r="G3400" t="s">
        <v>8219</v>
      </c>
      <c r="H3400" t="s">
        <v>8224</v>
      </c>
      <c r="I3400" t="s">
        <v>8246</v>
      </c>
      <c r="J3400">
        <v>1416589200</v>
      </c>
      <c r="K3400" s="10">
        <f t="shared" si="374"/>
        <v>41964.708333333328</v>
      </c>
      <c r="L3400">
        <v>1414605776</v>
      </c>
      <c r="M3400" s="10">
        <f t="shared" si="375"/>
        <v>41941.75203703704</v>
      </c>
      <c r="N3400" t="b">
        <v>0</v>
      </c>
      <c r="O3400">
        <v>65</v>
      </c>
      <c r="P3400" t="b">
        <v>1</v>
      </c>
      <c r="Q3400" t="s">
        <v>8271</v>
      </c>
      <c r="R3400" s="5">
        <f t="shared" si="371"/>
        <v>1.111</v>
      </c>
      <c r="S3400" s="14">
        <f t="shared" si="372"/>
        <v>68.353846153846149</v>
      </c>
      <c r="T3400" t="str">
        <f t="shared" si="376"/>
        <v>theater</v>
      </c>
      <c r="U3400" t="str">
        <f t="shared" si="377"/>
        <v>plays</v>
      </c>
    </row>
    <row r="3401" spans="1:21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f t="shared" si="373"/>
        <v>1452</v>
      </c>
      <c r="F3401">
        <v>1245</v>
      </c>
      <c r="G3401" t="s">
        <v>8219</v>
      </c>
      <c r="H3401" t="s">
        <v>8225</v>
      </c>
      <c r="I3401" t="s">
        <v>8247</v>
      </c>
      <c r="J3401">
        <v>1424556325</v>
      </c>
      <c r="K3401" s="10">
        <f t="shared" si="374"/>
        <v>42056.920428240745</v>
      </c>
      <c r="L3401">
        <v>1421964325</v>
      </c>
      <c r="M3401" s="10">
        <f t="shared" si="375"/>
        <v>42026.920428240745</v>
      </c>
      <c r="N3401" t="b">
        <v>0</v>
      </c>
      <c r="O3401">
        <v>46</v>
      </c>
      <c r="P3401" t="b">
        <v>1</v>
      </c>
      <c r="Q3401" t="s">
        <v>8271</v>
      </c>
      <c r="R3401" s="5">
        <f t="shared" si="371"/>
        <v>1.038</v>
      </c>
      <c r="S3401" s="14">
        <f t="shared" si="372"/>
        <v>27.065217391304348</v>
      </c>
      <c r="T3401" t="str">
        <f t="shared" si="376"/>
        <v>theater</v>
      </c>
      <c r="U3401" t="str">
        <f t="shared" si="377"/>
        <v>plays</v>
      </c>
    </row>
    <row r="3402" spans="1:21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f t="shared" si="373"/>
        <v>10000</v>
      </c>
      <c r="F3402">
        <v>10041</v>
      </c>
      <c r="G3402" t="s">
        <v>8219</v>
      </c>
      <c r="H3402" t="s">
        <v>8224</v>
      </c>
      <c r="I3402" t="s">
        <v>8246</v>
      </c>
      <c r="J3402">
        <v>1409266414</v>
      </c>
      <c r="K3402" s="10">
        <f t="shared" si="374"/>
        <v>41879.953865740739</v>
      </c>
      <c r="L3402">
        <v>1405378414</v>
      </c>
      <c r="M3402" s="10">
        <f t="shared" si="375"/>
        <v>41834.953865740739</v>
      </c>
      <c r="N3402" t="b">
        <v>0</v>
      </c>
      <c r="O3402">
        <v>85</v>
      </c>
      <c r="P3402" t="b">
        <v>1</v>
      </c>
      <c r="Q3402" t="s">
        <v>8271</v>
      </c>
      <c r="R3402" s="5">
        <f t="shared" si="371"/>
        <v>1.004</v>
      </c>
      <c r="S3402" s="14">
        <f t="shared" si="372"/>
        <v>118.12941176470588</v>
      </c>
      <c r="T3402" t="str">
        <f t="shared" si="376"/>
        <v>theater</v>
      </c>
      <c r="U3402" t="str">
        <f t="shared" si="377"/>
        <v>plays</v>
      </c>
    </row>
    <row r="3403" spans="1:21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f t="shared" si="373"/>
        <v>3509</v>
      </c>
      <c r="F3403">
        <v>2954</v>
      </c>
      <c r="G3403" t="s">
        <v>8219</v>
      </c>
      <c r="H3403" t="s">
        <v>8225</v>
      </c>
      <c r="I3403" t="s">
        <v>8247</v>
      </c>
      <c r="J3403">
        <v>1438968146</v>
      </c>
      <c r="K3403" s="10">
        <f t="shared" si="374"/>
        <v>42223.723912037036</v>
      </c>
      <c r="L3403">
        <v>1436376146</v>
      </c>
      <c r="M3403" s="10">
        <f t="shared" si="375"/>
        <v>42193.723912037036</v>
      </c>
      <c r="N3403" t="b">
        <v>0</v>
      </c>
      <c r="O3403">
        <v>66</v>
      </c>
      <c r="P3403" t="b">
        <v>1</v>
      </c>
      <c r="Q3403" t="s">
        <v>8271</v>
      </c>
      <c r="R3403" s="5">
        <f t="shared" si="371"/>
        <v>1.0189999999999999</v>
      </c>
      <c r="S3403" s="14">
        <f t="shared" si="372"/>
        <v>44.757575757575758</v>
      </c>
      <c r="T3403" t="str">
        <f t="shared" si="376"/>
        <v>theater</v>
      </c>
      <c r="U3403" t="str">
        <f t="shared" si="377"/>
        <v>plays</v>
      </c>
    </row>
    <row r="3404" spans="1:21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f t="shared" si="373"/>
        <v>15000</v>
      </c>
      <c r="F3404">
        <v>16465</v>
      </c>
      <c r="G3404" t="s">
        <v>8219</v>
      </c>
      <c r="H3404" t="s">
        <v>8224</v>
      </c>
      <c r="I3404" t="s">
        <v>8246</v>
      </c>
      <c r="J3404">
        <v>1447295460</v>
      </c>
      <c r="K3404" s="10">
        <f t="shared" si="374"/>
        <v>42320.104861111111</v>
      </c>
      <c r="L3404">
        <v>1444747843</v>
      </c>
      <c r="M3404" s="10">
        <f t="shared" si="375"/>
        <v>42290.61855324074</v>
      </c>
      <c r="N3404" t="b">
        <v>0</v>
      </c>
      <c r="O3404">
        <v>165</v>
      </c>
      <c r="P3404" t="b">
        <v>1</v>
      </c>
      <c r="Q3404" t="s">
        <v>8271</v>
      </c>
      <c r="R3404" s="5">
        <f t="shared" si="371"/>
        <v>1.0980000000000001</v>
      </c>
      <c r="S3404" s="14">
        <f t="shared" si="372"/>
        <v>99.787878787878782</v>
      </c>
      <c r="T3404" t="str">
        <f t="shared" si="376"/>
        <v>theater</v>
      </c>
      <c r="U3404" t="str">
        <f t="shared" si="377"/>
        <v>plays</v>
      </c>
    </row>
    <row r="3405" spans="1:21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f t="shared" si="373"/>
        <v>2420</v>
      </c>
      <c r="F3405">
        <v>2000</v>
      </c>
      <c r="G3405" t="s">
        <v>8219</v>
      </c>
      <c r="H3405" t="s">
        <v>8225</v>
      </c>
      <c r="I3405" t="s">
        <v>8247</v>
      </c>
      <c r="J3405">
        <v>1435230324</v>
      </c>
      <c r="K3405" s="10">
        <f t="shared" si="374"/>
        <v>42180.462083333332</v>
      </c>
      <c r="L3405">
        <v>1432638324</v>
      </c>
      <c r="M3405" s="10">
        <f t="shared" si="375"/>
        <v>42150.462083333332</v>
      </c>
      <c r="N3405" t="b">
        <v>0</v>
      </c>
      <c r="O3405">
        <v>17</v>
      </c>
      <c r="P3405" t="b">
        <v>1</v>
      </c>
      <c r="Q3405" t="s">
        <v>8271</v>
      </c>
      <c r="R3405" s="5">
        <f t="shared" si="371"/>
        <v>1</v>
      </c>
      <c r="S3405" s="14">
        <f t="shared" si="372"/>
        <v>117.64705882352941</v>
      </c>
      <c r="T3405" t="str">
        <f t="shared" si="376"/>
        <v>theater</v>
      </c>
      <c r="U3405" t="str">
        <f t="shared" si="377"/>
        <v>plays</v>
      </c>
    </row>
    <row r="3406" spans="1:21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f t="shared" si="373"/>
        <v>500</v>
      </c>
      <c r="F3406">
        <v>610</v>
      </c>
      <c r="G3406" t="s">
        <v>8219</v>
      </c>
      <c r="H3406" t="s">
        <v>8224</v>
      </c>
      <c r="I3406" t="s">
        <v>8246</v>
      </c>
      <c r="J3406">
        <v>1434542702</v>
      </c>
      <c r="K3406" s="10">
        <f t="shared" si="374"/>
        <v>42172.503495370373</v>
      </c>
      <c r="L3406">
        <v>1432814702</v>
      </c>
      <c r="M3406" s="10">
        <f t="shared" si="375"/>
        <v>42152.503495370373</v>
      </c>
      <c r="N3406" t="b">
        <v>0</v>
      </c>
      <c r="O3406">
        <v>3</v>
      </c>
      <c r="P3406" t="b">
        <v>1</v>
      </c>
      <c r="Q3406" t="s">
        <v>8271</v>
      </c>
      <c r="R3406" s="5">
        <f t="shared" si="371"/>
        <v>1.22</v>
      </c>
      <c r="S3406" s="14">
        <f t="shared" si="372"/>
        <v>203.33333333333334</v>
      </c>
      <c r="T3406" t="str">
        <f t="shared" si="376"/>
        <v>theater</v>
      </c>
      <c r="U3406" t="str">
        <f t="shared" si="377"/>
        <v>plays</v>
      </c>
    </row>
    <row r="3407" spans="1:21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f t="shared" si="373"/>
        <v>423.5</v>
      </c>
      <c r="F3407">
        <v>481.5</v>
      </c>
      <c r="G3407" t="s">
        <v>8219</v>
      </c>
      <c r="H3407" t="s">
        <v>8225</v>
      </c>
      <c r="I3407" t="s">
        <v>8247</v>
      </c>
      <c r="J3407">
        <v>1456876740</v>
      </c>
      <c r="K3407" s="10">
        <f t="shared" si="374"/>
        <v>42430.999305555553</v>
      </c>
      <c r="L3407">
        <v>1455063886</v>
      </c>
      <c r="M3407" s="10">
        <f t="shared" si="375"/>
        <v>42410.017199074078</v>
      </c>
      <c r="N3407" t="b">
        <v>0</v>
      </c>
      <c r="O3407">
        <v>17</v>
      </c>
      <c r="P3407" t="b">
        <v>1</v>
      </c>
      <c r="Q3407" t="s">
        <v>8271</v>
      </c>
      <c r="R3407" s="5">
        <f t="shared" si="371"/>
        <v>1.3759999999999999</v>
      </c>
      <c r="S3407" s="14">
        <f t="shared" si="372"/>
        <v>28.323529411764707</v>
      </c>
      <c r="T3407" t="str">
        <f t="shared" si="376"/>
        <v>theater</v>
      </c>
      <c r="U3407" t="str">
        <f t="shared" si="377"/>
        <v>plays</v>
      </c>
    </row>
    <row r="3408" spans="1:21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f t="shared" si="373"/>
        <v>10000</v>
      </c>
      <c r="F3408">
        <v>10031</v>
      </c>
      <c r="G3408" t="s">
        <v>8219</v>
      </c>
      <c r="H3408" t="s">
        <v>8224</v>
      </c>
      <c r="I3408" t="s">
        <v>8246</v>
      </c>
      <c r="J3408">
        <v>1405511376</v>
      </c>
      <c r="K3408" s="10">
        <f t="shared" si="374"/>
        <v>41836.492777777778</v>
      </c>
      <c r="L3408">
        <v>1401623376</v>
      </c>
      <c r="M3408" s="10">
        <f t="shared" si="375"/>
        <v>41791.492777777778</v>
      </c>
      <c r="N3408" t="b">
        <v>0</v>
      </c>
      <c r="O3408">
        <v>91</v>
      </c>
      <c r="P3408" t="b">
        <v>1</v>
      </c>
      <c r="Q3408" t="s">
        <v>8271</v>
      </c>
      <c r="R3408" s="5">
        <f t="shared" si="371"/>
        <v>1.0029999999999999</v>
      </c>
      <c r="S3408" s="14">
        <f t="shared" si="372"/>
        <v>110.23076923076923</v>
      </c>
      <c r="T3408" t="str">
        <f t="shared" si="376"/>
        <v>theater</v>
      </c>
      <c r="U3408" t="str">
        <f t="shared" si="377"/>
        <v>plays</v>
      </c>
    </row>
    <row r="3409" spans="1:21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f t="shared" si="373"/>
        <v>2420</v>
      </c>
      <c r="F3409">
        <v>2142</v>
      </c>
      <c r="G3409" t="s">
        <v>8219</v>
      </c>
      <c r="H3409" t="s">
        <v>8225</v>
      </c>
      <c r="I3409" t="s">
        <v>8247</v>
      </c>
      <c r="J3409">
        <v>1404641289</v>
      </c>
      <c r="K3409" s="10">
        <f t="shared" si="374"/>
        <v>41826.422326388885</v>
      </c>
      <c r="L3409">
        <v>1402049289</v>
      </c>
      <c r="M3409" s="10">
        <f t="shared" si="375"/>
        <v>41796.422326388885</v>
      </c>
      <c r="N3409" t="b">
        <v>0</v>
      </c>
      <c r="O3409">
        <v>67</v>
      </c>
      <c r="P3409" t="b">
        <v>1</v>
      </c>
      <c r="Q3409" t="s">
        <v>8271</v>
      </c>
      <c r="R3409" s="5">
        <f t="shared" si="371"/>
        <v>1.071</v>
      </c>
      <c r="S3409" s="14">
        <f t="shared" si="372"/>
        <v>31.970149253731343</v>
      </c>
      <c r="T3409" t="str">
        <f t="shared" si="376"/>
        <v>theater</v>
      </c>
      <c r="U3409" t="str">
        <f t="shared" si="377"/>
        <v>plays</v>
      </c>
    </row>
    <row r="3410" spans="1:21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f t="shared" si="373"/>
        <v>500</v>
      </c>
      <c r="F3410">
        <v>1055</v>
      </c>
      <c r="G3410" t="s">
        <v>8219</v>
      </c>
      <c r="H3410" t="s">
        <v>8224</v>
      </c>
      <c r="I3410" t="s">
        <v>8246</v>
      </c>
      <c r="J3410">
        <v>1405727304</v>
      </c>
      <c r="K3410" s="10">
        <f t="shared" si="374"/>
        <v>41838.991944444446</v>
      </c>
      <c r="L3410">
        <v>1403135304</v>
      </c>
      <c r="M3410" s="10">
        <f t="shared" si="375"/>
        <v>41808.991944444446</v>
      </c>
      <c r="N3410" t="b">
        <v>0</v>
      </c>
      <c r="O3410">
        <v>18</v>
      </c>
      <c r="P3410" t="b">
        <v>1</v>
      </c>
      <c r="Q3410" t="s">
        <v>8271</v>
      </c>
      <c r="R3410" s="5">
        <f t="shared" si="371"/>
        <v>2.11</v>
      </c>
      <c r="S3410" s="14">
        <f t="shared" si="372"/>
        <v>58.611111111111114</v>
      </c>
      <c r="T3410" t="str">
        <f t="shared" si="376"/>
        <v>theater</v>
      </c>
      <c r="U3410" t="str">
        <f t="shared" si="377"/>
        <v>plays</v>
      </c>
    </row>
    <row r="3411" spans="1:21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f t="shared" si="373"/>
        <v>605</v>
      </c>
      <c r="F3411">
        <v>618</v>
      </c>
      <c r="G3411" t="s">
        <v>8219</v>
      </c>
      <c r="H3411" t="s">
        <v>8225</v>
      </c>
      <c r="I3411" t="s">
        <v>8247</v>
      </c>
      <c r="J3411">
        <v>1469998680</v>
      </c>
      <c r="K3411" s="10">
        <f t="shared" si="374"/>
        <v>42582.873611111107</v>
      </c>
      <c r="L3411">
        <v>1466710358</v>
      </c>
      <c r="M3411" s="10">
        <f t="shared" si="375"/>
        <v>42544.814328703709</v>
      </c>
      <c r="N3411" t="b">
        <v>0</v>
      </c>
      <c r="O3411">
        <v>21</v>
      </c>
      <c r="P3411" t="b">
        <v>1</v>
      </c>
      <c r="Q3411" t="s">
        <v>8271</v>
      </c>
      <c r="R3411" s="5">
        <f t="shared" si="371"/>
        <v>1.236</v>
      </c>
      <c r="S3411" s="14">
        <f t="shared" si="372"/>
        <v>29.428571428571427</v>
      </c>
      <c r="T3411" t="str">
        <f t="shared" si="376"/>
        <v>theater</v>
      </c>
      <c r="U3411" t="str">
        <f t="shared" si="377"/>
        <v>plays</v>
      </c>
    </row>
    <row r="3412" spans="1:21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f t="shared" si="373"/>
        <v>3000</v>
      </c>
      <c r="F3412">
        <v>3255</v>
      </c>
      <c r="G3412" t="s">
        <v>8219</v>
      </c>
      <c r="H3412" t="s">
        <v>8224</v>
      </c>
      <c r="I3412" t="s">
        <v>8246</v>
      </c>
      <c r="J3412">
        <v>1465196400</v>
      </c>
      <c r="K3412" s="10">
        <f t="shared" si="374"/>
        <v>42527.291666666672</v>
      </c>
      <c r="L3412">
        <v>1462841990</v>
      </c>
      <c r="M3412" s="10">
        <f t="shared" si="375"/>
        <v>42500.041550925926</v>
      </c>
      <c r="N3412" t="b">
        <v>0</v>
      </c>
      <c r="O3412">
        <v>40</v>
      </c>
      <c r="P3412" t="b">
        <v>1</v>
      </c>
      <c r="Q3412" t="s">
        <v>8271</v>
      </c>
      <c r="R3412" s="5">
        <f t="shared" si="371"/>
        <v>1.085</v>
      </c>
      <c r="S3412" s="14">
        <f t="shared" si="372"/>
        <v>81.375</v>
      </c>
      <c r="T3412" t="str">
        <f t="shared" si="376"/>
        <v>theater</v>
      </c>
      <c r="U3412" t="str">
        <f t="shared" si="377"/>
        <v>plays</v>
      </c>
    </row>
    <row r="3413" spans="1:21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f t="shared" si="373"/>
        <v>15000</v>
      </c>
      <c r="F3413">
        <v>15535</v>
      </c>
      <c r="G3413" t="s">
        <v>8219</v>
      </c>
      <c r="H3413" t="s">
        <v>8224</v>
      </c>
      <c r="I3413" t="s">
        <v>8246</v>
      </c>
      <c r="J3413">
        <v>1444264372</v>
      </c>
      <c r="K3413" s="10">
        <f t="shared" si="374"/>
        <v>42285.022824074069</v>
      </c>
      <c r="L3413">
        <v>1442536372</v>
      </c>
      <c r="M3413" s="10">
        <f t="shared" si="375"/>
        <v>42265.022824074069</v>
      </c>
      <c r="N3413" t="b">
        <v>0</v>
      </c>
      <c r="O3413">
        <v>78</v>
      </c>
      <c r="P3413" t="b">
        <v>1</v>
      </c>
      <c r="Q3413" t="s">
        <v>8271</v>
      </c>
      <c r="R3413" s="5">
        <f t="shared" si="371"/>
        <v>1.036</v>
      </c>
      <c r="S3413" s="14">
        <f t="shared" si="372"/>
        <v>199.16666666666666</v>
      </c>
      <c r="T3413" t="str">
        <f t="shared" si="376"/>
        <v>theater</v>
      </c>
      <c r="U3413" t="str">
        <f t="shared" si="377"/>
        <v>plays</v>
      </c>
    </row>
    <row r="3414" spans="1:21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f t="shared" si="373"/>
        <v>3630</v>
      </c>
      <c r="F3414">
        <v>3000</v>
      </c>
      <c r="G3414" t="s">
        <v>8219</v>
      </c>
      <c r="H3414" t="s">
        <v>8225</v>
      </c>
      <c r="I3414" t="s">
        <v>8247</v>
      </c>
      <c r="J3414">
        <v>1411858862</v>
      </c>
      <c r="K3414" s="10">
        <f t="shared" si="374"/>
        <v>41909.959050925929</v>
      </c>
      <c r="L3414">
        <v>1409266862</v>
      </c>
      <c r="M3414" s="10">
        <f t="shared" si="375"/>
        <v>41879.959050925929</v>
      </c>
      <c r="N3414" t="b">
        <v>0</v>
      </c>
      <c r="O3414">
        <v>26</v>
      </c>
      <c r="P3414" t="b">
        <v>1</v>
      </c>
      <c r="Q3414" t="s">
        <v>8271</v>
      </c>
      <c r="R3414" s="5">
        <f t="shared" si="371"/>
        <v>1</v>
      </c>
      <c r="S3414" s="14">
        <f t="shared" si="372"/>
        <v>115.38461538461539</v>
      </c>
      <c r="T3414" t="str">
        <f t="shared" si="376"/>
        <v>theater</v>
      </c>
      <c r="U3414" t="str">
        <f t="shared" si="377"/>
        <v>plays</v>
      </c>
    </row>
    <row r="3415" spans="1:21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f t="shared" si="373"/>
        <v>500</v>
      </c>
      <c r="F3415">
        <v>650</v>
      </c>
      <c r="G3415" t="s">
        <v>8219</v>
      </c>
      <c r="H3415" t="s">
        <v>8224</v>
      </c>
      <c r="I3415" t="s">
        <v>8246</v>
      </c>
      <c r="J3415">
        <v>1425099540</v>
      </c>
      <c r="K3415" s="10">
        <f t="shared" si="374"/>
        <v>42063.207638888889</v>
      </c>
      <c r="L3415">
        <v>1424280938</v>
      </c>
      <c r="M3415" s="10">
        <f t="shared" si="375"/>
        <v>42053.733078703706</v>
      </c>
      <c r="N3415" t="b">
        <v>0</v>
      </c>
      <c r="O3415">
        <v>14</v>
      </c>
      <c r="P3415" t="b">
        <v>1</v>
      </c>
      <c r="Q3415" t="s">
        <v>8271</v>
      </c>
      <c r="R3415" s="5">
        <f t="shared" si="371"/>
        <v>1.3</v>
      </c>
      <c r="S3415" s="14">
        <f t="shared" si="372"/>
        <v>46.428571428571431</v>
      </c>
      <c r="T3415" t="str">
        <f t="shared" si="376"/>
        <v>theater</v>
      </c>
      <c r="U3415" t="str">
        <f t="shared" si="377"/>
        <v>plays</v>
      </c>
    </row>
    <row r="3416" spans="1:21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f t="shared" si="373"/>
        <v>3000</v>
      </c>
      <c r="F3416">
        <v>3105</v>
      </c>
      <c r="G3416" t="s">
        <v>8219</v>
      </c>
      <c r="H3416" t="s">
        <v>8224</v>
      </c>
      <c r="I3416" t="s">
        <v>8246</v>
      </c>
      <c r="J3416">
        <v>1480579140</v>
      </c>
      <c r="K3416" s="10">
        <f t="shared" si="374"/>
        <v>42705.332638888889</v>
      </c>
      <c r="L3416">
        <v>1478030325</v>
      </c>
      <c r="M3416" s="10">
        <f t="shared" si="375"/>
        <v>42675.832465277781</v>
      </c>
      <c r="N3416" t="b">
        <v>0</v>
      </c>
      <c r="O3416">
        <v>44</v>
      </c>
      <c r="P3416" t="b">
        <v>1</v>
      </c>
      <c r="Q3416" t="s">
        <v>8271</v>
      </c>
      <c r="R3416" s="5">
        <f t="shared" si="371"/>
        <v>1.0349999999999999</v>
      </c>
      <c r="S3416" s="14">
        <f t="shared" si="372"/>
        <v>70.568181818181813</v>
      </c>
      <c r="T3416" t="str">
        <f t="shared" si="376"/>
        <v>theater</v>
      </c>
      <c r="U3416" t="str">
        <f t="shared" si="377"/>
        <v>plays</v>
      </c>
    </row>
    <row r="3417" spans="1:21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f t="shared" si="373"/>
        <v>200</v>
      </c>
      <c r="F3417">
        <v>200</v>
      </c>
      <c r="G3417" t="s">
        <v>8219</v>
      </c>
      <c r="H3417" t="s">
        <v>8224</v>
      </c>
      <c r="I3417" t="s">
        <v>8246</v>
      </c>
      <c r="J3417">
        <v>1460935800</v>
      </c>
      <c r="K3417" s="10">
        <f t="shared" si="374"/>
        <v>42477.979166666672</v>
      </c>
      <c r="L3417">
        <v>1459999656</v>
      </c>
      <c r="M3417" s="10">
        <f t="shared" si="375"/>
        <v>42467.144166666665</v>
      </c>
      <c r="N3417" t="b">
        <v>0</v>
      </c>
      <c r="O3417">
        <v>9</v>
      </c>
      <c r="P3417" t="b">
        <v>1</v>
      </c>
      <c r="Q3417" t="s">
        <v>8271</v>
      </c>
      <c r="R3417" s="5">
        <f t="shared" si="371"/>
        <v>1</v>
      </c>
      <c r="S3417" s="14">
        <f t="shared" si="372"/>
        <v>22.222222222222221</v>
      </c>
      <c r="T3417" t="str">
        <f t="shared" si="376"/>
        <v>theater</v>
      </c>
      <c r="U3417" t="str">
        <f t="shared" si="377"/>
        <v>plays</v>
      </c>
    </row>
    <row r="3418" spans="1:21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f t="shared" si="373"/>
        <v>4840</v>
      </c>
      <c r="F3418">
        <v>4784</v>
      </c>
      <c r="G3418" t="s">
        <v>8219</v>
      </c>
      <c r="H3418" t="s">
        <v>8225</v>
      </c>
      <c r="I3418" t="s">
        <v>8247</v>
      </c>
      <c r="J3418">
        <v>1429813800</v>
      </c>
      <c r="K3418" s="10">
        <f t="shared" si="374"/>
        <v>42117.770833333328</v>
      </c>
      <c r="L3418">
        <v>1427363645</v>
      </c>
      <c r="M3418" s="10">
        <f t="shared" si="375"/>
        <v>42089.412557870368</v>
      </c>
      <c r="N3418" t="b">
        <v>0</v>
      </c>
      <c r="O3418">
        <v>30</v>
      </c>
      <c r="P3418" t="b">
        <v>1</v>
      </c>
      <c r="Q3418" t="s">
        <v>8271</v>
      </c>
      <c r="R3418" s="5">
        <f t="shared" si="371"/>
        <v>1.196</v>
      </c>
      <c r="S3418" s="14">
        <f t="shared" si="372"/>
        <v>159.46666666666667</v>
      </c>
      <c r="T3418" t="str">
        <f t="shared" si="376"/>
        <v>theater</v>
      </c>
      <c r="U3418" t="str">
        <f t="shared" si="377"/>
        <v>plays</v>
      </c>
    </row>
    <row r="3419" spans="1:21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f t="shared" si="373"/>
        <v>1700</v>
      </c>
      <c r="F3419">
        <v>1700.01</v>
      </c>
      <c r="G3419" t="s">
        <v>8219</v>
      </c>
      <c r="H3419" t="s">
        <v>8224</v>
      </c>
      <c r="I3419" t="s">
        <v>8246</v>
      </c>
      <c r="J3419">
        <v>1414284180</v>
      </c>
      <c r="K3419" s="10">
        <f t="shared" si="374"/>
        <v>41938.029861111114</v>
      </c>
      <c r="L3419">
        <v>1410558948</v>
      </c>
      <c r="M3419" s="10">
        <f t="shared" si="375"/>
        <v>41894.91375</v>
      </c>
      <c r="N3419" t="b">
        <v>0</v>
      </c>
      <c r="O3419">
        <v>45</v>
      </c>
      <c r="P3419" t="b">
        <v>1</v>
      </c>
      <c r="Q3419" t="s">
        <v>8271</v>
      </c>
      <c r="R3419" s="5">
        <f t="shared" si="371"/>
        <v>1</v>
      </c>
      <c r="S3419" s="14">
        <f t="shared" si="372"/>
        <v>37.777999999999999</v>
      </c>
      <c r="T3419" t="str">
        <f t="shared" si="376"/>
        <v>theater</v>
      </c>
      <c r="U3419" t="str">
        <f t="shared" si="377"/>
        <v>plays</v>
      </c>
    </row>
    <row r="3420" spans="1:21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f t="shared" si="373"/>
        <v>4000</v>
      </c>
      <c r="F3420">
        <v>4035</v>
      </c>
      <c r="G3420" t="s">
        <v>8219</v>
      </c>
      <c r="H3420" t="s">
        <v>8224</v>
      </c>
      <c r="I3420" t="s">
        <v>8246</v>
      </c>
      <c r="J3420">
        <v>1400875307</v>
      </c>
      <c r="K3420" s="10">
        <f t="shared" si="374"/>
        <v>41782.83457175926</v>
      </c>
      <c r="L3420">
        <v>1398283307</v>
      </c>
      <c r="M3420" s="10">
        <f t="shared" si="375"/>
        <v>41752.83457175926</v>
      </c>
      <c r="N3420" t="b">
        <v>0</v>
      </c>
      <c r="O3420">
        <v>56</v>
      </c>
      <c r="P3420" t="b">
        <v>1</v>
      </c>
      <c r="Q3420" t="s">
        <v>8271</v>
      </c>
      <c r="R3420" s="5">
        <f t="shared" si="371"/>
        <v>1.0089999999999999</v>
      </c>
      <c r="S3420" s="14">
        <f t="shared" si="372"/>
        <v>72.053571428571431</v>
      </c>
      <c r="T3420" t="str">
        <f t="shared" si="376"/>
        <v>theater</v>
      </c>
      <c r="U3420" t="str">
        <f t="shared" si="377"/>
        <v>plays</v>
      </c>
    </row>
    <row r="3421" spans="1:21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f t="shared" si="373"/>
        <v>3052.5000000000005</v>
      </c>
      <c r="F3421">
        <v>2930</v>
      </c>
      <c r="G3421" t="s">
        <v>8219</v>
      </c>
      <c r="H3421" t="s">
        <v>8241</v>
      </c>
      <c r="I3421" t="s">
        <v>8249</v>
      </c>
      <c r="J3421">
        <v>1459978200</v>
      </c>
      <c r="K3421" s="10">
        <f t="shared" si="374"/>
        <v>42466.895833333328</v>
      </c>
      <c r="L3421">
        <v>1458416585</v>
      </c>
      <c r="M3421" s="10">
        <f t="shared" si="375"/>
        <v>42448.821585648147</v>
      </c>
      <c r="N3421" t="b">
        <v>0</v>
      </c>
      <c r="O3421">
        <v>46</v>
      </c>
      <c r="P3421" t="b">
        <v>1</v>
      </c>
      <c r="Q3421" t="s">
        <v>8271</v>
      </c>
      <c r="R3421" s="5">
        <f t="shared" si="371"/>
        <v>1.0649999999999999</v>
      </c>
      <c r="S3421" s="14">
        <f t="shared" si="372"/>
        <v>63.695652173913047</v>
      </c>
      <c r="T3421" t="str">
        <f t="shared" si="376"/>
        <v>theater</v>
      </c>
      <c r="U3421" t="str">
        <f t="shared" si="377"/>
        <v>plays</v>
      </c>
    </row>
    <row r="3422" spans="1:21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f t="shared" si="373"/>
        <v>847</v>
      </c>
      <c r="F3422">
        <v>966</v>
      </c>
      <c r="G3422" t="s">
        <v>8219</v>
      </c>
      <c r="H3422" t="s">
        <v>8225</v>
      </c>
      <c r="I3422" t="s">
        <v>8247</v>
      </c>
      <c r="J3422">
        <v>1455408000</v>
      </c>
      <c r="K3422" s="10">
        <f t="shared" si="374"/>
        <v>42414</v>
      </c>
      <c r="L3422">
        <v>1454638202</v>
      </c>
      <c r="M3422" s="10">
        <f t="shared" si="375"/>
        <v>42405.090300925927</v>
      </c>
      <c r="N3422" t="b">
        <v>0</v>
      </c>
      <c r="O3422">
        <v>34</v>
      </c>
      <c r="P3422" t="b">
        <v>1</v>
      </c>
      <c r="Q3422" t="s">
        <v>8271</v>
      </c>
      <c r="R3422" s="5">
        <f t="shared" si="371"/>
        <v>1.38</v>
      </c>
      <c r="S3422" s="14">
        <f t="shared" si="372"/>
        <v>28.411764705882351</v>
      </c>
      <c r="T3422" t="str">
        <f t="shared" si="376"/>
        <v>theater</v>
      </c>
      <c r="U3422" t="str">
        <f t="shared" si="377"/>
        <v>plays</v>
      </c>
    </row>
    <row r="3423" spans="1:21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f t="shared" si="373"/>
        <v>10000</v>
      </c>
      <c r="F3423">
        <v>10115</v>
      </c>
      <c r="G3423" t="s">
        <v>8219</v>
      </c>
      <c r="H3423" t="s">
        <v>8224</v>
      </c>
      <c r="I3423" t="s">
        <v>8246</v>
      </c>
      <c r="J3423">
        <v>1425495563</v>
      </c>
      <c r="K3423" s="10">
        <f t="shared" si="374"/>
        <v>42067.791238425925</v>
      </c>
      <c r="L3423">
        <v>1422903563</v>
      </c>
      <c r="M3423" s="10">
        <f t="shared" si="375"/>
        <v>42037.791238425925</v>
      </c>
      <c r="N3423" t="b">
        <v>0</v>
      </c>
      <c r="O3423">
        <v>98</v>
      </c>
      <c r="P3423" t="b">
        <v>1</v>
      </c>
      <c r="Q3423" t="s">
        <v>8271</v>
      </c>
      <c r="R3423" s="5">
        <f t="shared" si="371"/>
        <v>1.012</v>
      </c>
      <c r="S3423" s="14">
        <f t="shared" si="372"/>
        <v>103.21428571428571</v>
      </c>
      <c r="T3423" t="str">
        <f t="shared" si="376"/>
        <v>theater</v>
      </c>
      <c r="U3423" t="str">
        <f t="shared" si="377"/>
        <v>plays</v>
      </c>
    </row>
    <row r="3424" spans="1:21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f t="shared" si="373"/>
        <v>3630</v>
      </c>
      <c r="F3424">
        <v>3273</v>
      </c>
      <c r="G3424" t="s">
        <v>8219</v>
      </c>
      <c r="H3424" t="s">
        <v>8225</v>
      </c>
      <c r="I3424" t="s">
        <v>8247</v>
      </c>
      <c r="J3424">
        <v>1450051200</v>
      </c>
      <c r="K3424" s="10">
        <f t="shared" si="374"/>
        <v>42352</v>
      </c>
      <c r="L3424">
        <v>1447594176</v>
      </c>
      <c r="M3424" s="10">
        <f t="shared" si="375"/>
        <v>42323.562222222223</v>
      </c>
      <c r="N3424" t="b">
        <v>0</v>
      </c>
      <c r="O3424">
        <v>46</v>
      </c>
      <c r="P3424" t="b">
        <v>1</v>
      </c>
      <c r="Q3424" t="s">
        <v>8271</v>
      </c>
      <c r="R3424" s="5">
        <f t="shared" si="371"/>
        <v>1.091</v>
      </c>
      <c r="S3424" s="14">
        <f t="shared" si="372"/>
        <v>71.152173913043484</v>
      </c>
      <c r="T3424" t="str">
        <f t="shared" si="376"/>
        <v>theater</v>
      </c>
      <c r="U3424" t="str">
        <f t="shared" si="377"/>
        <v>plays</v>
      </c>
    </row>
    <row r="3425" spans="1:21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f t="shared" si="373"/>
        <v>250</v>
      </c>
      <c r="F3425">
        <v>350</v>
      </c>
      <c r="G3425" t="s">
        <v>8219</v>
      </c>
      <c r="H3425" t="s">
        <v>8224</v>
      </c>
      <c r="I3425" t="s">
        <v>8246</v>
      </c>
      <c r="J3425">
        <v>1429912341</v>
      </c>
      <c r="K3425" s="10">
        <f t="shared" si="374"/>
        <v>42118.911354166667</v>
      </c>
      <c r="L3425">
        <v>1427320341</v>
      </c>
      <c r="M3425" s="10">
        <f t="shared" si="375"/>
        <v>42088.911354166667</v>
      </c>
      <c r="N3425" t="b">
        <v>0</v>
      </c>
      <c r="O3425">
        <v>10</v>
      </c>
      <c r="P3425" t="b">
        <v>1</v>
      </c>
      <c r="Q3425" t="s">
        <v>8271</v>
      </c>
      <c r="R3425" s="5">
        <f t="shared" si="371"/>
        <v>1.4</v>
      </c>
      <c r="S3425" s="14">
        <f t="shared" si="372"/>
        <v>35</v>
      </c>
      <c r="T3425" t="str">
        <f t="shared" si="376"/>
        <v>theater</v>
      </c>
      <c r="U3425" t="str">
        <f t="shared" si="377"/>
        <v>plays</v>
      </c>
    </row>
    <row r="3426" spans="1:21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f t="shared" si="373"/>
        <v>6000</v>
      </c>
      <c r="F3426">
        <v>6215</v>
      </c>
      <c r="G3426" t="s">
        <v>8219</v>
      </c>
      <c r="H3426" t="s">
        <v>8224</v>
      </c>
      <c r="I3426" t="s">
        <v>8246</v>
      </c>
      <c r="J3426">
        <v>1423119540</v>
      </c>
      <c r="K3426" s="10">
        <f t="shared" si="374"/>
        <v>42040.290972222225</v>
      </c>
      <c r="L3426">
        <v>1421252084</v>
      </c>
      <c r="M3426" s="10">
        <f t="shared" si="375"/>
        <v>42018.676898148144</v>
      </c>
      <c r="N3426" t="b">
        <v>0</v>
      </c>
      <c r="O3426">
        <v>76</v>
      </c>
      <c r="P3426" t="b">
        <v>1</v>
      </c>
      <c r="Q3426" t="s">
        <v>8271</v>
      </c>
      <c r="R3426" s="5">
        <f t="shared" si="371"/>
        <v>1.036</v>
      </c>
      <c r="S3426" s="14">
        <f t="shared" si="372"/>
        <v>81.776315789473685</v>
      </c>
      <c r="T3426" t="str">
        <f t="shared" si="376"/>
        <v>theater</v>
      </c>
      <c r="U3426" t="str">
        <f t="shared" si="377"/>
        <v>plays</v>
      </c>
    </row>
    <row r="3427" spans="1:21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f t="shared" si="373"/>
        <v>30000</v>
      </c>
      <c r="F3427">
        <v>30891.1</v>
      </c>
      <c r="G3427" t="s">
        <v>8219</v>
      </c>
      <c r="H3427" t="s">
        <v>8224</v>
      </c>
      <c r="I3427" t="s">
        <v>8246</v>
      </c>
      <c r="J3427">
        <v>1412434136</v>
      </c>
      <c r="K3427" s="10">
        <f t="shared" si="374"/>
        <v>41916.617314814815</v>
      </c>
      <c r="L3427">
        <v>1409669336</v>
      </c>
      <c r="M3427" s="10">
        <f t="shared" si="375"/>
        <v>41884.617314814815</v>
      </c>
      <c r="N3427" t="b">
        <v>0</v>
      </c>
      <c r="O3427">
        <v>104</v>
      </c>
      <c r="P3427" t="b">
        <v>1</v>
      </c>
      <c r="Q3427" t="s">
        <v>8271</v>
      </c>
      <c r="R3427" s="5">
        <f t="shared" si="371"/>
        <v>1.03</v>
      </c>
      <c r="S3427" s="14">
        <f t="shared" si="372"/>
        <v>297.02980769230766</v>
      </c>
      <c r="T3427" t="str">
        <f t="shared" si="376"/>
        <v>theater</v>
      </c>
      <c r="U3427" t="str">
        <f t="shared" si="377"/>
        <v>plays</v>
      </c>
    </row>
    <row r="3428" spans="1:21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f t="shared" si="373"/>
        <v>3750</v>
      </c>
      <c r="F3428">
        <v>4055</v>
      </c>
      <c r="G3428" t="s">
        <v>8219</v>
      </c>
      <c r="H3428" t="s">
        <v>8224</v>
      </c>
      <c r="I3428" t="s">
        <v>8246</v>
      </c>
      <c r="J3428">
        <v>1411264800</v>
      </c>
      <c r="K3428" s="10">
        <f t="shared" si="374"/>
        <v>41903.083333333336</v>
      </c>
      <c r="L3428">
        <v>1409620903</v>
      </c>
      <c r="M3428" s="10">
        <f t="shared" si="375"/>
        <v>41884.056747685187</v>
      </c>
      <c r="N3428" t="b">
        <v>0</v>
      </c>
      <c r="O3428">
        <v>87</v>
      </c>
      <c r="P3428" t="b">
        <v>1</v>
      </c>
      <c r="Q3428" t="s">
        <v>8271</v>
      </c>
      <c r="R3428" s="5">
        <f t="shared" si="371"/>
        <v>1.081</v>
      </c>
      <c r="S3428" s="14">
        <f t="shared" si="372"/>
        <v>46.609195402298852</v>
      </c>
      <c r="T3428" t="str">
        <f t="shared" si="376"/>
        <v>theater</v>
      </c>
      <c r="U3428" t="str">
        <f t="shared" si="377"/>
        <v>plays</v>
      </c>
    </row>
    <row r="3429" spans="1:21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f t="shared" si="373"/>
        <v>1815</v>
      </c>
      <c r="F3429">
        <v>1500</v>
      </c>
      <c r="G3429" t="s">
        <v>8219</v>
      </c>
      <c r="H3429" t="s">
        <v>8225</v>
      </c>
      <c r="I3429" t="s">
        <v>8247</v>
      </c>
      <c r="J3429">
        <v>1404314952</v>
      </c>
      <c r="K3429" s="10">
        <f t="shared" si="374"/>
        <v>41822.645277777774</v>
      </c>
      <c r="L3429">
        <v>1401722952</v>
      </c>
      <c r="M3429" s="10">
        <f t="shared" si="375"/>
        <v>41792.645277777774</v>
      </c>
      <c r="N3429" t="b">
        <v>0</v>
      </c>
      <c r="O3429">
        <v>29</v>
      </c>
      <c r="P3429" t="b">
        <v>1</v>
      </c>
      <c r="Q3429" t="s">
        <v>8271</v>
      </c>
      <c r="R3429" s="5">
        <f t="shared" si="371"/>
        <v>1</v>
      </c>
      <c r="S3429" s="14">
        <f t="shared" si="372"/>
        <v>51.724137931034484</v>
      </c>
      <c r="T3429" t="str">
        <f t="shared" si="376"/>
        <v>theater</v>
      </c>
      <c r="U3429" t="str">
        <f t="shared" si="377"/>
        <v>plays</v>
      </c>
    </row>
    <row r="3430" spans="1:21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f t="shared" si="373"/>
        <v>2420</v>
      </c>
      <c r="F3430">
        <v>2055</v>
      </c>
      <c r="G3430" t="s">
        <v>8219</v>
      </c>
      <c r="H3430" t="s">
        <v>8225</v>
      </c>
      <c r="I3430" t="s">
        <v>8247</v>
      </c>
      <c r="J3430">
        <v>1425142800</v>
      </c>
      <c r="K3430" s="10">
        <f t="shared" si="374"/>
        <v>42063.708333333328</v>
      </c>
      <c r="L3430">
        <v>1422983847</v>
      </c>
      <c r="M3430" s="10">
        <f t="shared" si="375"/>
        <v>42038.720451388886</v>
      </c>
      <c r="N3430" t="b">
        <v>0</v>
      </c>
      <c r="O3430">
        <v>51</v>
      </c>
      <c r="P3430" t="b">
        <v>1</v>
      </c>
      <c r="Q3430" t="s">
        <v>8271</v>
      </c>
      <c r="R3430" s="5">
        <f t="shared" si="371"/>
        <v>1.028</v>
      </c>
      <c r="S3430" s="14">
        <f t="shared" si="372"/>
        <v>40.294117647058826</v>
      </c>
      <c r="T3430" t="str">
        <f t="shared" si="376"/>
        <v>theater</v>
      </c>
      <c r="U3430" t="str">
        <f t="shared" si="377"/>
        <v>plays</v>
      </c>
    </row>
    <row r="3431" spans="1:21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f t="shared" si="373"/>
        <v>181.5</v>
      </c>
      <c r="F3431">
        <v>195</v>
      </c>
      <c r="G3431" t="s">
        <v>8219</v>
      </c>
      <c r="H3431" t="s">
        <v>8225</v>
      </c>
      <c r="I3431" t="s">
        <v>8247</v>
      </c>
      <c r="J3431">
        <v>1478046661</v>
      </c>
      <c r="K3431" s="10">
        <f t="shared" si="374"/>
        <v>42676.021539351852</v>
      </c>
      <c r="L3431">
        <v>1476837061</v>
      </c>
      <c r="M3431" s="10">
        <f t="shared" si="375"/>
        <v>42662.021539351852</v>
      </c>
      <c r="N3431" t="b">
        <v>0</v>
      </c>
      <c r="O3431">
        <v>12</v>
      </c>
      <c r="P3431" t="b">
        <v>1</v>
      </c>
      <c r="Q3431" t="s">
        <v>8271</v>
      </c>
      <c r="R3431" s="5">
        <f t="shared" si="371"/>
        <v>1.3</v>
      </c>
      <c r="S3431" s="14">
        <f t="shared" si="372"/>
        <v>16.25</v>
      </c>
      <c r="T3431" t="str">
        <f t="shared" si="376"/>
        <v>theater</v>
      </c>
      <c r="U3431" t="str">
        <f t="shared" si="377"/>
        <v>plays</v>
      </c>
    </row>
    <row r="3432" spans="1:21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f t="shared" si="373"/>
        <v>2420</v>
      </c>
      <c r="F3432">
        <v>2170.9899999999998</v>
      </c>
      <c r="G3432" t="s">
        <v>8219</v>
      </c>
      <c r="H3432" t="s">
        <v>8225</v>
      </c>
      <c r="I3432" t="s">
        <v>8247</v>
      </c>
      <c r="J3432">
        <v>1406760101</v>
      </c>
      <c r="K3432" s="10">
        <f t="shared" si="374"/>
        <v>41850.945613425924</v>
      </c>
      <c r="L3432">
        <v>1404168101</v>
      </c>
      <c r="M3432" s="10">
        <f t="shared" si="375"/>
        <v>41820.945613425924</v>
      </c>
      <c r="N3432" t="b">
        <v>0</v>
      </c>
      <c r="O3432">
        <v>72</v>
      </c>
      <c r="P3432" t="b">
        <v>1</v>
      </c>
      <c r="Q3432" t="s">
        <v>8271</v>
      </c>
      <c r="R3432" s="5">
        <f t="shared" si="371"/>
        <v>1.085</v>
      </c>
      <c r="S3432" s="14">
        <f t="shared" si="372"/>
        <v>30.152638888888887</v>
      </c>
      <c r="T3432" t="str">
        <f t="shared" si="376"/>
        <v>theater</v>
      </c>
      <c r="U3432" t="str">
        <f t="shared" si="377"/>
        <v>plays</v>
      </c>
    </row>
    <row r="3433" spans="1:21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f t="shared" si="373"/>
        <v>2000</v>
      </c>
      <c r="F3433">
        <v>2000</v>
      </c>
      <c r="G3433" t="s">
        <v>8219</v>
      </c>
      <c r="H3433" t="s">
        <v>8224</v>
      </c>
      <c r="I3433" t="s">
        <v>8246</v>
      </c>
      <c r="J3433">
        <v>1408383153</v>
      </c>
      <c r="K3433" s="10">
        <f t="shared" si="374"/>
        <v>41869.730937500004</v>
      </c>
      <c r="L3433">
        <v>1405791153</v>
      </c>
      <c r="M3433" s="10">
        <f t="shared" si="375"/>
        <v>41839.730937500004</v>
      </c>
      <c r="N3433" t="b">
        <v>0</v>
      </c>
      <c r="O3433">
        <v>21</v>
      </c>
      <c r="P3433" t="b">
        <v>1</v>
      </c>
      <c r="Q3433" t="s">
        <v>8271</v>
      </c>
      <c r="R3433" s="5">
        <f t="shared" si="371"/>
        <v>1</v>
      </c>
      <c r="S3433" s="14">
        <f t="shared" si="372"/>
        <v>95.238095238095241</v>
      </c>
      <c r="T3433" t="str">
        <f t="shared" si="376"/>
        <v>theater</v>
      </c>
      <c r="U3433" t="str">
        <f t="shared" si="377"/>
        <v>plays</v>
      </c>
    </row>
    <row r="3434" spans="1:21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f t="shared" si="373"/>
        <v>2000</v>
      </c>
      <c r="F3434">
        <v>2193</v>
      </c>
      <c r="G3434" t="s">
        <v>8219</v>
      </c>
      <c r="H3434" t="s">
        <v>8224</v>
      </c>
      <c r="I3434" t="s">
        <v>8246</v>
      </c>
      <c r="J3434">
        <v>1454709600</v>
      </c>
      <c r="K3434" s="10">
        <f t="shared" si="374"/>
        <v>42405.916666666672</v>
      </c>
      <c r="L3434">
        <v>1452520614</v>
      </c>
      <c r="M3434" s="10">
        <f t="shared" si="375"/>
        <v>42380.581180555557</v>
      </c>
      <c r="N3434" t="b">
        <v>0</v>
      </c>
      <c r="O3434">
        <v>42</v>
      </c>
      <c r="P3434" t="b">
        <v>1</v>
      </c>
      <c r="Q3434" t="s">
        <v>8271</v>
      </c>
      <c r="R3434" s="5">
        <f t="shared" si="371"/>
        <v>1.097</v>
      </c>
      <c r="S3434" s="14">
        <f t="shared" si="372"/>
        <v>52.214285714285715</v>
      </c>
      <c r="T3434" t="str">
        <f t="shared" si="376"/>
        <v>theater</v>
      </c>
      <c r="U3434" t="str">
        <f t="shared" si="377"/>
        <v>plays</v>
      </c>
    </row>
    <row r="3435" spans="1:21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f t="shared" si="373"/>
        <v>9500</v>
      </c>
      <c r="F3435">
        <v>9525</v>
      </c>
      <c r="G3435" t="s">
        <v>8219</v>
      </c>
      <c r="H3435" t="s">
        <v>8224</v>
      </c>
      <c r="I3435" t="s">
        <v>8246</v>
      </c>
      <c r="J3435">
        <v>1402974000</v>
      </c>
      <c r="K3435" s="10">
        <f t="shared" si="374"/>
        <v>41807.125</v>
      </c>
      <c r="L3435">
        <v>1400290255</v>
      </c>
      <c r="M3435" s="10">
        <f t="shared" si="375"/>
        <v>41776.063136574077</v>
      </c>
      <c r="N3435" t="b">
        <v>0</v>
      </c>
      <c r="O3435">
        <v>71</v>
      </c>
      <c r="P3435" t="b">
        <v>1</v>
      </c>
      <c r="Q3435" t="s">
        <v>8271</v>
      </c>
      <c r="R3435" s="5">
        <f t="shared" si="371"/>
        <v>1.0029999999999999</v>
      </c>
      <c r="S3435" s="14">
        <f t="shared" si="372"/>
        <v>134.1549295774648</v>
      </c>
      <c r="T3435" t="str">
        <f t="shared" si="376"/>
        <v>theater</v>
      </c>
      <c r="U3435" t="str">
        <f t="shared" si="377"/>
        <v>plays</v>
      </c>
    </row>
    <row r="3436" spans="1:21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f t="shared" si="373"/>
        <v>10000</v>
      </c>
      <c r="F3436">
        <v>10555</v>
      </c>
      <c r="G3436" t="s">
        <v>8219</v>
      </c>
      <c r="H3436" t="s">
        <v>8224</v>
      </c>
      <c r="I3436" t="s">
        <v>8246</v>
      </c>
      <c r="J3436">
        <v>1404983269</v>
      </c>
      <c r="K3436" s="10">
        <f t="shared" si="374"/>
        <v>41830.380428240744</v>
      </c>
      <c r="L3436">
        <v>1402391269</v>
      </c>
      <c r="M3436" s="10">
        <f t="shared" si="375"/>
        <v>41800.380428240744</v>
      </c>
      <c r="N3436" t="b">
        <v>0</v>
      </c>
      <c r="O3436">
        <v>168</v>
      </c>
      <c r="P3436" t="b">
        <v>1</v>
      </c>
      <c r="Q3436" t="s">
        <v>8271</v>
      </c>
      <c r="R3436" s="5">
        <f t="shared" si="371"/>
        <v>1.056</v>
      </c>
      <c r="S3436" s="14">
        <f t="shared" si="372"/>
        <v>62.827380952380949</v>
      </c>
      <c r="T3436" t="str">
        <f t="shared" si="376"/>
        <v>theater</v>
      </c>
      <c r="U3436" t="str">
        <f t="shared" si="377"/>
        <v>plays</v>
      </c>
    </row>
    <row r="3437" spans="1:21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f t="shared" si="373"/>
        <v>1000</v>
      </c>
      <c r="F3437">
        <v>1120</v>
      </c>
      <c r="G3437" t="s">
        <v>8219</v>
      </c>
      <c r="H3437" t="s">
        <v>8224</v>
      </c>
      <c r="I3437" t="s">
        <v>8246</v>
      </c>
      <c r="J3437">
        <v>1470538800</v>
      </c>
      <c r="K3437" s="10">
        <f t="shared" si="374"/>
        <v>42589.125</v>
      </c>
      <c r="L3437">
        <v>1469112493</v>
      </c>
      <c r="M3437" s="10">
        <f t="shared" si="375"/>
        <v>42572.61681712963</v>
      </c>
      <c r="N3437" t="b">
        <v>0</v>
      </c>
      <c r="O3437">
        <v>19</v>
      </c>
      <c r="P3437" t="b">
        <v>1</v>
      </c>
      <c r="Q3437" t="s">
        <v>8271</v>
      </c>
      <c r="R3437" s="5">
        <f t="shared" si="371"/>
        <v>1.1200000000000001</v>
      </c>
      <c r="S3437" s="14">
        <f t="shared" si="372"/>
        <v>58.94736842105263</v>
      </c>
      <c r="T3437" t="str">
        <f t="shared" si="376"/>
        <v>theater</v>
      </c>
      <c r="U3437" t="str">
        <f t="shared" si="377"/>
        <v>plays</v>
      </c>
    </row>
    <row r="3438" spans="1:21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f t="shared" si="373"/>
        <v>5000</v>
      </c>
      <c r="F3438">
        <v>5295</v>
      </c>
      <c r="G3438" t="s">
        <v>8219</v>
      </c>
      <c r="H3438" t="s">
        <v>8224</v>
      </c>
      <c r="I3438" t="s">
        <v>8246</v>
      </c>
      <c r="J3438">
        <v>1408638480</v>
      </c>
      <c r="K3438" s="10">
        <f t="shared" si="374"/>
        <v>41872.686111111114</v>
      </c>
      <c r="L3438">
        <v>1406811593</v>
      </c>
      <c r="M3438" s="10">
        <f t="shared" si="375"/>
        <v>41851.541585648149</v>
      </c>
      <c r="N3438" t="b">
        <v>0</v>
      </c>
      <c r="O3438">
        <v>37</v>
      </c>
      <c r="P3438" t="b">
        <v>1</v>
      </c>
      <c r="Q3438" t="s">
        <v>8271</v>
      </c>
      <c r="R3438" s="5">
        <f t="shared" si="371"/>
        <v>1.0589999999999999</v>
      </c>
      <c r="S3438" s="14">
        <f t="shared" si="372"/>
        <v>143.1081081081081</v>
      </c>
      <c r="T3438" t="str">
        <f t="shared" si="376"/>
        <v>theater</v>
      </c>
      <c r="U3438" t="str">
        <f t="shared" si="377"/>
        <v>plays</v>
      </c>
    </row>
    <row r="3439" spans="1:21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f t="shared" si="373"/>
        <v>3000</v>
      </c>
      <c r="F3439">
        <v>3030</v>
      </c>
      <c r="G3439" t="s">
        <v>8219</v>
      </c>
      <c r="H3439" t="s">
        <v>8224</v>
      </c>
      <c r="I3439" t="s">
        <v>8246</v>
      </c>
      <c r="J3439">
        <v>1440003820</v>
      </c>
      <c r="K3439" s="10">
        <f t="shared" si="374"/>
        <v>42235.710879629631</v>
      </c>
      <c r="L3439">
        <v>1437411820</v>
      </c>
      <c r="M3439" s="10">
        <f t="shared" si="375"/>
        <v>42205.710879629631</v>
      </c>
      <c r="N3439" t="b">
        <v>0</v>
      </c>
      <c r="O3439">
        <v>36</v>
      </c>
      <c r="P3439" t="b">
        <v>1</v>
      </c>
      <c r="Q3439" t="s">
        <v>8271</v>
      </c>
      <c r="R3439" s="5">
        <f t="shared" si="371"/>
        <v>1.01</v>
      </c>
      <c r="S3439" s="14">
        <f t="shared" si="372"/>
        <v>84.166666666666671</v>
      </c>
      <c r="T3439" t="str">
        <f t="shared" si="376"/>
        <v>theater</v>
      </c>
      <c r="U3439" t="str">
        <f t="shared" si="377"/>
        <v>plays</v>
      </c>
    </row>
    <row r="3440" spans="1:21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f t="shared" si="373"/>
        <v>3025</v>
      </c>
      <c r="F3440">
        <v>2605</v>
      </c>
      <c r="G3440" t="s">
        <v>8219</v>
      </c>
      <c r="H3440" t="s">
        <v>8225</v>
      </c>
      <c r="I3440" t="s">
        <v>8247</v>
      </c>
      <c r="J3440">
        <v>1430600400</v>
      </c>
      <c r="K3440" s="10">
        <f t="shared" si="374"/>
        <v>42126.875</v>
      </c>
      <c r="L3440">
        <v>1428358567</v>
      </c>
      <c r="M3440" s="10">
        <f t="shared" si="375"/>
        <v>42100.927858796291</v>
      </c>
      <c r="N3440" t="b">
        <v>0</v>
      </c>
      <c r="O3440">
        <v>14</v>
      </c>
      <c r="P3440" t="b">
        <v>1</v>
      </c>
      <c r="Q3440" t="s">
        <v>8271</v>
      </c>
      <c r="R3440" s="5">
        <f t="shared" si="371"/>
        <v>1.042</v>
      </c>
      <c r="S3440" s="14">
        <f t="shared" si="372"/>
        <v>186.07142857142858</v>
      </c>
      <c r="T3440" t="str">
        <f t="shared" si="376"/>
        <v>theater</v>
      </c>
      <c r="U3440" t="str">
        <f t="shared" si="377"/>
        <v>plays</v>
      </c>
    </row>
    <row r="3441" spans="1:21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f t="shared" si="373"/>
        <v>1200</v>
      </c>
      <c r="F3441">
        <v>1616.14</v>
      </c>
      <c r="G3441" t="s">
        <v>8219</v>
      </c>
      <c r="H3441" t="s">
        <v>8224</v>
      </c>
      <c r="I3441" t="s">
        <v>8246</v>
      </c>
      <c r="J3441">
        <v>1453179540</v>
      </c>
      <c r="K3441" s="10">
        <f t="shared" si="374"/>
        <v>42388.207638888889</v>
      </c>
      <c r="L3441">
        <v>1452030730</v>
      </c>
      <c r="M3441" s="10">
        <f t="shared" si="375"/>
        <v>42374.911226851851</v>
      </c>
      <c r="N3441" t="b">
        <v>0</v>
      </c>
      <c r="O3441">
        <v>18</v>
      </c>
      <c r="P3441" t="b">
        <v>1</v>
      </c>
      <c r="Q3441" t="s">
        <v>8271</v>
      </c>
      <c r="R3441" s="5">
        <f t="shared" si="371"/>
        <v>1.347</v>
      </c>
      <c r="S3441" s="14">
        <f t="shared" si="372"/>
        <v>89.785555555555561</v>
      </c>
      <c r="T3441" t="str">
        <f t="shared" si="376"/>
        <v>theater</v>
      </c>
      <c r="U3441" t="str">
        <f t="shared" si="377"/>
        <v>plays</v>
      </c>
    </row>
    <row r="3442" spans="1:21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f t="shared" si="373"/>
        <v>5000</v>
      </c>
      <c r="F3442">
        <v>5260.92</v>
      </c>
      <c r="G3442" t="s">
        <v>8219</v>
      </c>
      <c r="H3442" t="s">
        <v>8224</v>
      </c>
      <c r="I3442" t="s">
        <v>8246</v>
      </c>
      <c r="J3442">
        <v>1405095300</v>
      </c>
      <c r="K3442" s="10">
        <f t="shared" si="374"/>
        <v>41831.677083333336</v>
      </c>
      <c r="L3442">
        <v>1403146628</v>
      </c>
      <c r="M3442" s="10">
        <f t="shared" si="375"/>
        <v>41809.12300925926</v>
      </c>
      <c r="N3442" t="b">
        <v>0</v>
      </c>
      <c r="O3442">
        <v>82</v>
      </c>
      <c r="P3442" t="b">
        <v>1</v>
      </c>
      <c r="Q3442" t="s">
        <v>8271</v>
      </c>
      <c r="R3442" s="5">
        <f t="shared" si="371"/>
        <v>1.052</v>
      </c>
      <c r="S3442" s="14">
        <f t="shared" si="372"/>
        <v>64.157560975609755</v>
      </c>
      <c r="T3442" t="str">
        <f t="shared" si="376"/>
        <v>theater</v>
      </c>
      <c r="U3442" t="str">
        <f t="shared" si="377"/>
        <v>plays</v>
      </c>
    </row>
    <row r="3443" spans="1:21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f t="shared" si="373"/>
        <v>2500</v>
      </c>
      <c r="F3443">
        <v>2565</v>
      </c>
      <c r="G3443" t="s">
        <v>8219</v>
      </c>
      <c r="H3443" t="s">
        <v>8224</v>
      </c>
      <c r="I3443" t="s">
        <v>8246</v>
      </c>
      <c r="J3443">
        <v>1447445820</v>
      </c>
      <c r="K3443" s="10">
        <f t="shared" si="374"/>
        <v>42321.845138888893</v>
      </c>
      <c r="L3443">
        <v>1445077121</v>
      </c>
      <c r="M3443" s="10">
        <f t="shared" si="375"/>
        <v>42294.429641203707</v>
      </c>
      <c r="N3443" t="b">
        <v>0</v>
      </c>
      <c r="O3443">
        <v>43</v>
      </c>
      <c r="P3443" t="b">
        <v>1</v>
      </c>
      <c r="Q3443" t="s">
        <v>8271</v>
      </c>
      <c r="R3443" s="5">
        <f t="shared" si="371"/>
        <v>1.026</v>
      </c>
      <c r="S3443" s="14">
        <f t="shared" si="372"/>
        <v>59.651162790697676</v>
      </c>
      <c r="T3443" t="str">
        <f t="shared" si="376"/>
        <v>theater</v>
      </c>
      <c r="U3443" t="str">
        <f t="shared" si="377"/>
        <v>plays</v>
      </c>
    </row>
    <row r="3444" spans="1:21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f t="shared" si="373"/>
        <v>250</v>
      </c>
      <c r="F3444">
        <v>250</v>
      </c>
      <c r="G3444" t="s">
        <v>8219</v>
      </c>
      <c r="H3444" t="s">
        <v>8224</v>
      </c>
      <c r="I3444" t="s">
        <v>8246</v>
      </c>
      <c r="J3444">
        <v>1433016672</v>
      </c>
      <c r="K3444" s="10">
        <f t="shared" si="374"/>
        <v>42154.841111111105</v>
      </c>
      <c r="L3444">
        <v>1430424672</v>
      </c>
      <c r="M3444" s="10">
        <f t="shared" si="375"/>
        <v>42124.841111111105</v>
      </c>
      <c r="N3444" t="b">
        <v>0</v>
      </c>
      <c r="O3444">
        <v>8</v>
      </c>
      <c r="P3444" t="b">
        <v>1</v>
      </c>
      <c r="Q3444" t="s">
        <v>8271</v>
      </c>
      <c r="R3444" s="5">
        <f t="shared" si="371"/>
        <v>1</v>
      </c>
      <c r="S3444" s="14">
        <f t="shared" si="372"/>
        <v>31.25</v>
      </c>
      <c r="T3444" t="str">
        <f t="shared" si="376"/>
        <v>theater</v>
      </c>
      <c r="U3444" t="str">
        <f t="shared" si="377"/>
        <v>plays</v>
      </c>
    </row>
    <row r="3445" spans="1:21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f t="shared" si="373"/>
        <v>1000</v>
      </c>
      <c r="F3445">
        <v>1855</v>
      </c>
      <c r="G3445" t="s">
        <v>8219</v>
      </c>
      <c r="H3445" t="s">
        <v>8224</v>
      </c>
      <c r="I3445" t="s">
        <v>8246</v>
      </c>
      <c r="J3445">
        <v>1410266146</v>
      </c>
      <c r="K3445" s="10">
        <f t="shared" si="374"/>
        <v>41891.524837962963</v>
      </c>
      <c r="L3445">
        <v>1407674146</v>
      </c>
      <c r="M3445" s="10">
        <f t="shared" si="375"/>
        <v>41861.524837962963</v>
      </c>
      <c r="N3445" t="b">
        <v>0</v>
      </c>
      <c r="O3445">
        <v>45</v>
      </c>
      <c r="P3445" t="b">
        <v>1</v>
      </c>
      <c r="Q3445" t="s">
        <v>8271</v>
      </c>
      <c r="R3445" s="5">
        <f t="shared" si="371"/>
        <v>1.855</v>
      </c>
      <c r="S3445" s="14">
        <f t="shared" si="372"/>
        <v>41.222222222222221</v>
      </c>
      <c r="T3445" t="str">
        <f t="shared" si="376"/>
        <v>theater</v>
      </c>
      <c r="U3445" t="str">
        <f t="shared" si="377"/>
        <v>plays</v>
      </c>
    </row>
    <row r="3446" spans="1:21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f t="shared" si="373"/>
        <v>204.00000000000003</v>
      </c>
      <c r="F3446">
        <v>867</v>
      </c>
      <c r="G3446" t="s">
        <v>8219</v>
      </c>
      <c r="H3446" t="s">
        <v>8226</v>
      </c>
      <c r="I3446" t="s">
        <v>8248</v>
      </c>
      <c r="J3446">
        <v>1465394340</v>
      </c>
      <c r="K3446" s="10">
        <f t="shared" si="374"/>
        <v>42529.582638888889</v>
      </c>
      <c r="L3446">
        <v>1464677986</v>
      </c>
      <c r="M3446" s="10">
        <f t="shared" si="375"/>
        <v>42521.291504629626</v>
      </c>
      <c r="N3446" t="b">
        <v>0</v>
      </c>
      <c r="O3446">
        <v>20</v>
      </c>
      <c r="P3446" t="b">
        <v>1</v>
      </c>
      <c r="Q3446" t="s">
        <v>8271</v>
      </c>
      <c r="R3446" s="5">
        <f t="shared" si="371"/>
        <v>2.89</v>
      </c>
      <c r="S3446" s="14">
        <f t="shared" si="372"/>
        <v>43.35</v>
      </c>
      <c r="T3446" t="str">
        <f t="shared" si="376"/>
        <v>theater</v>
      </c>
      <c r="U3446" t="str">
        <f t="shared" si="377"/>
        <v>plays</v>
      </c>
    </row>
    <row r="3447" spans="1:21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f t="shared" si="373"/>
        <v>2420</v>
      </c>
      <c r="F3447">
        <v>2000</v>
      </c>
      <c r="G3447" t="s">
        <v>8219</v>
      </c>
      <c r="H3447" t="s">
        <v>8225</v>
      </c>
      <c r="I3447" t="s">
        <v>8247</v>
      </c>
      <c r="J3447">
        <v>1445604236</v>
      </c>
      <c r="K3447" s="10">
        <f t="shared" si="374"/>
        <v>42300.530509259261</v>
      </c>
      <c r="L3447">
        <v>1443185036</v>
      </c>
      <c r="M3447" s="10">
        <f t="shared" si="375"/>
        <v>42272.530509259261</v>
      </c>
      <c r="N3447" t="b">
        <v>0</v>
      </c>
      <c r="O3447">
        <v>31</v>
      </c>
      <c r="P3447" t="b">
        <v>1</v>
      </c>
      <c r="Q3447" t="s">
        <v>8271</v>
      </c>
      <c r="R3447" s="5">
        <f t="shared" si="371"/>
        <v>1</v>
      </c>
      <c r="S3447" s="14">
        <f t="shared" si="372"/>
        <v>64.516129032258064</v>
      </c>
      <c r="T3447" t="str">
        <f t="shared" si="376"/>
        <v>theater</v>
      </c>
      <c r="U3447" t="str">
        <f t="shared" si="377"/>
        <v>plays</v>
      </c>
    </row>
    <row r="3448" spans="1:21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f t="shared" si="373"/>
        <v>1210</v>
      </c>
      <c r="F3448">
        <v>1082</v>
      </c>
      <c r="G3448" t="s">
        <v>8219</v>
      </c>
      <c r="H3448" t="s">
        <v>8225</v>
      </c>
      <c r="I3448" t="s">
        <v>8247</v>
      </c>
      <c r="J3448">
        <v>1423138800</v>
      </c>
      <c r="K3448" s="10">
        <f t="shared" si="374"/>
        <v>42040.513888888891</v>
      </c>
      <c r="L3448">
        <v>1421092725</v>
      </c>
      <c r="M3448" s="10">
        <f t="shared" si="375"/>
        <v>42016.832465277781</v>
      </c>
      <c r="N3448" t="b">
        <v>0</v>
      </c>
      <c r="O3448">
        <v>25</v>
      </c>
      <c r="P3448" t="b">
        <v>1</v>
      </c>
      <c r="Q3448" t="s">
        <v>8271</v>
      </c>
      <c r="R3448" s="5">
        <f t="shared" si="371"/>
        <v>1.0820000000000001</v>
      </c>
      <c r="S3448" s="14">
        <f t="shared" si="372"/>
        <v>43.28</v>
      </c>
      <c r="T3448" t="str">
        <f t="shared" si="376"/>
        <v>theater</v>
      </c>
      <c r="U3448" t="str">
        <f t="shared" si="377"/>
        <v>plays</v>
      </c>
    </row>
    <row r="3449" spans="1:21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f t="shared" si="373"/>
        <v>1000</v>
      </c>
      <c r="F3449">
        <v>1078</v>
      </c>
      <c r="G3449" t="s">
        <v>8219</v>
      </c>
      <c r="H3449" t="s">
        <v>8224</v>
      </c>
      <c r="I3449" t="s">
        <v>8246</v>
      </c>
      <c r="J3449">
        <v>1458332412</v>
      </c>
      <c r="K3449" s="10">
        <f t="shared" si="374"/>
        <v>42447.847361111111</v>
      </c>
      <c r="L3449">
        <v>1454448012</v>
      </c>
      <c r="M3449" s="10">
        <f t="shared" si="375"/>
        <v>42402.889027777783</v>
      </c>
      <c r="N3449" t="b">
        <v>0</v>
      </c>
      <c r="O3449">
        <v>14</v>
      </c>
      <c r="P3449" t="b">
        <v>1</v>
      </c>
      <c r="Q3449" t="s">
        <v>8271</v>
      </c>
      <c r="R3449" s="5">
        <f t="shared" si="371"/>
        <v>1.0780000000000001</v>
      </c>
      <c r="S3449" s="14">
        <f t="shared" si="372"/>
        <v>77</v>
      </c>
      <c r="T3449" t="str">
        <f t="shared" si="376"/>
        <v>theater</v>
      </c>
      <c r="U3449" t="str">
        <f t="shared" si="377"/>
        <v>plays</v>
      </c>
    </row>
    <row r="3450" spans="1:21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f t="shared" si="373"/>
        <v>2100</v>
      </c>
      <c r="F3450">
        <v>2305</v>
      </c>
      <c r="G3450" t="s">
        <v>8219</v>
      </c>
      <c r="H3450" t="s">
        <v>8224</v>
      </c>
      <c r="I3450" t="s">
        <v>8246</v>
      </c>
      <c r="J3450">
        <v>1418784689</v>
      </c>
      <c r="K3450" s="10">
        <f t="shared" si="374"/>
        <v>41990.119085648148</v>
      </c>
      <c r="L3450">
        <v>1416192689</v>
      </c>
      <c r="M3450" s="10">
        <f t="shared" si="375"/>
        <v>41960.119085648148</v>
      </c>
      <c r="N3450" t="b">
        <v>0</v>
      </c>
      <c r="O3450">
        <v>45</v>
      </c>
      <c r="P3450" t="b">
        <v>1</v>
      </c>
      <c r="Q3450" t="s">
        <v>8271</v>
      </c>
      <c r="R3450" s="5">
        <f t="shared" si="371"/>
        <v>1.0980000000000001</v>
      </c>
      <c r="S3450" s="14">
        <f t="shared" si="372"/>
        <v>51.222222222222221</v>
      </c>
      <c r="T3450" t="str">
        <f t="shared" si="376"/>
        <v>theater</v>
      </c>
      <c r="U3450" t="str">
        <f t="shared" si="377"/>
        <v>plays</v>
      </c>
    </row>
    <row r="3451" spans="1:21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f t="shared" si="373"/>
        <v>800</v>
      </c>
      <c r="F3451">
        <v>1365</v>
      </c>
      <c r="G3451" t="s">
        <v>8219</v>
      </c>
      <c r="H3451" t="s">
        <v>8224</v>
      </c>
      <c r="I3451" t="s">
        <v>8246</v>
      </c>
      <c r="J3451">
        <v>1468036800</v>
      </c>
      <c r="K3451" s="10">
        <f t="shared" si="374"/>
        <v>42560.166666666672</v>
      </c>
      <c r="L3451">
        <v>1465607738</v>
      </c>
      <c r="M3451" s="10">
        <f t="shared" si="375"/>
        <v>42532.052523148144</v>
      </c>
      <c r="N3451" t="b">
        <v>0</v>
      </c>
      <c r="O3451">
        <v>20</v>
      </c>
      <c r="P3451" t="b">
        <v>1</v>
      </c>
      <c r="Q3451" t="s">
        <v>8271</v>
      </c>
      <c r="R3451" s="5">
        <f t="shared" si="371"/>
        <v>1.706</v>
      </c>
      <c r="S3451" s="14">
        <f t="shared" si="372"/>
        <v>68.25</v>
      </c>
      <c r="T3451" t="str">
        <f t="shared" si="376"/>
        <v>theater</v>
      </c>
      <c r="U3451" t="str">
        <f t="shared" si="377"/>
        <v>plays</v>
      </c>
    </row>
    <row r="3452" spans="1:21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f t="shared" si="373"/>
        <v>605</v>
      </c>
      <c r="F3452">
        <v>760</v>
      </c>
      <c r="G3452" t="s">
        <v>8219</v>
      </c>
      <c r="H3452" t="s">
        <v>8225</v>
      </c>
      <c r="I3452" t="s">
        <v>8247</v>
      </c>
      <c r="J3452">
        <v>1427990071</v>
      </c>
      <c r="K3452" s="10">
        <f t="shared" si="374"/>
        <v>42096.662858796291</v>
      </c>
      <c r="L3452">
        <v>1422809671</v>
      </c>
      <c r="M3452" s="10">
        <f t="shared" si="375"/>
        <v>42036.704525462963</v>
      </c>
      <c r="N3452" t="b">
        <v>0</v>
      </c>
      <c r="O3452">
        <v>39</v>
      </c>
      <c r="P3452" t="b">
        <v>1</v>
      </c>
      <c r="Q3452" t="s">
        <v>8271</v>
      </c>
      <c r="R3452" s="5">
        <f t="shared" si="371"/>
        <v>1.52</v>
      </c>
      <c r="S3452" s="14">
        <f t="shared" si="372"/>
        <v>19.487179487179485</v>
      </c>
      <c r="T3452" t="str">
        <f t="shared" si="376"/>
        <v>theater</v>
      </c>
      <c r="U3452" t="str">
        <f t="shared" si="377"/>
        <v>plays</v>
      </c>
    </row>
    <row r="3453" spans="1:21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f t="shared" si="373"/>
        <v>650</v>
      </c>
      <c r="F3453">
        <v>658</v>
      </c>
      <c r="G3453" t="s">
        <v>8219</v>
      </c>
      <c r="H3453" t="s">
        <v>8224</v>
      </c>
      <c r="I3453" t="s">
        <v>8246</v>
      </c>
      <c r="J3453">
        <v>1429636927</v>
      </c>
      <c r="K3453" s="10">
        <f t="shared" si="374"/>
        <v>42115.723692129628</v>
      </c>
      <c r="L3453">
        <v>1427304127</v>
      </c>
      <c r="M3453" s="10">
        <f t="shared" si="375"/>
        <v>42088.723692129628</v>
      </c>
      <c r="N3453" t="b">
        <v>0</v>
      </c>
      <c r="O3453">
        <v>16</v>
      </c>
      <c r="P3453" t="b">
        <v>1</v>
      </c>
      <c r="Q3453" t="s">
        <v>8271</v>
      </c>
      <c r="R3453" s="5">
        <f t="shared" si="371"/>
        <v>1.012</v>
      </c>
      <c r="S3453" s="14">
        <f t="shared" si="372"/>
        <v>41.125</v>
      </c>
      <c r="T3453" t="str">
        <f t="shared" si="376"/>
        <v>theater</v>
      </c>
      <c r="U3453" t="str">
        <f t="shared" si="377"/>
        <v>plays</v>
      </c>
    </row>
    <row r="3454" spans="1:21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f t="shared" si="373"/>
        <v>1000</v>
      </c>
      <c r="F3454">
        <v>1532</v>
      </c>
      <c r="G3454" t="s">
        <v>8219</v>
      </c>
      <c r="H3454" t="s">
        <v>8224</v>
      </c>
      <c r="I3454" t="s">
        <v>8246</v>
      </c>
      <c r="J3454">
        <v>1406087940</v>
      </c>
      <c r="K3454" s="10">
        <f t="shared" si="374"/>
        <v>41843.165972222225</v>
      </c>
      <c r="L3454">
        <v>1404141626</v>
      </c>
      <c r="M3454" s="10">
        <f t="shared" si="375"/>
        <v>41820.639189814814</v>
      </c>
      <c r="N3454" t="b">
        <v>0</v>
      </c>
      <c r="O3454">
        <v>37</v>
      </c>
      <c r="P3454" t="b">
        <v>1</v>
      </c>
      <c r="Q3454" t="s">
        <v>8271</v>
      </c>
      <c r="R3454" s="5">
        <f t="shared" si="371"/>
        <v>1.532</v>
      </c>
      <c r="S3454" s="14">
        <f t="shared" si="372"/>
        <v>41.405405405405403</v>
      </c>
      <c r="T3454" t="str">
        <f t="shared" si="376"/>
        <v>theater</v>
      </c>
      <c r="U3454" t="str">
        <f t="shared" si="377"/>
        <v>plays</v>
      </c>
    </row>
    <row r="3455" spans="1:21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f t="shared" si="373"/>
        <v>363</v>
      </c>
      <c r="F3455">
        <v>385</v>
      </c>
      <c r="G3455" t="s">
        <v>8219</v>
      </c>
      <c r="H3455" t="s">
        <v>8225</v>
      </c>
      <c r="I3455" t="s">
        <v>8247</v>
      </c>
      <c r="J3455">
        <v>1471130956</v>
      </c>
      <c r="K3455" s="10">
        <f t="shared" si="374"/>
        <v>42595.97865740741</v>
      </c>
      <c r="L3455">
        <v>1465946956</v>
      </c>
      <c r="M3455" s="10">
        <f t="shared" si="375"/>
        <v>42535.97865740741</v>
      </c>
      <c r="N3455" t="b">
        <v>0</v>
      </c>
      <c r="O3455">
        <v>14</v>
      </c>
      <c r="P3455" t="b">
        <v>1</v>
      </c>
      <c r="Q3455" t="s">
        <v>8271</v>
      </c>
      <c r="R3455" s="5">
        <f t="shared" si="371"/>
        <v>1.2829999999999999</v>
      </c>
      <c r="S3455" s="14">
        <f t="shared" si="372"/>
        <v>27.5</v>
      </c>
      <c r="T3455" t="str">
        <f t="shared" si="376"/>
        <v>theater</v>
      </c>
      <c r="U3455" t="str">
        <f t="shared" si="377"/>
        <v>plays</v>
      </c>
    </row>
    <row r="3456" spans="1:21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f t="shared" si="373"/>
        <v>847</v>
      </c>
      <c r="F3456">
        <v>705</v>
      </c>
      <c r="G3456" t="s">
        <v>8219</v>
      </c>
      <c r="H3456" t="s">
        <v>8225</v>
      </c>
      <c r="I3456" t="s">
        <v>8247</v>
      </c>
      <c r="J3456">
        <v>1406825159</v>
      </c>
      <c r="K3456" s="10">
        <f t="shared" si="374"/>
        <v>41851.698599537034</v>
      </c>
      <c r="L3456">
        <v>1404233159</v>
      </c>
      <c r="M3456" s="10">
        <f t="shared" si="375"/>
        <v>41821.698599537034</v>
      </c>
      <c r="N3456" t="b">
        <v>0</v>
      </c>
      <c r="O3456">
        <v>21</v>
      </c>
      <c r="P3456" t="b">
        <v>1</v>
      </c>
      <c r="Q3456" t="s">
        <v>8271</v>
      </c>
      <c r="R3456" s="5">
        <f t="shared" si="371"/>
        <v>1.0069999999999999</v>
      </c>
      <c r="S3456" s="14">
        <f t="shared" si="372"/>
        <v>33.571428571428569</v>
      </c>
      <c r="T3456" t="str">
        <f t="shared" si="376"/>
        <v>theater</v>
      </c>
      <c r="U3456" t="str">
        <f t="shared" si="377"/>
        <v>plays</v>
      </c>
    </row>
    <row r="3457" spans="1:21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f t="shared" si="373"/>
        <v>10000</v>
      </c>
      <c r="F3457">
        <v>10065</v>
      </c>
      <c r="G3457" t="s">
        <v>8219</v>
      </c>
      <c r="H3457" t="s">
        <v>8224</v>
      </c>
      <c r="I3457" t="s">
        <v>8246</v>
      </c>
      <c r="J3457">
        <v>1476381627</v>
      </c>
      <c r="K3457" s="10">
        <f t="shared" si="374"/>
        <v>42656.7503125</v>
      </c>
      <c r="L3457">
        <v>1473789627</v>
      </c>
      <c r="M3457" s="10">
        <f t="shared" si="375"/>
        <v>42626.7503125</v>
      </c>
      <c r="N3457" t="b">
        <v>0</v>
      </c>
      <c r="O3457">
        <v>69</v>
      </c>
      <c r="P3457" t="b">
        <v>1</v>
      </c>
      <c r="Q3457" t="s">
        <v>8271</v>
      </c>
      <c r="R3457" s="5">
        <f t="shared" si="371"/>
        <v>1.0069999999999999</v>
      </c>
      <c r="S3457" s="14">
        <f t="shared" si="372"/>
        <v>145.86956521739131</v>
      </c>
      <c r="T3457" t="str">
        <f t="shared" si="376"/>
        <v>theater</v>
      </c>
      <c r="U3457" t="str">
        <f t="shared" si="377"/>
        <v>plays</v>
      </c>
    </row>
    <row r="3458" spans="1:21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f t="shared" si="373"/>
        <v>3000</v>
      </c>
      <c r="F3458">
        <v>5739</v>
      </c>
      <c r="G3458" t="s">
        <v>8219</v>
      </c>
      <c r="H3458" t="s">
        <v>8224</v>
      </c>
      <c r="I3458" t="s">
        <v>8246</v>
      </c>
      <c r="J3458">
        <v>1406876340</v>
      </c>
      <c r="K3458" s="10">
        <f t="shared" si="374"/>
        <v>41852.290972222225</v>
      </c>
      <c r="L3458">
        <v>1404190567</v>
      </c>
      <c r="M3458" s="10">
        <f t="shared" si="375"/>
        <v>41821.205636574072</v>
      </c>
      <c r="N3458" t="b">
        <v>0</v>
      </c>
      <c r="O3458">
        <v>16</v>
      </c>
      <c r="P3458" t="b">
        <v>1</v>
      </c>
      <c r="Q3458" t="s">
        <v>8271</v>
      </c>
      <c r="R3458" s="5">
        <f t="shared" ref="R3458:R3521" si="378">ROUND((F3458/D3458),3)</f>
        <v>1.913</v>
      </c>
      <c r="S3458" s="14">
        <f t="shared" ref="S3458:S3521" si="379">F3458/O3458</f>
        <v>358.6875</v>
      </c>
      <c r="T3458" t="str">
        <f t="shared" si="376"/>
        <v>theater</v>
      </c>
      <c r="U3458" t="str">
        <f t="shared" si="377"/>
        <v>plays</v>
      </c>
    </row>
    <row r="3459" spans="1:21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f t="shared" ref="E3459:E3522" si="380">IF(I3459="USD",D3459,(IF(I3459="AUD",(D3459*0.68),IF(I3459="GBP",(D3459*1.21),(IF(I3459="EUR",(D3459*1.11),(IF(I3459="CAD",(D3459*0.75),(IF(I3459="NZD",(D3459*0.64),IF(I3459="HKD",(D3459*0.13),IF(I3459="DKK",(D3459*0.15),IF(I3459="NOK",(D3459*0.11),IF(I3459="SEK",(D3459*0.1),(IF(I3459="MXN",(D3459*0.051),IF(I3459="chf",(D3459*1.02),IF(I3459="SGD",(D3459*0.72)))))))))))))))))))</f>
        <v>2000</v>
      </c>
      <c r="F3459">
        <v>2804</v>
      </c>
      <c r="G3459" t="s">
        <v>8219</v>
      </c>
      <c r="H3459" t="s">
        <v>8224</v>
      </c>
      <c r="I3459" t="s">
        <v>8246</v>
      </c>
      <c r="J3459">
        <v>1423720740</v>
      </c>
      <c r="K3459" s="10">
        <f t="shared" ref="K3459:K3522" si="381">(((J3459/60)/60)/24)+DATE(1970,1,1)</f>
        <v>42047.249305555553</v>
      </c>
      <c r="L3459">
        <v>1421081857</v>
      </c>
      <c r="M3459" s="10">
        <f t="shared" ref="M3459:M3522" si="382">(((L3459/60)/60)/24)+DATE(1970,1,1)</f>
        <v>42016.706678240742</v>
      </c>
      <c r="N3459" t="b">
        <v>0</v>
      </c>
      <c r="O3459">
        <v>55</v>
      </c>
      <c r="P3459" t="b">
        <v>1</v>
      </c>
      <c r="Q3459" t="s">
        <v>8271</v>
      </c>
      <c r="R3459" s="5">
        <f t="shared" si="378"/>
        <v>1.4019999999999999</v>
      </c>
      <c r="S3459" s="14">
        <f t="shared" si="379"/>
        <v>50.981818181818184</v>
      </c>
      <c r="T3459" t="str">
        <f t="shared" ref="T3459:T3522" si="383">LEFT(Q3459,SEARCH("/",Q3459,1)-1)</f>
        <v>theater</v>
      </c>
      <c r="U3459" t="str">
        <f t="shared" ref="U3459:U3522" si="384">RIGHT(Q3459,(LEN(Q3459)-(SEARCH("/",Q3459,1))))</f>
        <v>plays</v>
      </c>
    </row>
    <row r="3460" spans="1:21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f t="shared" si="380"/>
        <v>978</v>
      </c>
      <c r="F3460">
        <v>1216</v>
      </c>
      <c r="G3460" t="s">
        <v>8219</v>
      </c>
      <c r="H3460" t="s">
        <v>8224</v>
      </c>
      <c r="I3460" t="s">
        <v>8246</v>
      </c>
      <c r="J3460">
        <v>1422937620</v>
      </c>
      <c r="K3460" s="10">
        <f t="shared" si="381"/>
        <v>42038.185416666667</v>
      </c>
      <c r="L3460">
        <v>1420606303</v>
      </c>
      <c r="M3460" s="10">
        <f t="shared" si="382"/>
        <v>42011.202581018515</v>
      </c>
      <c r="N3460" t="b">
        <v>0</v>
      </c>
      <c r="O3460">
        <v>27</v>
      </c>
      <c r="P3460" t="b">
        <v>1</v>
      </c>
      <c r="Q3460" t="s">
        <v>8271</v>
      </c>
      <c r="R3460" s="5">
        <f t="shared" si="378"/>
        <v>1.2430000000000001</v>
      </c>
      <c r="S3460" s="14">
        <f t="shared" si="379"/>
        <v>45.037037037037038</v>
      </c>
      <c r="T3460" t="str">
        <f t="shared" si="383"/>
        <v>theater</v>
      </c>
      <c r="U3460" t="str">
        <f t="shared" si="384"/>
        <v>plays</v>
      </c>
    </row>
    <row r="3461" spans="1:21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f t="shared" si="380"/>
        <v>605</v>
      </c>
      <c r="F3461">
        <v>631</v>
      </c>
      <c r="G3461" t="s">
        <v>8219</v>
      </c>
      <c r="H3461" t="s">
        <v>8225</v>
      </c>
      <c r="I3461" t="s">
        <v>8247</v>
      </c>
      <c r="J3461">
        <v>1463743860</v>
      </c>
      <c r="K3461" s="10">
        <f t="shared" si="381"/>
        <v>42510.479861111111</v>
      </c>
      <c r="L3461">
        <v>1461151860</v>
      </c>
      <c r="M3461" s="10">
        <f t="shared" si="382"/>
        <v>42480.479861111111</v>
      </c>
      <c r="N3461" t="b">
        <v>0</v>
      </c>
      <c r="O3461">
        <v>36</v>
      </c>
      <c r="P3461" t="b">
        <v>1</v>
      </c>
      <c r="Q3461" t="s">
        <v>8271</v>
      </c>
      <c r="R3461" s="5">
        <f t="shared" si="378"/>
        <v>1.262</v>
      </c>
      <c r="S3461" s="14">
        <f t="shared" si="379"/>
        <v>17.527777777777779</v>
      </c>
      <c r="T3461" t="str">
        <f t="shared" si="383"/>
        <v>theater</v>
      </c>
      <c r="U3461" t="str">
        <f t="shared" si="384"/>
        <v>plays</v>
      </c>
    </row>
    <row r="3462" spans="1:21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f t="shared" si="380"/>
        <v>605</v>
      </c>
      <c r="F3462">
        <v>950</v>
      </c>
      <c r="G3462" t="s">
        <v>8219</v>
      </c>
      <c r="H3462" t="s">
        <v>8225</v>
      </c>
      <c r="I3462" t="s">
        <v>8247</v>
      </c>
      <c r="J3462">
        <v>1408106352</v>
      </c>
      <c r="K3462" s="10">
        <f t="shared" si="381"/>
        <v>41866.527222222219</v>
      </c>
      <c r="L3462">
        <v>1406896752</v>
      </c>
      <c r="M3462" s="10">
        <f t="shared" si="382"/>
        <v>41852.527222222219</v>
      </c>
      <c r="N3462" t="b">
        <v>0</v>
      </c>
      <c r="O3462">
        <v>19</v>
      </c>
      <c r="P3462" t="b">
        <v>1</v>
      </c>
      <c r="Q3462" t="s">
        <v>8271</v>
      </c>
      <c r="R3462" s="5">
        <f t="shared" si="378"/>
        <v>1.9</v>
      </c>
      <c r="S3462" s="14">
        <f t="shared" si="379"/>
        <v>50</v>
      </c>
      <c r="T3462" t="str">
        <f t="shared" si="383"/>
        <v>theater</v>
      </c>
      <c r="U3462" t="str">
        <f t="shared" si="384"/>
        <v>plays</v>
      </c>
    </row>
    <row r="3463" spans="1:21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f t="shared" si="380"/>
        <v>500</v>
      </c>
      <c r="F3463">
        <v>695</v>
      </c>
      <c r="G3463" t="s">
        <v>8219</v>
      </c>
      <c r="H3463" t="s">
        <v>8224</v>
      </c>
      <c r="I3463" t="s">
        <v>8246</v>
      </c>
      <c r="J3463">
        <v>1477710000</v>
      </c>
      <c r="K3463" s="10">
        <f t="shared" si="381"/>
        <v>42672.125</v>
      </c>
      <c r="L3463">
        <v>1475248279</v>
      </c>
      <c r="M3463" s="10">
        <f t="shared" si="382"/>
        <v>42643.632858796293</v>
      </c>
      <c r="N3463" t="b">
        <v>0</v>
      </c>
      <c r="O3463">
        <v>12</v>
      </c>
      <c r="P3463" t="b">
        <v>1</v>
      </c>
      <c r="Q3463" t="s">
        <v>8271</v>
      </c>
      <c r="R3463" s="5">
        <f t="shared" si="378"/>
        <v>1.39</v>
      </c>
      <c r="S3463" s="14">
        <f t="shared" si="379"/>
        <v>57.916666666666664</v>
      </c>
      <c r="T3463" t="str">
        <f t="shared" si="383"/>
        <v>theater</v>
      </c>
      <c r="U3463" t="str">
        <f t="shared" si="384"/>
        <v>plays</v>
      </c>
    </row>
    <row r="3464" spans="1:21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f t="shared" si="380"/>
        <v>250</v>
      </c>
      <c r="F3464">
        <v>505</v>
      </c>
      <c r="G3464" t="s">
        <v>8219</v>
      </c>
      <c r="H3464" t="s">
        <v>8224</v>
      </c>
      <c r="I3464" t="s">
        <v>8246</v>
      </c>
      <c r="J3464">
        <v>1436551200</v>
      </c>
      <c r="K3464" s="10">
        <f t="shared" si="381"/>
        <v>42195.75</v>
      </c>
      <c r="L3464">
        <v>1435181628</v>
      </c>
      <c r="M3464" s="10">
        <f t="shared" si="382"/>
        <v>42179.898472222223</v>
      </c>
      <c r="N3464" t="b">
        <v>0</v>
      </c>
      <c r="O3464">
        <v>17</v>
      </c>
      <c r="P3464" t="b">
        <v>1</v>
      </c>
      <c r="Q3464" t="s">
        <v>8271</v>
      </c>
      <c r="R3464" s="5">
        <f t="shared" si="378"/>
        <v>2.02</v>
      </c>
      <c r="S3464" s="14">
        <f t="shared" si="379"/>
        <v>29.705882352941178</v>
      </c>
      <c r="T3464" t="str">
        <f t="shared" si="383"/>
        <v>theater</v>
      </c>
      <c r="U3464" t="str">
        <f t="shared" si="384"/>
        <v>plays</v>
      </c>
    </row>
    <row r="3465" spans="1:21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f t="shared" si="380"/>
        <v>7500</v>
      </c>
      <c r="F3465">
        <v>10338</v>
      </c>
      <c r="G3465" t="s">
        <v>8219</v>
      </c>
      <c r="H3465" t="s">
        <v>8229</v>
      </c>
      <c r="I3465" t="s">
        <v>8251</v>
      </c>
      <c r="J3465">
        <v>1476158340</v>
      </c>
      <c r="K3465" s="10">
        <f t="shared" si="381"/>
        <v>42654.165972222225</v>
      </c>
      <c r="L3465">
        <v>1472594585</v>
      </c>
      <c r="M3465" s="10">
        <f t="shared" si="382"/>
        <v>42612.918807870374</v>
      </c>
      <c r="N3465" t="b">
        <v>0</v>
      </c>
      <c r="O3465">
        <v>114</v>
      </c>
      <c r="P3465" t="b">
        <v>1</v>
      </c>
      <c r="Q3465" t="s">
        <v>8271</v>
      </c>
      <c r="R3465" s="5">
        <f t="shared" si="378"/>
        <v>1.034</v>
      </c>
      <c r="S3465" s="14">
        <f t="shared" si="379"/>
        <v>90.684210526315795</v>
      </c>
      <c r="T3465" t="str">
        <f t="shared" si="383"/>
        <v>theater</v>
      </c>
      <c r="U3465" t="str">
        <f t="shared" si="384"/>
        <v>plays</v>
      </c>
    </row>
    <row r="3466" spans="1:21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f t="shared" si="380"/>
        <v>5000</v>
      </c>
      <c r="F3466">
        <v>5116.18</v>
      </c>
      <c r="G3466" t="s">
        <v>8219</v>
      </c>
      <c r="H3466" t="s">
        <v>8224</v>
      </c>
      <c r="I3466" t="s">
        <v>8246</v>
      </c>
      <c r="J3466">
        <v>1471921637</v>
      </c>
      <c r="K3466" s="10">
        <f t="shared" si="381"/>
        <v>42605.130057870367</v>
      </c>
      <c r="L3466">
        <v>1469329637</v>
      </c>
      <c r="M3466" s="10">
        <f t="shared" si="382"/>
        <v>42575.130057870367</v>
      </c>
      <c r="N3466" t="b">
        <v>0</v>
      </c>
      <c r="O3466">
        <v>93</v>
      </c>
      <c r="P3466" t="b">
        <v>1</v>
      </c>
      <c r="Q3466" t="s">
        <v>8271</v>
      </c>
      <c r="R3466" s="5">
        <f t="shared" si="378"/>
        <v>1.0229999999999999</v>
      </c>
      <c r="S3466" s="14">
        <f t="shared" si="379"/>
        <v>55.012688172043013</v>
      </c>
      <c r="T3466" t="str">
        <f t="shared" si="383"/>
        <v>theater</v>
      </c>
      <c r="U3466" t="str">
        <f t="shared" si="384"/>
        <v>plays</v>
      </c>
    </row>
    <row r="3467" spans="1:21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f t="shared" si="380"/>
        <v>2420</v>
      </c>
      <c r="F3467">
        <v>2060</v>
      </c>
      <c r="G3467" t="s">
        <v>8219</v>
      </c>
      <c r="H3467" t="s">
        <v>8225</v>
      </c>
      <c r="I3467" t="s">
        <v>8247</v>
      </c>
      <c r="J3467">
        <v>1439136000</v>
      </c>
      <c r="K3467" s="10">
        <f t="shared" si="381"/>
        <v>42225.666666666672</v>
      </c>
      <c r="L3467">
        <v>1436972472</v>
      </c>
      <c r="M3467" s="10">
        <f t="shared" si="382"/>
        <v>42200.625833333332</v>
      </c>
      <c r="N3467" t="b">
        <v>0</v>
      </c>
      <c r="O3467">
        <v>36</v>
      </c>
      <c r="P3467" t="b">
        <v>1</v>
      </c>
      <c r="Q3467" t="s">
        <v>8271</v>
      </c>
      <c r="R3467" s="5">
        <f t="shared" si="378"/>
        <v>1.03</v>
      </c>
      <c r="S3467" s="14">
        <f t="shared" si="379"/>
        <v>57.222222222222221</v>
      </c>
      <c r="T3467" t="str">
        <f t="shared" si="383"/>
        <v>theater</v>
      </c>
      <c r="U3467" t="str">
        <f t="shared" si="384"/>
        <v>plays</v>
      </c>
    </row>
    <row r="3468" spans="1:21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f t="shared" si="380"/>
        <v>3500</v>
      </c>
      <c r="F3468">
        <v>4450</v>
      </c>
      <c r="G3468" t="s">
        <v>8219</v>
      </c>
      <c r="H3468" t="s">
        <v>8224</v>
      </c>
      <c r="I3468" t="s">
        <v>8246</v>
      </c>
      <c r="J3468">
        <v>1461108450</v>
      </c>
      <c r="K3468" s="10">
        <f t="shared" si="381"/>
        <v>42479.977430555555</v>
      </c>
      <c r="L3468">
        <v>1455928050</v>
      </c>
      <c r="M3468" s="10">
        <f t="shared" si="382"/>
        <v>42420.019097222219</v>
      </c>
      <c r="N3468" t="b">
        <v>0</v>
      </c>
      <c r="O3468">
        <v>61</v>
      </c>
      <c r="P3468" t="b">
        <v>1</v>
      </c>
      <c r="Q3468" t="s">
        <v>8271</v>
      </c>
      <c r="R3468" s="5">
        <f t="shared" si="378"/>
        <v>1.2709999999999999</v>
      </c>
      <c r="S3468" s="14">
        <f t="shared" si="379"/>
        <v>72.950819672131146</v>
      </c>
      <c r="T3468" t="str">
        <f t="shared" si="383"/>
        <v>theater</v>
      </c>
      <c r="U3468" t="str">
        <f t="shared" si="384"/>
        <v>plays</v>
      </c>
    </row>
    <row r="3469" spans="1:21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f t="shared" si="380"/>
        <v>3000</v>
      </c>
      <c r="F3469">
        <v>3030</v>
      </c>
      <c r="G3469" t="s">
        <v>8219</v>
      </c>
      <c r="H3469" t="s">
        <v>8224</v>
      </c>
      <c r="I3469" t="s">
        <v>8246</v>
      </c>
      <c r="J3469">
        <v>1426864032</v>
      </c>
      <c r="K3469" s="10">
        <f t="shared" si="381"/>
        <v>42083.630000000005</v>
      </c>
      <c r="L3469">
        <v>1424275632</v>
      </c>
      <c r="M3469" s="10">
        <f t="shared" si="382"/>
        <v>42053.671666666662</v>
      </c>
      <c r="N3469" t="b">
        <v>0</v>
      </c>
      <c r="O3469">
        <v>47</v>
      </c>
      <c r="P3469" t="b">
        <v>1</v>
      </c>
      <c r="Q3469" t="s">
        <v>8271</v>
      </c>
      <c r="R3469" s="5">
        <f t="shared" si="378"/>
        <v>1.01</v>
      </c>
      <c r="S3469" s="14">
        <f t="shared" si="379"/>
        <v>64.468085106382972</v>
      </c>
      <c r="T3469" t="str">
        <f t="shared" si="383"/>
        <v>theater</v>
      </c>
      <c r="U3469" t="str">
        <f t="shared" si="384"/>
        <v>plays</v>
      </c>
    </row>
    <row r="3470" spans="1:21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f t="shared" si="380"/>
        <v>10000</v>
      </c>
      <c r="F3470">
        <v>12178</v>
      </c>
      <c r="G3470" t="s">
        <v>8219</v>
      </c>
      <c r="H3470" t="s">
        <v>8224</v>
      </c>
      <c r="I3470" t="s">
        <v>8246</v>
      </c>
      <c r="J3470">
        <v>1474426800</v>
      </c>
      <c r="K3470" s="10">
        <f t="shared" si="381"/>
        <v>42634.125</v>
      </c>
      <c r="L3470">
        <v>1471976529</v>
      </c>
      <c r="M3470" s="10">
        <f t="shared" si="382"/>
        <v>42605.765381944439</v>
      </c>
      <c r="N3470" t="b">
        <v>0</v>
      </c>
      <c r="O3470">
        <v>17</v>
      </c>
      <c r="P3470" t="b">
        <v>1</v>
      </c>
      <c r="Q3470" t="s">
        <v>8271</v>
      </c>
      <c r="R3470" s="5">
        <f t="shared" si="378"/>
        <v>1.218</v>
      </c>
      <c r="S3470" s="14">
        <f t="shared" si="379"/>
        <v>716.35294117647061</v>
      </c>
      <c r="T3470" t="str">
        <f t="shared" si="383"/>
        <v>theater</v>
      </c>
      <c r="U3470" t="str">
        <f t="shared" si="384"/>
        <v>plays</v>
      </c>
    </row>
    <row r="3471" spans="1:21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f t="shared" si="380"/>
        <v>2800</v>
      </c>
      <c r="F3471">
        <v>3175</v>
      </c>
      <c r="G3471" t="s">
        <v>8219</v>
      </c>
      <c r="H3471" t="s">
        <v>8224</v>
      </c>
      <c r="I3471" t="s">
        <v>8246</v>
      </c>
      <c r="J3471">
        <v>1461857045</v>
      </c>
      <c r="K3471" s="10">
        <f t="shared" si="381"/>
        <v>42488.641724537039</v>
      </c>
      <c r="L3471">
        <v>1459265045</v>
      </c>
      <c r="M3471" s="10">
        <f t="shared" si="382"/>
        <v>42458.641724537039</v>
      </c>
      <c r="N3471" t="b">
        <v>0</v>
      </c>
      <c r="O3471">
        <v>63</v>
      </c>
      <c r="P3471" t="b">
        <v>1</v>
      </c>
      <c r="Q3471" t="s">
        <v>8271</v>
      </c>
      <c r="R3471" s="5">
        <f t="shared" si="378"/>
        <v>1.1339999999999999</v>
      </c>
      <c r="S3471" s="14">
        <f t="shared" si="379"/>
        <v>50.396825396825399</v>
      </c>
      <c r="T3471" t="str">
        <f t="shared" si="383"/>
        <v>theater</v>
      </c>
      <c r="U3471" t="str">
        <f t="shared" si="384"/>
        <v>plays</v>
      </c>
    </row>
    <row r="3472" spans="1:21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f t="shared" si="380"/>
        <v>250</v>
      </c>
      <c r="F3472">
        <v>375</v>
      </c>
      <c r="G3472" t="s">
        <v>8219</v>
      </c>
      <c r="H3472" t="s">
        <v>8224</v>
      </c>
      <c r="I3472" t="s">
        <v>8246</v>
      </c>
      <c r="J3472">
        <v>1468618680</v>
      </c>
      <c r="K3472" s="10">
        <f t="shared" si="381"/>
        <v>42566.901388888888</v>
      </c>
      <c r="L3472">
        <v>1465345902</v>
      </c>
      <c r="M3472" s="10">
        <f t="shared" si="382"/>
        <v>42529.022013888884</v>
      </c>
      <c r="N3472" t="b">
        <v>0</v>
      </c>
      <c r="O3472">
        <v>9</v>
      </c>
      <c r="P3472" t="b">
        <v>1</v>
      </c>
      <c r="Q3472" t="s">
        <v>8271</v>
      </c>
      <c r="R3472" s="5">
        <f t="shared" si="378"/>
        <v>1.5</v>
      </c>
      <c r="S3472" s="14">
        <f t="shared" si="379"/>
        <v>41.666666666666664</v>
      </c>
      <c r="T3472" t="str">
        <f t="shared" si="383"/>
        <v>theater</v>
      </c>
      <c r="U3472" t="str">
        <f t="shared" si="384"/>
        <v>plays</v>
      </c>
    </row>
    <row r="3473" spans="1:21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f t="shared" si="380"/>
        <v>605</v>
      </c>
      <c r="F3473">
        <v>1073</v>
      </c>
      <c r="G3473" t="s">
        <v>8219</v>
      </c>
      <c r="H3473" t="s">
        <v>8225</v>
      </c>
      <c r="I3473" t="s">
        <v>8247</v>
      </c>
      <c r="J3473">
        <v>1409515200</v>
      </c>
      <c r="K3473" s="10">
        <f t="shared" si="381"/>
        <v>41882.833333333336</v>
      </c>
      <c r="L3473">
        <v>1405971690</v>
      </c>
      <c r="M3473" s="10">
        <f t="shared" si="382"/>
        <v>41841.820486111108</v>
      </c>
      <c r="N3473" t="b">
        <v>0</v>
      </c>
      <c r="O3473">
        <v>30</v>
      </c>
      <c r="P3473" t="b">
        <v>1</v>
      </c>
      <c r="Q3473" t="s">
        <v>8271</v>
      </c>
      <c r="R3473" s="5">
        <f t="shared" si="378"/>
        <v>2.1459999999999999</v>
      </c>
      <c r="S3473" s="14">
        <f t="shared" si="379"/>
        <v>35.766666666666666</v>
      </c>
      <c r="T3473" t="str">
        <f t="shared" si="383"/>
        <v>theater</v>
      </c>
      <c r="U3473" t="str">
        <f t="shared" si="384"/>
        <v>plays</v>
      </c>
    </row>
    <row r="3474" spans="1:21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f t="shared" si="380"/>
        <v>2000</v>
      </c>
      <c r="F3474">
        <v>2041</v>
      </c>
      <c r="G3474" t="s">
        <v>8219</v>
      </c>
      <c r="H3474" t="s">
        <v>8224</v>
      </c>
      <c r="I3474" t="s">
        <v>8246</v>
      </c>
      <c r="J3474">
        <v>1415253540</v>
      </c>
      <c r="K3474" s="10">
        <f t="shared" si="381"/>
        <v>41949.249305555553</v>
      </c>
      <c r="L3474">
        <v>1413432331</v>
      </c>
      <c r="M3474" s="10">
        <f t="shared" si="382"/>
        <v>41928.170497685183</v>
      </c>
      <c r="N3474" t="b">
        <v>0</v>
      </c>
      <c r="O3474">
        <v>23</v>
      </c>
      <c r="P3474" t="b">
        <v>1</v>
      </c>
      <c r="Q3474" t="s">
        <v>8271</v>
      </c>
      <c r="R3474" s="5">
        <f t="shared" si="378"/>
        <v>1.0209999999999999</v>
      </c>
      <c r="S3474" s="14">
        <f t="shared" si="379"/>
        <v>88.739130434782609</v>
      </c>
      <c r="T3474" t="str">
        <f t="shared" si="383"/>
        <v>theater</v>
      </c>
      <c r="U3474" t="str">
        <f t="shared" si="384"/>
        <v>plays</v>
      </c>
    </row>
    <row r="3475" spans="1:21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f t="shared" si="380"/>
        <v>4900</v>
      </c>
      <c r="F3475">
        <v>4900</v>
      </c>
      <c r="G3475" t="s">
        <v>8219</v>
      </c>
      <c r="H3475" t="s">
        <v>8224</v>
      </c>
      <c r="I3475" t="s">
        <v>8246</v>
      </c>
      <c r="J3475">
        <v>1426883220</v>
      </c>
      <c r="K3475" s="10">
        <f t="shared" si="381"/>
        <v>42083.852083333331</v>
      </c>
      <c r="L3475">
        <v>1425067296</v>
      </c>
      <c r="M3475" s="10">
        <f t="shared" si="382"/>
        <v>42062.834444444445</v>
      </c>
      <c r="N3475" t="b">
        <v>0</v>
      </c>
      <c r="O3475">
        <v>33</v>
      </c>
      <c r="P3475" t="b">
        <v>1</v>
      </c>
      <c r="Q3475" t="s">
        <v>8271</v>
      </c>
      <c r="R3475" s="5">
        <f t="shared" si="378"/>
        <v>1</v>
      </c>
      <c r="S3475" s="14">
        <f t="shared" si="379"/>
        <v>148.4848484848485</v>
      </c>
      <c r="T3475" t="str">
        <f t="shared" si="383"/>
        <v>theater</v>
      </c>
      <c r="U3475" t="str">
        <f t="shared" si="384"/>
        <v>plays</v>
      </c>
    </row>
    <row r="3476" spans="1:21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f t="shared" si="380"/>
        <v>2420</v>
      </c>
      <c r="F3476">
        <v>2020</v>
      </c>
      <c r="G3476" t="s">
        <v>8219</v>
      </c>
      <c r="H3476" t="s">
        <v>8225</v>
      </c>
      <c r="I3476" t="s">
        <v>8247</v>
      </c>
      <c r="J3476">
        <v>1469016131</v>
      </c>
      <c r="K3476" s="10">
        <f t="shared" si="381"/>
        <v>42571.501516203702</v>
      </c>
      <c r="L3476">
        <v>1466424131</v>
      </c>
      <c r="M3476" s="10">
        <f t="shared" si="382"/>
        <v>42541.501516203702</v>
      </c>
      <c r="N3476" t="b">
        <v>0</v>
      </c>
      <c r="O3476">
        <v>39</v>
      </c>
      <c r="P3476" t="b">
        <v>1</v>
      </c>
      <c r="Q3476" t="s">
        <v>8271</v>
      </c>
      <c r="R3476" s="5">
        <f t="shared" si="378"/>
        <v>1.01</v>
      </c>
      <c r="S3476" s="14">
        <f t="shared" si="379"/>
        <v>51.794871794871796</v>
      </c>
      <c r="T3476" t="str">
        <f t="shared" si="383"/>
        <v>theater</v>
      </c>
      <c r="U3476" t="str">
        <f t="shared" si="384"/>
        <v>plays</v>
      </c>
    </row>
    <row r="3477" spans="1:21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f t="shared" si="380"/>
        <v>363</v>
      </c>
      <c r="F3477">
        <v>340</v>
      </c>
      <c r="G3477" t="s">
        <v>8219</v>
      </c>
      <c r="H3477" t="s">
        <v>8225</v>
      </c>
      <c r="I3477" t="s">
        <v>8247</v>
      </c>
      <c r="J3477">
        <v>1414972800</v>
      </c>
      <c r="K3477" s="10">
        <f t="shared" si="381"/>
        <v>41946</v>
      </c>
      <c r="L3477">
        <v>1412629704</v>
      </c>
      <c r="M3477" s="10">
        <f t="shared" si="382"/>
        <v>41918.880833333329</v>
      </c>
      <c r="N3477" t="b">
        <v>0</v>
      </c>
      <c r="O3477">
        <v>17</v>
      </c>
      <c r="P3477" t="b">
        <v>1</v>
      </c>
      <c r="Q3477" t="s">
        <v>8271</v>
      </c>
      <c r="R3477" s="5">
        <f t="shared" si="378"/>
        <v>1.133</v>
      </c>
      <c r="S3477" s="14">
        <f t="shared" si="379"/>
        <v>20</v>
      </c>
      <c r="T3477" t="str">
        <f t="shared" si="383"/>
        <v>theater</v>
      </c>
      <c r="U3477" t="str">
        <f t="shared" si="384"/>
        <v>plays</v>
      </c>
    </row>
    <row r="3478" spans="1:21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f t="shared" si="380"/>
        <v>300</v>
      </c>
      <c r="F3478">
        <v>312</v>
      </c>
      <c r="G3478" t="s">
        <v>8219</v>
      </c>
      <c r="H3478" t="s">
        <v>8224</v>
      </c>
      <c r="I3478" t="s">
        <v>8246</v>
      </c>
      <c r="J3478">
        <v>1414378800</v>
      </c>
      <c r="K3478" s="10">
        <f t="shared" si="381"/>
        <v>41939.125</v>
      </c>
      <c r="L3478">
        <v>1412836990</v>
      </c>
      <c r="M3478" s="10">
        <f t="shared" si="382"/>
        <v>41921.279976851853</v>
      </c>
      <c r="N3478" t="b">
        <v>0</v>
      </c>
      <c r="O3478">
        <v>6</v>
      </c>
      <c r="P3478" t="b">
        <v>1</v>
      </c>
      <c r="Q3478" t="s">
        <v>8271</v>
      </c>
      <c r="R3478" s="5">
        <f t="shared" si="378"/>
        <v>1.04</v>
      </c>
      <c r="S3478" s="14">
        <f t="shared" si="379"/>
        <v>52</v>
      </c>
      <c r="T3478" t="str">
        <f t="shared" si="383"/>
        <v>theater</v>
      </c>
      <c r="U3478" t="str">
        <f t="shared" si="384"/>
        <v>plays</v>
      </c>
    </row>
    <row r="3479" spans="1:21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f t="shared" si="380"/>
        <v>1800</v>
      </c>
      <c r="F3479">
        <v>2076</v>
      </c>
      <c r="G3479" t="s">
        <v>8219</v>
      </c>
      <c r="H3479" t="s">
        <v>8224</v>
      </c>
      <c r="I3479" t="s">
        <v>8246</v>
      </c>
      <c r="J3479">
        <v>1431831600</v>
      </c>
      <c r="K3479" s="10">
        <f t="shared" si="381"/>
        <v>42141.125</v>
      </c>
      <c r="L3479">
        <v>1430761243</v>
      </c>
      <c r="M3479" s="10">
        <f t="shared" si="382"/>
        <v>42128.736608796295</v>
      </c>
      <c r="N3479" t="b">
        <v>0</v>
      </c>
      <c r="O3479">
        <v>39</v>
      </c>
      <c r="P3479" t="b">
        <v>1</v>
      </c>
      <c r="Q3479" t="s">
        <v>8271</v>
      </c>
      <c r="R3479" s="5">
        <f t="shared" si="378"/>
        <v>1.153</v>
      </c>
      <c r="S3479" s="14">
        <f t="shared" si="379"/>
        <v>53.230769230769234</v>
      </c>
      <c r="T3479" t="str">
        <f t="shared" si="383"/>
        <v>theater</v>
      </c>
      <c r="U3479" t="str">
        <f t="shared" si="384"/>
        <v>plays</v>
      </c>
    </row>
    <row r="3480" spans="1:21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f t="shared" si="380"/>
        <v>2000</v>
      </c>
      <c r="F3480">
        <v>2257</v>
      </c>
      <c r="G3480" t="s">
        <v>8219</v>
      </c>
      <c r="H3480" t="s">
        <v>8224</v>
      </c>
      <c r="I3480" t="s">
        <v>8246</v>
      </c>
      <c r="J3480">
        <v>1426539600</v>
      </c>
      <c r="K3480" s="10">
        <f t="shared" si="381"/>
        <v>42079.875</v>
      </c>
      <c r="L3480">
        <v>1424296822</v>
      </c>
      <c r="M3480" s="10">
        <f t="shared" si="382"/>
        <v>42053.916921296302</v>
      </c>
      <c r="N3480" t="b">
        <v>0</v>
      </c>
      <c r="O3480">
        <v>57</v>
      </c>
      <c r="P3480" t="b">
        <v>1</v>
      </c>
      <c r="Q3480" t="s">
        <v>8271</v>
      </c>
      <c r="R3480" s="5">
        <f t="shared" si="378"/>
        <v>1.129</v>
      </c>
      <c r="S3480" s="14">
        <f t="shared" si="379"/>
        <v>39.596491228070178</v>
      </c>
      <c r="T3480" t="str">
        <f t="shared" si="383"/>
        <v>theater</v>
      </c>
      <c r="U3480" t="str">
        <f t="shared" si="384"/>
        <v>plays</v>
      </c>
    </row>
    <row r="3481" spans="1:21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f t="shared" si="380"/>
        <v>1815</v>
      </c>
      <c r="F3481">
        <v>1918</v>
      </c>
      <c r="G3481" t="s">
        <v>8219</v>
      </c>
      <c r="H3481" t="s">
        <v>8225</v>
      </c>
      <c r="I3481" t="s">
        <v>8247</v>
      </c>
      <c r="J3481">
        <v>1403382680</v>
      </c>
      <c r="K3481" s="10">
        <f t="shared" si="381"/>
        <v>41811.855092592588</v>
      </c>
      <c r="L3481">
        <v>1400790680</v>
      </c>
      <c r="M3481" s="10">
        <f t="shared" si="382"/>
        <v>41781.855092592588</v>
      </c>
      <c r="N3481" t="b">
        <v>0</v>
      </c>
      <c r="O3481">
        <v>56</v>
      </c>
      <c r="P3481" t="b">
        <v>1</v>
      </c>
      <c r="Q3481" t="s">
        <v>8271</v>
      </c>
      <c r="R3481" s="5">
        <f t="shared" si="378"/>
        <v>1.2789999999999999</v>
      </c>
      <c r="S3481" s="14">
        <f t="shared" si="379"/>
        <v>34.25</v>
      </c>
      <c r="T3481" t="str">
        <f t="shared" si="383"/>
        <v>theater</v>
      </c>
      <c r="U3481" t="str">
        <f t="shared" si="384"/>
        <v>plays</v>
      </c>
    </row>
    <row r="3482" spans="1:21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f t="shared" si="380"/>
        <v>1500</v>
      </c>
      <c r="F3482">
        <v>2140</v>
      </c>
      <c r="G3482" t="s">
        <v>8219</v>
      </c>
      <c r="H3482" t="s">
        <v>8224</v>
      </c>
      <c r="I3482" t="s">
        <v>8246</v>
      </c>
      <c r="J3482">
        <v>1436562000</v>
      </c>
      <c r="K3482" s="10">
        <f t="shared" si="381"/>
        <v>42195.875</v>
      </c>
      <c r="L3482">
        <v>1434440227</v>
      </c>
      <c r="M3482" s="10">
        <f t="shared" si="382"/>
        <v>42171.317442129628</v>
      </c>
      <c r="N3482" t="b">
        <v>0</v>
      </c>
      <c r="O3482">
        <v>13</v>
      </c>
      <c r="P3482" t="b">
        <v>1</v>
      </c>
      <c r="Q3482" t="s">
        <v>8271</v>
      </c>
      <c r="R3482" s="5">
        <f t="shared" si="378"/>
        <v>1.427</v>
      </c>
      <c r="S3482" s="14">
        <f t="shared" si="379"/>
        <v>164.61538461538461</v>
      </c>
      <c r="T3482" t="str">
        <f t="shared" si="383"/>
        <v>theater</v>
      </c>
      <c r="U3482" t="str">
        <f t="shared" si="384"/>
        <v>plays</v>
      </c>
    </row>
    <row r="3483" spans="1:21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f t="shared" si="380"/>
        <v>6800.0000000000009</v>
      </c>
      <c r="F3483">
        <v>11880</v>
      </c>
      <c r="G3483" t="s">
        <v>8219</v>
      </c>
      <c r="H3483" t="s">
        <v>8226</v>
      </c>
      <c r="I3483" t="s">
        <v>8248</v>
      </c>
      <c r="J3483">
        <v>1420178188</v>
      </c>
      <c r="K3483" s="10">
        <f t="shared" si="381"/>
        <v>42006.24754629629</v>
      </c>
      <c r="L3483">
        <v>1418709388</v>
      </c>
      <c r="M3483" s="10">
        <f t="shared" si="382"/>
        <v>41989.24754629629</v>
      </c>
      <c r="N3483" t="b">
        <v>0</v>
      </c>
      <c r="O3483">
        <v>95</v>
      </c>
      <c r="P3483" t="b">
        <v>1</v>
      </c>
      <c r="Q3483" t="s">
        <v>8271</v>
      </c>
      <c r="R3483" s="5">
        <f t="shared" si="378"/>
        <v>1.1879999999999999</v>
      </c>
      <c r="S3483" s="14">
        <f t="shared" si="379"/>
        <v>125.05263157894737</v>
      </c>
      <c r="T3483" t="str">
        <f t="shared" si="383"/>
        <v>theater</v>
      </c>
      <c r="U3483" t="str">
        <f t="shared" si="384"/>
        <v>plays</v>
      </c>
    </row>
    <row r="3484" spans="1:21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f t="shared" si="380"/>
        <v>3630</v>
      </c>
      <c r="F3484">
        <v>4150</v>
      </c>
      <c r="G3484" t="s">
        <v>8219</v>
      </c>
      <c r="H3484" t="s">
        <v>8225</v>
      </c>
      <c r="I3484" t="s">
        <v>8247</v>
      </c>
      <c r="J3484">
        <v>1404671466</v>
      </c>
      <c r="K3484" s="10">
        <f t="shared" si="381"/>
        <v>41826.771597222221</v>
      </c>
      <c r="L3484">
        <v>1402079466</v>
      </c>
      <c r="M3484" s="10">
        <f t="shared" si="382"/>
        <v>41796.771597222221</v>
      </c>
      <c r="N3484" t="b">
        <v>0</v>
      </c>
      <c r="O3484">
        <v>80</v>
      </c>
      <c r="P3484" t="b">
        <v>1</v>
      </c>
      <c r="Q3484" t="s">
        <v>8271</v>
      </c>
      <c r="R3484" s="5">
        <f t="shared" si="378"/>
        <v>1.383</v>
      </c>
      <c r="S3484" s="14">
        <f t="shared" si="379"/>
        <v>51.875</v>
      </c>
      <c r="T3484" t="str">
        <f t="shared" si="383"/>
        <v>theater</v>
      </c>
      <c r="U3484" t="str">
        <f t="shared" si="384"/>
        <v>plays</v>
      </c>
    </row>
    <row r="3485" spans="1:21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f t="shared" si="380"/>
        <v>3350</v>
      </c>
      <c r="F3485">
        <v>5358</v>
      </c>
      <c r="G3485" t="s">
        <v>8219</v>
      </c>
      <c r="H3485" t="s">
        <v>8224</v>
      </c>
      <c r="I3485" t="s">
        <v>8246</v>
      </c>
      <c r="J3485">
        <v>1404403381</v>
      </c>
      <c r="K3485" s="10">
        <f t="shared" si="381"/>
        <v>41823.668761574074</v>
      </c>
      <c r="L3485">
        <v>1401811381</v>
      </c>
      <c r="M3485" s="10">
        <f t="shared" si="382"/>
        <v>41793.668761574074</v>
      </c>
      <c r="N3485" t="b">
        <v>0</v>
      </c>
      <c r="O3485">
        <v>133</v>
      </c>
      <c r="P3485" t="b">
        <v>1</v>
      </c>
      <c r="Q3485" t="s">
        <v>8271</v>
      </c>
      <c r="R3485" s="5">
        <f t="shared" si="378"/>
        <v>1.599</v>
      </c>
      <c r="S3485" s="14">
        <f t="shared" si="379"/>
        <v>40.285714285714285</v>
      </c>
      <c r="T3485" t="str">
        <f t="shared" si="383"/>
        <v>theater</v>
      </c>
      <c r="U3485" t="str">
        <f t="shared" si="384"/>
        <v>plays</v>
      </c>
    </row>
    <row r="3486" spans="1:21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f t="shared" si="380"/>
        <v>2500</v>
      </c>
      <c r="F3486">
        <v>2856</v>
      </c>
      <c r="G3486" t="s">
        <v>8219</v>
      </c>
      <c r="H3486" t="s">
        <v>8224</v>
      </c>
      <c r="I3486" t="s">
        <v>8246</v>
      </c>
      <c r="J3486">
        <v>1466014499</v>
      </c>
      <c r="K3486" s="10">
        <f t="shared" si="381"/>
        <v>42536.760405092587</v>
      </c>
      <c r="L3486">
        <v>1463422499</v>
      </c>
      <c r="M3486" s="10">
        <f t="shared" si="382"/>
        <v>42506.760405092587</v>
      </c>
      <c r="N3486" t="b">
        <v>0</v>
      </c>
      <c r="O3486">
        <v>44</v>
      </c>
      <c r="P3486" t="b">
        <v>1</v>
      </c>
      <c r="Q3486" t="s">
        <v>8271</v>
      </c>
      <c r="R3486" s="5">
        <f t="shared" si="378"/>
        <v>1.1419999999999999</v>
      </c>
      <c r="S3486" s="14">
        <f t="shared" si="379"/>
        <v>64.909090909090907</v>
      </c>
      <c r="T3486" t="str">
        <f t="shared" si="383"/>
        <v>theater</v>
      </c>
      <c r="U3486" t="str">
        <f t="shared" si="384"/>
        <v>plays</v>
      </c>
    </row>
    <row r="3487" spans="1:21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f t="shared" si="380"/>
        <v>1650</v>
      </c>
      <c r="F3487">
        <v>1660</v>
      </c>
      <c r="G3487" t="s">
        <v>8219</v>
      </c>
      <c r="H3487" t="s">
        <v>8224</v>
      </c>
      <c r="I3487" t="s">
        <v>8246</v>
      </c>
      <c r="J3487">
        <v>1454431080</v>
      </c>
      <c r="K3487" s="10">
        <f t="shared" si="381"/>
        <v>42402.693055555559</v>
      </c>
      <c r="L3487">
        <v>1451839080</v>
      </c>
      <c r="M3487" s="10">
        <f t="shared" si="382"/>
        <v>42372.693055555559</v>
      </c>
      <c r="N3487" t="b">
        <v>0</v>
      </c>
      <c r="O3487">
        <v>30</v>
      </c>
      <c r="P3487" t="b">
        <v>1</v>
      </c>
      <c r="Q3487" t="s">
        <v>8271</v>
      </c>
      <c r="R3487" s="5">
        <f t="shared" si="378"/>
        <v>1.006</v>
      </c>
      <c r="S3487" s="14">
        <f t="shared" si="379"/>
        <v>55.333333333333336</v>
      </c>
      <c r="T3487" t="str">
        <f t="shared" si="383"/>
        <v>theater</v>
      </c>
      <c r="U3487" t="str">
        <f t="shared" si="384"/>
        <v>plays</v>
      </c>
    </row>
    <row r="3488" spans="1:21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f t="shared" si="380"/>
        <v>3000</v>
      </c>
      <c r="F3488">
        <v>4656</v>
      </c>
      <c r="G3488" t="s">
        <v>8219</v>
      </c>
      <c r="H3488" t="s">
        <v>8224</v>
      </c>
      <c r="I3488" t="s">
        <v>8246</v>
      </c>
      <c r="J3488">
        <v>1433314740</v>
      </c>
      <c r="K3488" s="10">
        <f t="shared" si="381"/>
        <v>42158.290972222225</v>
      </c>
      <c r="L3488">
        <v>1430600401</v>
      </c>
      <c r="M3488" s="10">
        <f t="shared" si="382"/>
        <v>42126.87501157407</v>
      </c>
      <c r="N3488" t="b">
        <v>0</v>
      </c>
      <c r="O3488">
        <v>56</v>
      </c>
      <c r="P3488" t="b">
        <v>1</v>
      </c>
      <c r="Q3488" t="s">
        <v>8271</v>
      </c>
      <c r="R3488" s="5">
        <f t="shared" si="378"/>
        <v>1.552</v>
      </c>
      <c r="S3488" s="14">
        <f t="shared" si="379"/>
        <v>83.142857142857139</v>
      </c>
      <c r="T3488" t="str">
        <f t="shared" si="383"/>
        <v>theater</v>
      </c>
      <c r="U3488" t="str">
        <f t="shared" si="384"/>
        <v>plays</v>
      </c>
    </row>
    <row r="3489" spans="1:21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f t="shared" si="380"/>
        <v>2420</v>
      </c>
      <c r="F3489">
        <v>2555</v>
      </c>
      <c r="G3489" t="s">
        <v>8219</v>
      </c>
      <c r="H3489" t="s">
        <v>8225</v>
      </c>
      <c r="I3489" t="s">
        <v>8247</v>
      </c>
      <c r="J3489">
        <v>1435185252</v>
      </c>
      <c r="K3489" s="10">
        <f t="shared" si="381"/>
        <v>42179.940416666665</v>
      </c>
      <c r="L3489">
        <v>1432593252</v>
      </c>
      <c r="M3489" s="10">
        <f t="shared" si="382"/>
        <v>42149.940416666665</v>
      </c>
      <c r="N3489" t="b">
        <v>0</v>
      </c>
      <c r="O3489">
        <v>66</v>
      </c>
      <c r="P3489" t="b">
        <v>1</v>
      </c>
      <c r="Q3489" t="s">
        <v>8271</v>
      </c>
      <c r="R3489" s="5">
        <f t="shared" si="378"/>
        <v>1.278</v>
      </c>
      <c r="S3489" s="14">
        <f t="shared" si="379"/>
        <v>38.712121212121211</v>
      </c>
      <c r="T3489" t="str">
        <f t="shared" si="383"/>
        <v>theater</v>
      </c>
      <c r="U3489" t="str">
        <f t="shared" si="384"/>
        <v>plays</v>
      </c>
    </row>
    <row r="3490" spans="1:21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f t="shared" si="380"/>
        <v>3000</v>
      </c>
      <c r="F3490">
        <v>3636</v>
      </c>
      <c r="G3490" t="s">
        <v>8219</v>
      </c>
      <c r="H3490" t="s">
        <v>8224</v>
      </c>
      <c r="I3490" t="s">
        <v>8246</v>
      </c>
      <c r="J3490">
        <v>1429286400</v>
      </c>
      <c r="K3490" s="10">
        <f t="shared" si="381"/>
        <v>42111.666666666672</v>
      </c>
      <c r="L3490">
        <v>1427221560</v>
      </c>
      <c r="M3490" s="10">
        <f t="shared" si="382"/>
        <v>42087.768055555556</v>
      </c>
      <c r="N3490" t="b">
        <v>0</v>
      </c>
      <c r="O3490">
        <v>29</v>
      </c>
      <c r="P3490" t="b">
        <v>1</v>
      </c>
      <c r="Q3490" t="s">
        <v>8271</v>
      </c>
      <c r="R3490" s="5">
        <f t="shared" si="378"/>
        <v>1.212</v>
      </c>
      <c r="S3490" s="14">
        <f t="shared" si="379"/>
        <v>125.37931034482759</v>
      </c>
      <c r="T3490" t="str">
        <f t="shared" si="383"/>
        <v>theater</v>
      </c>
      <c r="U3490" t="str">
        <f t="shared" si="384"/>
        <v>plays</v>
      </c>
    </row>
    <row r="3491" spans="1:21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f t="shared" si="380"/>
        <v>6050</v>
      </c>
      <c r="F3491">
        <v>5635</v>
      </c>
      <c r="G3491" t="s">
        <v>8219</v>
      </c>
      <c r="H3491" t="s">
        <v>8225</v>
      </c>
      <c r="I3491" t="s">
        <v>8247</v>
      </c>
      <c r="J3491">
        <v>1400965200</v>
      </c>
      <c r="K3491" s="10">
        <f t="shared" si="381"/>
        <v>41783.875</v>
      </c>
      <c r="L3491">
        <v>1398352531</v>
      </c>
      <c r="M3491" s="10">
        <f t="shared" si="382"/>
        <v>41753.635775462964</v>
      </c>
      <c r="N3491" t="b">
        <v>0</v>
      </c>
      <c r="O3491">
        <v>72</v>
      </c>
      <c r="P3491" t="b">
        <v>1</v>
      </c>
      <c r="Q3491" t="s">
        <v>8271</v>
      </c>
      <c r="R3491" s="5">
        <f t="shared" si="378"/>
        <v>1.127</v>
      </c>
      <c r="S3491" s="14">
        <f t="shared" si="379"/>
        <v>78.263888888888886</v>
      </c>
      <c r="T3491" t="str">
        <f t="shared" si="383"/>
        <v>theater</v>
      </c>
      <c r="U3491" t="str">
        <f t="shared" si="384"/>
        <v>plays</v>
      </c>
    </row>
    <row r="3492" spans="1:21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f t="shared" si="380"/>
        <v>1000</v>
      </c>
      <c r="F3492">
        <v>1275</v>
      </c>
      <c r="G3492" t="s">
        <v>8219</v>
      </c>
      <c r="H3492" t="s">
        <v>8224</v>
      </c>
      <c r="I3492" t="s">
        <v>8246</v>
      </c>
      <c r="J3492">
        <v>1460574924</v>
      </c>
      <c r="K3492" s="10">
        <f t="shared" si="381"/>
        <v>42473.802361111113</v>
      </c>
      <c r="L3492">
        <v>1457982924</v>
      </c>
      <c r="M3492" s="10">
        <f t="shared" si="382"/>
        <v>42443.802361111113</v>
      </c>
      <c r="N3492" t="b">
        <v>0</v>
      </c>
      <c r="O3492">
        <v>27</v>
      </c>
      <c r="P3492" t="b">
        <v>1</v>
      </c>
      <c r="Q3492" t="s">
        <v>8271</v>
      </c>
      <c r="R3492" s="5">
        <f t="shared" si="378"/>
        <v>1.2749999999999999</v>
      </c>
      <c r="S3492" s="14">
        <f t="shared" si="379"/>
        <v>47.222222222222221</v>
      </c>
      <c r="T3492" t="str">
        <f t="shared" si="383"/>
        <v>theater</v>
      </c>
      <c r="U3492" t="str">
        <f t="shared" si="384"/>
        <v>plays</v>
      </c>
    </row>
    <row r="3493" spans="1:21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f t="shared" si="380"/>
        <v>500</v>
      </c>
      <c r="F3493">
        <v>791</v>
      </c>
      <c r="G3493" t="s">
        <v>8219</v>
      </c>
      <c r="H3493" t="s">
        <v>8224</v>
      </c>
      <c r="I3493" t="s">
        <v>8246</v>
      </c>
      <c r="J3493">
        <v>1431928784</v>
      </c>
      <c r="K3493" s="10">
        <f t="shared" si="381"/>
        <v>42142.249814814815</v>
      </c>
      <c r="L3493">
        <v>1430114384</v>
      </c>
      <c r="M3493" s="10">
        <f t="shared" si="382"/>
        <v>42121.249814814815</v>
      </c>
      <c r="N3493" t="b">
        <v>0</v>
      </c>
      <c r="O3493">
        <v>10</v>
      </c>
      <c r="P3493" t="b">
        <v>1</v>
      </c>
      <c r="Q3493" t="s">
        <v>8271</v>
      </c>
      <c r="R3493" s="5">
        <f t="shared" si="378"/>
        <v>1.5820000000000001</v>
      </c>
      <c r="S3493" s="14">
        <f t="shared" si="379"/>
        <v>79.099999999999994</v>
      </c>
      <c r="T3493" t="str">
        <f t="shared" si="383"/>
        <v>theater</v>
      </c>
      <c r="U3493" t="str">
        <f t="shared" si="384"/>
        <v>plays</v>
      </c>
    </row>
    <row r="3494" spans="1:21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f t="shared" si="380"/>
        <v>3800</v>
      </c>
      <c r="F3494">
        <v>4000.22</v>
      </c>
      <c r="G3494" t="s">
        <v>8219</v>
      </c>
      <c r="H3494" t="s">
        <v>8224</v>
      </c>
      <c r="I3494" t="s">
        <v>8246</v>
      </c>
      <c r="J3494">
        <v>1445818397</v>
      </c>
      <c r="K3494" s="10">
        <f t="shared" si="381"/>
        <v>42303.009224537032</v>
      </c>
      <c r="L3494">
        <v>1442794397</v>
      </c>
      <c r="M3494" s="10">
        <f t="shared" si="382"/>
        <v>42268.009224537032</v>
      </c>
      <c r="N3494" t="b">
        <v>0</v>
      </c>
      <c r="O3494">
        <v>35</v>
      </c>
      <c r="P3494" t="b">
        <v>1</v>
      </c>
      <c r="Q3494" t="s">
        <v>8271</v>
      </c>
      <c r="R3494" s="5">
        <f t="shared" si="378"/>
        <v>1.0529999999999999</v>
      </c>
      <c r="S3494" s="14">
        <f t="shared" si="379"/>
        <v>114.29199999999999</v>
      </c>
      <c r="T3494" t="str">
        <f t="shared" si="383"/>
        <v>theater</v>
      </c>
      <c r="U3494" t="str">
        <f t="shared" si="384"/>
        <v>plays</v>
      </c>
    </row>
    <row r="3495" spans="1:21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f t="shared" si="380"/>
        <v>1500</v>
      </c>
      <c r="F3495">
        <v>1500</v>
      </c>
      <c r="G3495" t="s">
        <v>8219</v>
      </c>
      <c r="H3495" t="s">
        <v>8224</v>
      </c>
      <c r="I3495" t="s">
        <v>8246</v>
      </c>
      <c r="J3495">
        <v>1408252260</v>
      </c>
      <c r="K3495" s="10">
        <f t="shared" si="381"/>
        <v>41868.21597222222</v>
      </c>
      <c r="L3495">
        <v>1406580436</v>
      </c>
      <c r="M3495" s="10">
        <f t="shared" si="382"/>
        <v>41848.866157407407</v>
      </c>
      <c r="N3495" t="b">
        <v>0</v>
      </c>
      <c r="O3495">
        <v>29</v>
      </c>
      <c r="P3495" t="b">
        <v>1</v>
      </c>
      <c r="Q3495" t="s">
        <v>8271</v>
      </c>
      <c r="R3495" s="5">
        <f t="shared" si="378"/>
        <v>1</v>
      </c>
      <c r="S3495" s="14">
        <f t="shared" si="379"/>
        <v>51.724137931034484</v>
      </c>
      <c r="T3495" t="str">
        <f t="shared" si="383"/>
        <v>theater</v>
      </c>
      <c r="U3495" t="str">
        <f t="shared" si="384"/>
        <v>plays</v>
      </c>
    </row>
    <row r="3496" spans="1:21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f t="shared" si="380"/>
        <v>400</v>
      </c>
      <c r="F3496">
        <v>400</v>
      </c>
      <c r="G3496" t="s">
        <v>8219</v>
      </c>
      <c r="H3496" t="s">
        <v>8224</v>
      </c>
      <c r="I3496" t="s">
        <v>8246</v>
      </c>
      <c r="J3496">
        <v>1480140000</v>
      </c>
      <c r="K3496" s="10">
        <f t="shared" si="381"/>
        <v>42700.25</v>
      </c>
      <c r="L3496">
        <v>1479186575</v>
      </c>
      <c r="M3496" s="10">
        <f t="shared" si="382"/>
        <v>42689.214988425927</v>
      </c>
      <c r="N3496" t="b">
        <v>0</v>
      </c>
      <c r="O3496">
        <v>13</v>
      </c>
      <c r="P3496" t="b">
        <v>1</v>
      </c>
      <c r="Q3496" t="s">
        <v>8271</v>
      </c>
      <c r="R3496" s="5">
        <f t="shared" si="378"/>
        <v>1</v>
      </c>
      <c r="S3496" s="14">
        <f t="shared" si="379"/>
        <v>30.76923076923077</v>
      </c>
      <c r="T3496" t="str">
        <f t="shared" si="383"/>
        <v>theater</v>
      </c>
      <c r="U3496" t="str">
        <f t="shared" si="384"/>
        <v>plays</v>
      </c>
    </row>
    <row r="3497" spans="1:21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f t="shared" si="380"/>
        <v>3750</v>
      </c>
      <c r="F3497">
        <v>5343</v>
      </c>
      <c r="G3497" t="s">
        <v>8219</v>
      </c>
      <c r="H3497" t="s">
        <v>8229</v>
      </c>
      <c r="I3497" t="s">
        <v>8251</v>
      </c>
      <c r="J3497">
        <v>1414862280</v>
      </c>
      <c r="K3497" s="10">
        <f t="shared" si="381"/>
        <v>41944.720833333333</v>
      </c>
      <c r="L3497">
        <v>1412360309</v>
      </c>
      <c r="M3497" s="10">
        <f t="shared" si="382"/>
        <v>41915.762835648151</v>
      </c>
      <c r="N3497" t="b">
        <v>0</v>
      </c>
      <c r="O3497">
        <v>72</v>
      </c>
      <c r="P3497" t="b">
        <v>1</v>
      </c>
      <c r="Q3497" t="s">
        <v>8271</v>
      </c>
      <c r="R3497" s="5">
        <f t="shared" si="378"/>
        <v>1.069</v>
      </c>
      <c r="S3497" s="14">
        <f t="shared" si="379"/>
        <v>74.208333333333329</v>
      </c>
      <c r="T3497" t="str">
        <f t="shared" si="383"/>
        <v>theater</v>
      </c>
      <c r="U3497" t="str">
        <f t="shared" si="384"/>
        <v>plays</v>
      </c>
    </row>
    <row r="3498" spans="1:21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f t="shared" si="380"/>
        <v>3000</v>
      </c>
      <c r="F3498">
        <v>3732</v>
      </c>
      <c r="G3498" t="s">
        <v>8219</v>
      </c>
      <c r="H3498" t="s">
        <v>8224</v>
      </c>
      <c r="I3498" t="s">
        <v>8246</v>
      </c>
      <c r="J3498">
        <v>1473625166</v>
      </c>
      <c r="K3498" s="10">
        <f t="shared" si="381"/>
        <v>42624.846828703703</v>
      </c>
      <c r="L3498">
        <v>1470169166</v>
      </c>
      <c r="M3498" s="10">
        <f t="shared" si="382"/>
        <v>42584.846828703703</v>
      </c>
      <c r="N3498" t="b">
        <v>0</v>
      </c>
      <c r="O3498">
        <v>78</v>
      </c>
      <c r="P3498" t="b">
        <v>1</v>
      </c>
      <c r="Q3498" t="s">
        <v>8271</v>
      </c>
      <c r="R3498" s="5">
        <f t="shared" si="378"/>
        <v>1.244</v>
      </c>
      <c r="S3498" s="14">
        <f t="shared" si="379"/>
        <v>47.846153846153847</v>
      </c>
      <c r="T3498" t="str">
        <f t="shared" si="383"/>
        <v>theater</v>
      </c>
      <c r="U3498" t="str">
        <f t="shared" si="384"/>
        <v>plays</v>
      </c>
    </row>
    <row r="3499" spans="1:21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f t="shared" si="380"/>
        <v>1551</v>
      </c>
      <c r="F3499">
        <v>1686</v>
      </c>
      <c r="G3499" t="s">
        <v>8219</v>
      </c>
      <c r="H3499" t="s">
        <v>8224</v>
      </c>
      <c r="I3499" t="s">
        <v>8246</v>
      </c>
      <c r="J3499">
        <v>1464904800</v>
      </c>
      <c r="K3499" s="10">
        <f t="shared" si="381"/>
        <v>42523.916666666672</v>
      </c>
      <c r="L3499">
        <v>1463852904</v>
      </c>
      <c r="M3499" s="10">
        <f t="shared" si="382"/>
        <v>42511.741944444439</v>
      </c>
      <c r="N3499" t="b">
        <v>0</v>
      </c>
      <c r="O3499">
        <v>49</v>
      </c>
      <c r="P3499" t="b">
        <v>1</v>
      </c>
      <c r="Q3499" t="s">
        <v>8271</v>
      </c>
      <c r="R3499" s="5">
        <f t="shared" si="378"/>
        <v>1.087</v>
      </c>
      <c r="S3499" s="14">
        <f t="shared" si="379"/>
        <v>34.408163265306122</v>
      </c>
      <c r="T3499" t="str">
        <f t="shared" si="383"/>
        <v>theater</v>
      </c>
      <c r="U3499" t="str">
        <f t="shared" si="384"/>
        <v>plays</v>
      </c>
    </row>
    <row r="3500" spans="1:21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f t="shared" si="380"/>
        <v>1237.5</v>
      </c>
      <c r="F3500">
        <v>1690</v>
      </c>
      <c r="G3500" t="s">
        <v>8219</v>
      </c>
      <c r="H3500" t="s">
        <v>8229</v>
      </c>
      <c r="I3500" t="s">
        <v>8251</v>
      </c>
      <c r="J3500">
        <v>1464471840</v>
      </c>
      <c r="K3500" s="10">
        <f t="shared" si="381"/>
        <v>42518.905555555553</v>
      </c>
      <c r="L3500">
        <v>1459309704</v>
      </c>
      <c r="M3500" s="10">
        <f t="shared" si="382"/>
        <v>42459.15861111111</v>
      </c>
      <c r="N3500" t="b">
        <v>0</v>
      </c>
      <c r="O3500">
        <v>42</v>
      </c>
      <c r="P3500" t="b">
        <v>1</v>
      </c>
      <c r="Q3500" t="s">
        <v>8271</v>
      </c>
      <c r="R3500" s="5">
        <f t="shared" si="378"/>
        <v>1.024</v>
      </c>
      <c r="S3500" s="14">
        <f t="shared" si="379"/>
        <v>40.238095238095241</v>
      </c>
      <c r="T3500" t="str">
        <f t="shared" si="383"/>
        <v>theater</v>
      </c>
      <c r="U3500" t="str">
        <f t="shared" si="384"/>
        <v>plays</v>
      </c>
    </row>
    <row r="3501" spans="1:21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f t="shared" si="380"/>
        <v>2000</v>
      </c>
      <c r="F3501">
        <v>2110</v>
      </c>
      <c r="G3501" t="s">
        <v>8219</v>
      </c>
      <c r="H3501" t="s">
        <v>8224</v>
      </c>
      <c r="I3501" t="s">
        <v>8246</v>
      </c>
      <c r="J3501">
        <v>1435733940</v>
      </c>
      <c r="K3501" s="10">
        <f t="shared" si="381"/>
        <v>42186.290972222225</v>
      </c>
      <c r="L3501">
        <v>1431046325</v>
      </c>
      <c r="M3501" s="10">
        <f t="shared" si="382"/>
        <v>42132.036168981482</v>
      </c>
      <c r="N3501" t="b">
        <v>0</v>
      </c>
      <c r="O3501">
        <v>35</v>
      </c>
      <c r="P3501" t="b">
        <v>1</v>
      </c>
      <c r="Q3501" t="s">
        <v>8271</v>
      </c>
      <c r="R3501" s="5">
        <f t="shared" si="378"/>
        <v>1.0549999999999999</v>
      </c>
      <c r="S3501" s="14">
        <f t="shared" si="379"/>
        <v>60.285714285714285</v>
      </c>
      <c r="T3501" t="str">
        <f t="shared" si="383"/>
        <v>theater</v>
      </c>
      <c r="U3501" t="str">
        <f t="shared" si="384"/>
        <v>plays</v>
      </c>
    </row>
    <row r="3502" spans="1:21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f t="shared" si="380"/>
        <v>1000</v>
      </c>
      <c r="F3502">
        <v>1063</v>
      </c>
      <c r="G3502" t="s">
        <v>8219</v>
      </c>
      <c r="H3502" t="s">
        <v>8224</v>
      </c>
      <c r="I3502" t="s">
        <v>8246</v>
      </c>
      <c r="J3502">
        <v>1457326740</v>
      </c>
      <c r="K3502" s="10">
        <f t="shared" si="381"/>
        <v>42436.207638888889</v>
      </c>
      <c r="L3502">
        <v>1455919438</v>
      </c>
      <c r="M3502" s="10">
        <f t="shared" si="382"/>
        <v>42419.91942129629</v>
      </c>
      <c r="N3502" t="b">
        <v>0</v>
      </c>
      <c r="O3502">
        <v>42</v>
      </c>
      <c r="P3502" t="b">
        <v>1</v>
      </c>
      <c r="Q3502" t="s">
        <v>8271</v>
      </c>
      <c r="R3502" s="5">
        <f t="shared" si="378"/>
        <v>1.0629999999999999</v>
      </c>
      <c r="S3502" s="14">
        <f t="shared" si="379"/>
        <v>25.30952380952381</v>
      </c>
      <c r="T3502" t="str">
        <f t="shared" si="383"/>
        <v>theater</v>
      </c>
      <c r="U3502" t="str">
        <f t="shared" si="384"/>
        <v>plays</v>
      </c>
    </row>
    <row r="3503" spans="1:21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f t="shared" si="380"/>
        <v>1815</v>
      </c>
      <c r="F3503">
        <v>1510</v>
      </c>
      <c r="G3503" t="s">
        <v>8219</v>
      </c>
      <c r="H3503" t="s">
        <v>8225</v>
      </c>
      <c r="I3503" t="s">
        <v>8247</v>
      </c>
      <c r="J3503">
        <v>1441995595</v>
      </c>
      <c r="K3503" s="10">
        <f t="shared" si="381"/>
        <v>42258.763831018514</v>
      </c>
      <c r="L3503">
        <v>1439835595</v>
      </c>
      <c r="M3503" s="10">
        <f t="shared" si="382"/>
        <v>42233.763831018514</v>
      </c>
      <c r="N3503" t="b">
        <v>0</v>
      </c>
      <c r="O3503">
        <v>42</v>
      </c>
      <c r="P3503" t="b">
        <v>1</v>
      </c>
      <c r="Q3503" t="s">
        <v>8271</v>
      </c>
      <c r="R3503" s="5">
        <f t="shared" si="378"/>
        <v>1.0069999999999999</v>
      </c>
      <c r="S3503" s="14">
        <f t="shared" si="379"/>
        <v>35.952380952380949</v>
      </c>
      <c r="T3503" t="str">
        <f t="shared" si="383"/>
        <v>theater</v>
      </c>
      <c r="U3503" t="str">
        <f t="shared" si="384"/>
        <v>plays</v>
      </c>
    </row>
    <row r="3504" spans="1:21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f t="shared" si="380"/>
        <v>4000</v>
      </c>
      <c r="F3504">
        <v>4216</v>
      </c>
      <c r="G3504" t="s">
        <v>8219</v>
      </c>
      <c r="H3504" t="s">
        <v>8224</v>
      </c>
      <c r="I3504" t="s">
        <v>8246</v>
      </c>
      <c r="J3504">
        <v>1458100740</v>
      </c>
      <c r="K3504" s="10">
        <f t="shared" si="381"/>
        <v>42445.165972222225</v>
      </c>
      <c r="L3504">
        <v>1456862924</v>
      </c>
      <c r="M3504" s="10">
        <f t="shared" si="382"/>
        <v>42430.839398148149</v>
      </c>
      <c r="N3504" t="b">
        <v>0</v>
      </c>
      <c r="O3504">
        <v>31</v>
      </c>
      <c r="P3504" t="b">
        <v>1</v>
      </c>
      <c r="Q3504" t="s">
        <v>8271</v>
      </c>
      <c r="R3504" s="5">
        <f t="shared" si="378"/>
        <v>1.054</v>
      </c>
      <c r="S3504" s="14">
        <f t="shared" si="379"/>
        <v>136</v>
      </c>
      <c r="T3504" t="str">
        <f t="shared" si="383"/>
        <v>theater</v>
      </c>
      <c r="U3504" t="str">
        <f t="shared" si="384"/>
        <v>plays</v>
      </c>
    </row>
    <row r="3505" spans="1:21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f t="shared" si="380"/>
        <v>3025</v>
      </c>
      <c r="F3505">
        <v>2689</v>
      </c>
      <c r="G3505" t="s">
        <v>8219</v>
      </c>
      <c r="H3505" t="s">
        <v>8225</v>
      </c>
      <c r="I3505" t="s">
        <v>8247</v>
      </c>
      <c r="J3505">
        <v>1469359728</v>
      </c>
      <c r="K3505" s="10">
        <f t="shared" si="381"/>
        <v>42575.478333333333</v>
      </c>
      <c r="L3505">
        <v>1466767728</v>
      </c>
      <c r="M3505" s="10">
        <f t="shared" si="382"/>
        <v>42545.478333333333</v>
      </c>
      <c r="N3505" t="b">
        <v>0</v>
      </c>
      <c r="O3505">
        <v>38</v>
      </c>
      <c r="P3505" t="b">
        <v>1</v>
      </c>
      <c r="Q3505" t="s">
        <v>8271</v>
      </c>
      <c r="R3505" s="5">
        <f t="shared" si="378"/>
        <v>1.0760000000000001</v>
      </c>
      <c r="S3505" s="14">
        <f t="shared" si="379"/>
        <v>70.763157894736835</v>
      </c>
      <c r="T3505" t="str">
        <f t="shared" si="383"/>
        <v>theater</v>
      </c>
      <c r="U3505" t="str">
        <f t="shared" si="384"/>
        <v>plays</v>
      </c>
    </row>
    <row r="3506" spans="1:21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f t="shared" si="380"/>
        <v>1000</v>
      </c>
      <c r="F3506">
        <v>1000</v>
      </c>
      <c r="G3506" t="s">
        <v>8219</v>
      </c>
      <c r="H3506" t="s">
        <v>8224</v>
      </c>
      <c r="I3506" t="s">
        <v>8246</v>
      </c>
      <c r="J3506">
        <v>1447959491</v>
      </c>
      <c r="K3506" s="10">
        <f t="shared" si="381"/>
        <v>42327.790405092594</v>
      </c>
      <c r="L3506">
        <v>1445363891</v>
      </c>
      <c r="M3506" s="10">
        <f t="shared" si="382"/>
        <v>42297.748738425929</v>
      </c>
      <c r="N3506" t="b">
        <v>0</v>
      </c>
      <c r="O3506">
        <v>8</v>
      </c>
      <c r="P3506" t="b">
        <v>1</v>
      </c>
      <c r="Q3506" t="s">
        <v>8271</v>
      </c>
      <c r="R3506" s="5">
        <f t="shared" si="378"/>
        <v>1</v>
      </c>
      <c r="S3506" s="14">
        <f t="shared" si="379"/>
        <v>125</v>
      </c>
      <c r="T3506" t="str">
        <f t="shared" si="383"/>
        <v>theater</v>
      </c>
      <c r="U3506" t="str">
        <f t="shared" si="384"/>
        <v>plays</v>
      </c>
    </row>
    <row r="3507" spans="1:21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f t="shared" si="380"/>
        <v>2500</v>
      </c>
      <c r="F3507">
        <v>2594</v>
      </c>
      <c r="G3507" t="s">
        <v>8219</v>
      </c>
      <c r="H3507" t="s">
        <v>8224</v>
      </c>
      <c r="I3507" t="s">
        <v>8246</v>
      </c>
      <c r="J3507">
        <v>1399953600</v>
      </c>
      <c r="K3507" s="10">
        <f t="shared" si="381"/>
        <v>41772.166666666664</v>
      </c>
      <c r="L3507">
        <v>1398983245</v>
      </c>
      <c r="M3507" s="10">
        <f t="shared" si="382"/>
        <v>41760.935706018521</v>
      </c>
      <c r="N3507" t="b">
        <v>0</v>
      </c>
      <c r="O3507">
        <v>39</v>
      </c>
      <c r="P3507" t="b">
        <v>1</v>
      </c>
      <c r="Q3507" t="s">
        <v>8271</v>
      </c>
      <c r="R3507" s="5">
        <f t="shared" si="378"/>
        <v>1.038</v>
      </c>
      <c r="S3507" s="14">
        <f t="shared" si="379"/>
        <v>66.512820512820511</v>
      </c>
      <c r="T3507" t="str">
        <f t="shared" si="383"/>
        <v>theater</v>
      </c>
      <c r="U3507" t="str">
        <f t="shared" si="384"/>
        <v>plays</v>
      </c>
    </row>
    <row r="3508" spans="1:21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f t="shared" si="380"/>
        <v>3000</v>
      </c>
      <c r="F3508">
        <v>3045</v>
      </c>
      <c r="G3508" t="s">
        <v>8219</v>
      </c>
      <c r="H3508" t="s">
        <v>8224</v>
      </c>
      <c r="I3508" t="s">
        <v>8246</v>
      </c>
      <c r="J3508">
        <v>1408815440</v>
      </c>
      <c r="K3508" s="10">
        <f t="shared" si="381"/>
        <v>41874.734259259261</v>
      </c>
      <c r="L3508">
        <v>1404927440</v>
      </c>
      <c r="M3508" s="10">
        <f t="shared" si="382"/>
        <v>41829.734259259261</v>
      </c>
      <c r="N3508" t="b">
        <v>0</v>
      </c>
      <c r="O3508">
        <v>29</v>
      </c>
      <c r="P3508" t="b">
        <v>1</v>
      </c>
      <c r="Q3508" t="s">
        <v>8271</v>
      </c>
      <c r="R3508" s="5">
        <f t="shared" si="378"/>
        <v>1.0149999999999999</v>
      </c>
      <c r="S3508" s="14">
        <f t="shared" si="379"/>
        <v>105</v>
      </c>
      <c r="T3508" t="str">
        <f t="shared" si="383"/>
        <v>theater</v>
      </c>
      <c r="U3508" t="str">
        <f t="shared" si="384"/>
        <v>plays</v>
      </c>
    </row>
    <row r="3509" spans="1:21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f t="shared" si="380"/>
        <v>10000</v>
      </c>
      <c r="F3509">
        <v>10440</v>
      </c>
      <c r="G3509" t="s">
        <v>8219</v>
      </c>
      <c r="H3509" t="s">
        <v>8224</v>
      </c>
      <c r="I3509" t="s">
        <v>8246</v>
      </c>
      <c r="J3509">
        <v>1464732537</v>
      </c>
      <c r="K3509" s="10">
        <f t="shared" si="381"/>
        <v>42521.92288194444</v>
      </c>
      <c r="L3509">
        <v>1462140537</v>
      </c>
      <c r="M3509" s="10">
        <f t="shared" si="382"/>
        <v>42491.92288194444</v>
      </c>
      <c r="N3509" t="b">
        <v>0</v>
      </c>
      <c r="O3509">
        <v>72</v>
      </c>
      <c r="P3509" t="b">
        <v>1</v>
      </c>
      <c r="Q3509" t="s">
        <v>8271</v>
      </c>
      <c r="R3509" s="5">
        <f t="shared" si="378"/>
        <v>1.044</v>
      </c>
      <c r="S3509" s="14">
        <f t="shared" si="379"/>
        <v>145</v>
      </c>
      <c r="T3509" t="str">
        <f t="shared" si="383"/>
        <v>theater</v>
      </c>
      <c r="U3509" t="str">
        <f t="shared" si="384"/>
        <v>plays</v>
      </c>
    </row>
    <row r="3510" spans="1:21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f t="shared" si="380"/>
        <v>121</v>
      </c>
      <c r="F3510">
        <v>180</v>
      </c>
      <c r="G3510" t="s">
        <v>8219</v>
      </c>
      <c r="H3510" t="s">
        <v>8225</v>
      </c>
      <c r="I3510" t="s">
        <v>8247</v>
      </c>
      <c r="J3510">
        <v>1462914000</v>
      </c>
      <c r="K3510" s="10">
        <f t="shared" si="381"/>
        <v>42500.875</v>
      </c>
      <c r="L3510">
        <v>1460914253</v>
      </c>
      <c r="M3510" s="10">
        <f t="shared" si="382"/>
        <v>42477.729780092588</v>
      </c>
      <c r="N3510" t="b">
        <v>0</v>
      </c>
      <c r="O3510">
        <v>15</v>
      </c>
      <c r="P3510" t="b">
        <v>1</v>
      </c>
      <c r="Q3510" t="s">
        <v>8271</v>
      </c>
      <c r="R3510" s="5">
        <f t="shared" si="378"/>
        <v>1.8</v>
      </c>
      <c r="S3510" s="14">
        <f t="shared" si="379"/>
        <v>12</v>
      </c>
      <c r="T3510" t="str">
        <f t="shared" si="383"/>
        <v>theater</v>
      </c>
      <c r="U3510" t="str">
        <f t="shared" si="384"/>
        <v>plays</v>
      </c>
    </row>
    <row r="3511" spans="1:21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f t="shared" si="380"/>
        <v>3000</v>
      </c>
      <c r="F3511">
        <v>3190</v>
      </c>
      <c r="G3511" t="s">
        <v>8219</v>
      </c>
      <c r="H3511" t="s">
        <v>8224</v>
      </c>
      <c r="I3511" t="s">
        <v>8246</v>
      </c>
      <c r="J3511">
        <v>1416545700</v>
      </c>
      <c r="K3511" s="10">
        <f t="shared" si="381"/>
        <v>41964.204861111109</v>
      </c>
      <c r="L3511">
        <v>1415392666</v>
      </c>
      <c r="M3511" s="10">
        <f t="shared" si="382"/>
        <v>41950.859560185185</v>
      </c>
      <c r="N3511" t="b">
        <v>0</v>
      </c>
      <c r="O3511">
        <v>33</v>
      </c>
      <c r="P3511" t="b">
        <v>1</v>
      </c>
      <c r="Q3511" t="s">
        <v>8271</v>
      </c>
      <c r="R3511" s="5">
        <f t="shared" si="378"/>
        <v>1.0629999999999999</v>
      </c>
      <c r="S3511" s="14">
        <f t="shared" si="379"/>
        <v>96.666666666666671</v>
      </c>
      <c r="T3511" t="str">
        <f t="shared" si="383"/>
        <v>theater</v>
      </c>
      <c r="U3511" t="str">
        <f t="shared" si="384"/>
        <v>plays</v>
      </c>
    </row>
    <row r="3512" spans="1:21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f t="shared" si="380"/>
        <v>900</v>
      </c>
      <c r="F3512">
        <v>905</v>
      </c>
      <c r="G3512" t="s">
        <v>8219</v>
      </c>
      <c r="H3512" t="s">
        <v>8224</v>
      </c>
      <c r="I3512" t="s">
        <v>8246</v>
      </c>
      <c r="J3512">
        <v>1404312846</v>
      </c>
      <c r="K3512" s="10">
        <f t="shared" si="381"/>
        <v>41822.62090277778</v>
      </c>
      <c r="L3512">
        <v>1402584846</v>
      </c>
      <c r="M3512" s="10">
        <f t="shared" si="382"/>
        <v>41802.62090277778</v>
      </c>
      <c r="N3512" t="b">
        <v>0</v>
      </c>
      <c r="O3512">
        <v>15</v>
      </c>
      <c r="P3512" t="b">
        <v>1</v>
      </c>
      <c r="Q3512" t="s">
        <v>8271</v>
      </c>
      <c r="R3512" s="5">
        <f t="shared" si="378"/>
        <v>1.006</v>
      </c>
      <c r="S3512" s="14">
        <f t="shared" si="379"/>
        <v>60.333333333333336</v>
      </c>
      <c r="T3512" t="str">
        <f t="shared" si="383"/>
        <v>theater</v>
      </c>
      <c r="U3512" t="str">
        <f t="shared" si="384"/>
        <v>plays</v>
      </c>
    </row>
    <row r="3513" spans="1:21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f t="shared" si="380"/>
        <v>1815</v>
      </c>
      <c r="F3513">
        <v>1518</v>
      </c>
      <c r="G3513" t="s">
        <v>8219</v>
      </c>
      <c r="H3513" t="s">
        <v>8225</v>
      </c>
      <c r="I3513" t="s">
        <v>8247</v>
      </c>
      <c r="J3513">
        <v>1415385000</v>
      </c>
      <c r="K3513" s="10">
        <f t="shared" si="381"/>
        <v>41950.770833333336</v>
      </c>
      <c r="L3513">
        <v>1413406695</v>
      </c>
      <c r="M3513" s="10">
        <f t="shared" si="382"/>
        <v>41927.873784722222</v>
      </c>
      <c r="N3513" t="b">
        <v>0</v>
      </c>
      <c r="O3513">
        <v>19</v>
      </c>
      <c r="P3513" t="b">
        <v>1</v>
      </c>
      <c r="Q3513" t="s">
        <v>8271</v>
      </c>
      <c r="R3513" s="5">
        <f t="shared" si="378"/>
        <v>1.012</v>
      </c>
      <c r="S3513" s="14">
        <f t="shared" si="379"/>
        <v>79.89473684210526</v>
      </c>
      <c r="T3513" t="str">
        <f t="shared" si="383"/>
        <v>theater</v>
      </c>
      <c r="U3513" t="str">
        <f t="shared" si="384"/>
        <v>plays</v>
      </c>
    </row>
    <row r="3514" spans="1:21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f t="shared" si="380"/>
        <v>1210</v>
      </c>
      <c r="F3514">
        <v>1000</v>
      </c>
      <c r="G3514" t="s">
        <v>8219</v>
      </c>
      <c r="H3514" t="s">
        <v>8225</v>
      </c>
      <c r="I3514" t="s">
        <v>8247</v>
      </c>
      <c r="J3514">
        <v>1429789992</v>
      </c>
      <c r="K3514" s="10">
        <f t="shared" si="381"/>
        <v>42117.49527777778</v>
      </c>
      <c r="L3514">
        <v>1424609592</v>
      </c>
      <c r="M3514" s="10">
        <f t="shared" si="382"/>
        <v>42057.536944444444</v>
      </c>
      <c r="N3514" t="b">
        <v>0</v>
      </c>
      <c r="O3514">
        <v>17</v>
      </c>
      <c r="P3514" t="b">
        <v>1</v>
      </c>
      <c r="Q3514" t="s">
        <v>8271</v>
      </c>
      <c r="R3514" s="5">
        <f t="shared" si="378"/>
        <v>1</v>
      </c>
      <c r="S3514" s="14">
        <f t="shared" si="379"/>
        <v>58.823529411764703</v>
      </c>
      <c r="T3514" t="str">
        <f t="shared" si="383"/>
        <v>theater</v>
      </c>
      <c r="U3514" t="str">
        <f t="shared" si="384"/>
        <v>plays</v>
      </c>
    </row>
    <row r="3515" spans="1:21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f t="shared" si="380"/>
        <v>2800</v>
      </c>
      <c r="F3515">
        <v>3315</v>
      </c>
      <c r="G3515" t="s">
        <v>8219</v>
      </c>
      <c r="H3515" t="s">
        <v>8224</v>
      </c>
      <c r="I3515" t="s">
        <v>8246</v>
      </c>
      <c r="J3515">
        <v>1401857940</v>
      </c>
      <c r="K3515" s="10">
        <f t="shared" si="381"/>
        <v>41794.207638888889</v>
      </c>
      <c r="L3515">
        <v>1400725112</v>
      </c>
      <c r="M3515" s="10">
        <f t="shared" si="382"/>
        <v>41781.096203703702</v>
      </c>
      <c r="N3515" t="b">
        <v>0</v>
      </c>
      <c r="O3515">
        <v>44</v>
      </c>
      <c r="P3515" t="b">
        <v>1</v>
      </c>
      <c r="Q3515" t="s">
        <v>8271</v>
      </c>
      <c r="R3515" s="5">
        <f t="shared" si="378"/>
        <v>1.1839999999999999</v>
      </c>
      <c r="S3515" s="14">
        <f t="shared" si="379"/>
        <v>75.340909090909093</v>
      </c>
      <c r="T3515" t="str">
        <f t="shared" si="383"/>
        <v>theater</v>
      </c>
      <c r="U3515" t="str">
        <f t="shared" si="384"/>
        <v>plays</v>
      </c>
    </row>
    <row r="3516" spans="1:21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f t="shared" si="380"/>
        <v>500</v>
      </c>
      <c r="F3516">
        <v>550</v>
      </c>
      <c r="G3516" t="s">
        <v>8219</v>
      </c>
      <c r="H3516" t="s">
        <v>8224</v>
      </c>
      <c r="I3516" t="s">
        <v>8246</v>
      </c>
      <c r="J3516">
        <v>1422853140</v>
      </c>
      <c r="K3516" s="10">
        <f t="shared" si="381"/>
        <v>42037.207638888889</v>
      </c>
      <c r="L3516">
        <v>1421439552</v>
      </c>
      <c r="M3516" s="10">
        <f t="shared" si="382"/>
        <v>42020.846666666665</v>
      </c>
      <c r="N3516" t="b">
        <v>0</v>
      </c>
      <c r="O3516">
        <v>10</v>
      </c>
      <c r="P3516" t="b">
        <v>1</v>
      </c>
      <c r="Q3516" t="s">
        <v>8271</v>
      </c>
      <c r="R3516" s="5">
        <f t="shared" si="378"/>
        <v>1.1000000000000001</v>
      </c>
      <c r="S3516" s="14">
        <f t="shared" si="379"/>
        <v>55</v>
      </c>
      <c r="T3516" t="str">
        <f t="shared" si="383"/>
        <v>theater</v>
      </c>
      <c r="U3516" t="str">
        <f t="shared" si="384"/>
        <v>plays</v>
      </c>
    </row>
    <row r="3517" spans="1:21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f t="shared" si="380"/>
        <v>3000</v>
      </c>
      <c r="F3517">
        <v>3080</v>
      </c>
      <c r="G3517" t="s">
        <v>8219</v>
      </c>
      <c r="H3517" t="s">
        <v>8224</v>
      </c>
      <c r="I3517" t="s">
        <v>8246</v>
      </c>
      <c r="J3517">
        <v>1433097171</v>
      </c>
      <c r="K3517" s="10">
        <f t="shared" si="381"/>
        <v>42155.772812499999</v>
      </c>
      <c r="L3517">
        <v>1430505171</v>
      </c>
      <c r="M3517" s="10">
        <f t="shared" si="382"/>
        <v>42125.772812499999</v>
      </c>
      <c r="N3517" t="b">
        <v>0</v>
      </c>
      <c r="O3517">
        <v>46</v>
      </c>
      <c r="P3517" t="b">
        <v>1</v>
      </c>
      <c r="Q3517" t="s">
        <v>8271</v>
      </c>
      <c r="R3517" s="5">
        <f t="shared" si="378"/>
        <v>1.0269999999999999</v>
      </c>
      <c r="S3517" s="14">
        <f t="shared" si="379"/>
        <v>66.956521739130437</v>
      </c>
      <c r="T3517" t="str">
        <f t="shared" si="383"/>
        <v>theater</v>
      </c>
      <c r="U3517" t="str">
        <f t="shared" si="384"/>
        <v>plays</v>
      </c>
    </row>
    <row r="3518" spans="1:21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f t="shared" si="380"/>
        <v>2500</v>
      </c>
      <c r="F3518">
        <v>2500</v>
      </c>
      <c r="G3518" t="s">
        <v>8219</v>
      </c>
      <c r="H3518" t="s">
        <v>8224</v>
      </c>
      <c r="I3518" t="s">
        <v>8246</v>
      </c>
      <c r="J3518">
        <v>1410145200</v>
      </c>
      <c r="K3518" s="10">
        <f t="shared" si="381"/>
        <v>41890.125</v>
      </c>
      <c r="L3518">
        <v>1407197670</v>
      </c>
      <c r="M3518" s="10">
        <f t="shared" si="382"/>
        <v>41856.010069444441</v>
      </c>
      <c r="N3518" t="b">
        <v>0</v>
      </c>
      <c r="O3518">
        <v>11</v>
      </c>
      <c r="P3518" t="b">
        <v>1</v>
      </c>
      <c r="Q3518" t="s">
        <v>8271</v>
      </c>
      <c r="R3518" s="5">
        <f t="shared" si="378"/>
        <v>1</v>
      </c>
      <c r="S3518" s="14">
        <f t="shared" si="379"/>
        <v>227.27272727272728</v>
      </c>
      <c r="T3518" t="str">
        <f t="shared" si="383"/>
        <v>theater</v>
      </c>
      <c r="U3518" t="str">
        <f t="shared" si="384"/>
        <v>plays</v>
      </c>
    </row>
    <row r="3519" spans="1:21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f t="shared" si="380"/>
        <v>4840</v>
      </c>
      <c r="F3519">
        <v>4000</v>
      </c>
      <c r="G3519" t="s">
        <v>8219</v>
      </c>
      <c r="H3519" t="s">
        <v>8225</v>
      </c>
      <c r="I3519" t="s">
        <v>8247</v>
      </c>
      <c r="J3519">
        <v>1404471600</v>
      </c>
      <c r="K3519" s="10">
        <f t="shared" si="381"/>
        <v>41824.458333333336</v>
      </c>
      <c r="L3519">
        <v>1401910634</v>
      </c>
      <c r="M3519" s="10">
        <f t="shared" si="382"/>
        <v>41794.817523148151</v>
      </c>
      <c r="N3519" t="b">
        <v>0</v>
      </c>
      <c r="O3519">
        <v>13</v>
      </c>
      <c r="P3519" t="b">
        <v>1</v>
      </c>
      <c r="Q3519" t="s">
        <v>8271</v>
      </c>
      <c r="R3519" s="5">
        <f t="shared" si="378"/>
        <v>1</v>
      </c>
      <c r="S3519" s="14">
        <f t="shared" si="379"/>
        <v>307.69230769230768</v>
      </c>
      <c r="T3519" t="str">
        <f t="shared" si="383"/>
        <v>theater</v>
      </c>
      <c r="U3519" t="str">
        <f t="shared" si="384"/>
        <v>plays</v>
      </c>
    </row>
    <row r="3520" spans="1:21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f t="shared" si="380"/>
        <v>1500</v>
      </c>
      <c r="F3520">
        <v>1650.69</v>
      </c>
      <c r="G3520" t="s">
        <v>8219</v>
      </c>
      <c r="H3520" t="s">
        <v>8224</v>
      </c>
      <c r="I3520" t="s">
        <v>8246</v>
      </c>
      <c r="J3520">
        <v>1412259660</v>
      </c>
      <c r="K3520" s="10">
        <f t="shared" si="381"/>
        <v>41914.597916666666</v>
      </c>
      <c r="L3520">
        <v>1410461299</v>
      </c>
      <c r="M3520" s="10">
        <f t="shared" si="382"/>
        <v>41893.783553240741</v>
      </c>
      <c r="N3520" t="b">
        <v>0</v>
      </c>
      <c r="O3520">
        <v>33</v>
      </c>
      <c r="P3520" t="b">
        <v>1</v>
      </c>
      <c r="Q3520" t="s">
        <v>8271</v>
      </c>
      <c r="R3520" s="5">
        <f t="shared" si="378"/>
        <v>1.1000000000000001</v>
      </c>
      <c r="S3520" s="14">
        <f t="shared" si="379"/>
        <v>50.020909090909093</v>
      </c>
      <c r="T3520" t="str">
        <f t="shared" si="383"/>
        <v>theater</v>
      </c>
      <c r="U3520" t="str">
        <f t="shared" si="384"/>
        <v>plays</v>
      </c>
    </row>
    <row r="3521" spans="1:21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f t="shared" si="380"/>
        <v>2420</v>
      </c>
      <c r="F3521">
        <v>2027</v>
      </c>
      <c r="G3521" t="s">
        <v>8219</v>
      </c>
      <c r="H3521" t="s">
        <v>8225</v>
      </c>
      <c r="I3521" t="s">
        <v>8247</v>
      </c>
      <c r="J3521">
        <v>1425478950</v>
      </c>
      <c r="K3521" s="10">
        <f t="shared" si="381"/>
        <v>42067.598958333328</v>
      </c>
      <c r="L3521">
        <v>1422886950</v>
      </c>
      <c r="M3521" s="10">
        <f t="shared" si="382"/>
        <v>42037.598958333328</v>
      </c>
      <c r="N3521" t="b">
        <v>0</v>
      </c>
      <c r="O3521">
        <v>28</v>
      </c>
      <c r="P3521" t="b">
        <v>1</v>
      </c>
      <c r="Q3521" t="s">
        <v>8271</v>
      </c>
      <c r="R3521" s="5">
        <f t="shared" si="378"/>
        <v>1.014</v>
      </c>
      <c r="S3521" s="14">
        <f t="shared" si="379"/>
        <v>72.392857142857139</v>
      </c>
      <c r="T3521" t="str">
        <f t="shared" si="383"/>
        <v>theater</v>
      </c>
      <c r="U3521" t="str">
        <f t="shared" si="384"/>
        <v>plays</v>
      </c>
    </row>
    <row r="3522" spans="1:21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f t="shared" si="380"/>
        <v>2420</v>
      </c>
      <c r="F3522">
        <v>2015</v>
      </c>
      <c r="G3522" t="s">
        <v>8219</v>
      </c>
      <c r="H3522" t="s">
        <v>8225</v>
      </c>
      <c r="I3522" t="s">
        <v>8247</v>
      </c>
      <c r="J3522">
        <v>1441547220</v>
      </c>
      <c r="K3522" s="10">
        <f t="shared" si="381"/>
        <v>42253.57430555555</v>
      </c>
      <c r="L3522">
        <v>1439322412</v>
      </c>
      <c r="M3522" s="10">
        <f t="shared" si="382"/>
        <v>42227.824212962965</v>
      </c>
      <c r="N3522" t="b">
        <v>0</v>
      </c>
      <c r="O3522">
        <v>21</v>
      </c>
      <c r="P3522" t="b">
        <v>1</v>
      </c>
      <c r="Q3522" t="s">
        <v>8271</v>
      </c>
      <c r="R3522" s="5">
        <f t="shared" ref="R3522:R3585" si="385">ROUND((F3522/D3522),3)</f>
        <v>1.008</v>
      </c>
      <c r="S3522" s="14">
        <f t="shared" ref="S3522:S3585" si="386">F3522/O3522</f>
        <v>95.952380952380949</v>
      </c>
      <c r="T3522" t="str">
        <f t="shared" si="383"/>
        <v>theater</v>
      </c>
      <c r="U3522" t="str">
        <f t="shared" si="384"/>
        <v>plays</v>
      </c>
    </row>
    <row r="3523" spans="1:21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f t="shared" ref="E3523:E3586" si="387">IF(I3523="USD",D3523,(IF(I3523="AUD",(D3523*0.68),IF(I3523="GBP",(D3523*1.21),(IF(I3523="EUR",(D3523*1.11),(IF(I3523="CAD",(D3523*0.75),(IF(I3523="NZD",(D3523*0.64),IF(I3523="HKD",(D3523*0.13),IF(I3523="DKK",(D3523*0.15),IF(I3523="NOK",(D3523*0.11),IF(I3523="SEK",(D3523*0.1),(IF(I3523="MXN",(D3523*0.051),IF(I3523="chf",(D3523*1.02),IF(I3523="SGD",(D3523*0.72)))))))))))))))))))</f>
        <v>350</v>
      </c>
      <c r="F3523">
        <v>593</v>
      </c>
      <c r="G3523" t="s">
        <v>8219</v>
      </c>
      <c r="H3523" t="s">
        <v>8224</v>
      </c>
      <c r="I3523" t="s">
        <v>8246</v>
      </c>
      <c r="J3523">
        <v>1411980020</v>
      </c>
      <c r="K3523" s="10">
        <f t="shared" ref="K3523:K3586" si="388">(((J3523/60)/60)/24)+DATE(1970,1,1)</f>
        <v>41911.361342592594</v>
      </c>
      <c r="L3523">
        <v>1409388020</v>
      </c>
      <c r="M3523" s="10">
        <f t="shared" ref="M3523:M3586" si="389">(((L3523/60)/60)/24)+DATE(1970,1,1)</f>
        <v>41881.361342592594</v>
      </c>
      <c r="N3523" t="b">
        <v>0</v>
      </c>
      <c r="O3523">
        <v>13</v>
      </c>
      <c r="P3523" t="b">
        <v>1</v>
      </c>
      <c r="Q3523" t="s">
        <v>8271</v>
      </c>
      <c r="R3523" s="5">
        <f t="shared" si="385"/>
        <v>1.694</v>
      </c>
      <c r="S3523" s="14">
        <f t="shared" si="386"/>
        <v>45.615384615384613</v>
      </c>
      <c r="T3523" t="str">
        <f t="shared" ref="T3523:T3586" si="390">LEFT(Q3523,SEARCH("/",Q3523,1)-1)</f>
        <v>theater</v>
      </c>
      <c r="U3523" t="str">
        <f t="shared" ref="U3523:U3586" si="391">RIGHT(Q3523,(LEN(Q3523)-(SEARCH("/",Q3523,1))))</f>
        <v>plays</v>
      </c>
    </row>
    <row r="3524" spans="1:21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f t="shared" si="387"/>
        <v>1687.95</v>
      </c>
      <c r="F3524">
        <v>1395</v>
      </c>
      <c r="G3524" t="s">
        <v>8219</v>
      </c>
      <c r="H3524" t="s">
        <v>8225</v>
      </c>
      <c r="I3524" t="s">
        <v>8247</v>
      </c>
      <c r="J3524">
        <v>1442311560</v>
      </c>
      <c r="K3524" s="10">
        <f t="shared" si="388"/>
        <v>42262.420833333337</v>
      </c>
      <c r="L3524">
        <v>1439924246</v>
      </c>
      <c r="M3524" s="10">
        <f t="shared" si="389"/>
        <v>42234.789884259255</v>
      </c>
      <c r="N3524" t="b">
        <v>0</v>
      </c>
      <c r="O3524">
        <v>34</v>
      </c>
      <c r="P3524" t="b">
        <v>1</v>
      </c>
      <c r="Q3524" t="s">
        <v>8271</v>
      </c>
      <c r="R3524" s="5">
        <f t="shared" si="385"/>
        <v>1</v>
      </c>
      <c r="S3524" s="14">
        <f t="shared" si="386"/>
        <v>41.029411764705884</v>
      </c>
      <c r="T3524" t="str">
        <f t="shared" si="390"/>
        <v>theater</v>
      </c>
      <c r="U3524" t="str">
        <f t="shared" si="391"/>
        <v>plays</v>
      </c>
    </row>
    <row r="3525" spans="1:21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f t="shared" si="387"/>
        <v>4840</v>
      </c>
      <c r="F3525">
        <v>4546</v>
      </c>
      <c r="G3525" t="s">
        <v>8219</v>
      </c>
      <c r="H3525" t="s">
        <v>8225</v>
      </c>
      <c r="I3525" t="s">
        <v>8247</v>
      </c>
      <c r="J3525">
        <v>1474844400</v>
      </c>
      <c r="K3525" s="10">
        <f t="shared" si="388"/>
        <v>42638.958333333328</v>
      </c>
      <c r="L3525">
        <v>1469871148</v>
      </c>
      <c r="M3525" s="10">
        <f t="shared" si="389"/>
        <v>42581.397546296299</v>
      </c>
      <c r="N3525" t="b">
        <v>0</v>
      </c>
      <c r="O3525">
        <v>80</v>
      </c>
      <c r="P3525" t="b">
        <v>1</v>
      </c>
      <c r="Q3525" t="s">
        <v>8271</v>
      </c>
      <c r="R3525" s="5">
        <f t="shared" si="385"/>
        <v>1.137</v>
      </c>
      <c r="S3525" s="14">
        <f t="shared" si="386"/>
        <v>56.825000000000003</v>
      </c>
      <c r="T3525" t="str">
        <f t="shared" si="390"/>
        <v>theater</v>
      </c>
      <c r="U3525" t="str">
        <f t="shared" si="391"/>
        <v>plays</v>
      </c>
    </row>
    <row r="3526" spans="1:21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f t="shared" si="387"/>
        <v>10000</v>
      </c>
      <c r="F3526">
        <v>10156</v>
      </c>
      <c r="G3526" t="s">
        <v>8219</v>
      </c>
      <c r="H3526" t="s">
        <v>8224</v>
      </c>
      <c r="I3526" t="s">
        <v>8246</v>
      </c>
      <c r="J3526">
        <v>1410580800</v>
      </c>
      <c r="K3526" s="10">
        <f t="shared" si="388"/>
        <v>41895.166666666664</v>
      </c>
      <c r="L3526">
        <v>1409336373</v>
      </c>
      <c r="M3526" s="10">
        <f t="shared" si="389"/>
        <v>41880.76357638889</v>
      </c>
      <c r="N3526" t="b">
        <v>0</v>
      </c>
      <c r="O3526">
        <v>74</v>
      </c>
      <c r="P3526" t="b">
        <v>1</v>
      </c>
      <c r="Q3526" t="s">
        <v>8271</v>
      </c>
      <c r="R3526" s="5">
        <f t="shared" si="385"/>
        <v>1.016</v>
      </c>
      <c r="S3526" s="14">
        <f t="shared" si="386"/>
        <v>137.24324324324326</v>
      </c>
      <c r="T3526" t="str">
        <f t="shared" si="390"/>
        <v>theater</v>
      </c>
      <c r="U3526" t="str">
        <f t="shared" si="391"/>
        <v>plays</v>
      </c>
    </row>
    <row r="3527" spans="1:21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f t="shared" si="387"/>
        <v>500</v>
      </c>
      <c r="F3527">
        <v>530</v>
      </c>
      <c r="G3527" t="s">
        <v>8219</v>
      </c>
      <c r="H3527" t="s">
        <v>8224</v>
      </c>
      <c r="I3527" t="s">
        <v>8246</v>
      </c>
      <c r="J3527">
        <v>1439136000</v>
      </c>
      <c r="K3527" s="10">
        <f t="shared" si="388"/>
        <v>42225.666666666672</v>
      </c>
      <c r="L3527">
        <v>1438188106</v>
      </c>
      <c r="M3527" s="10">
        <f t="shared" si="389"/>
        <v>42214.6956712963</v>
      </c>
      <c r="N3527" t="b">
        <v>0</v>
      </c>
      <c r="O3527">
        <v>7</v>
      </c>
      <c r="P3527" t="b">
        <v>1</v>
      </c>
      <c r="Q3527" t="s">
        <v>8271</v>
      </c>
      <c r="R3527" s="5">
        <f t="shared" si="385"/>
        <v>1.06</v>
      </c>
      <c r="S3527" s="14">
        <f t="shared" si="386"/>
        <v>75.714285714285708</v>
      </c>
      <c r="T3527" t="str">
        <f t="shared" si="390"/>
        <v>theater</v>
      </c>
      <c r="U3527" t="str">
        <f t="shared" si="391"/>
        <v>plays</v>
      </c>
    </row>
    <row r="3528" spans="1:21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f t="shared" si="387"/>
        <v>3300</v>
      </c>
      <c r="F3528">
        <v>3366</v>
      </c>
      <c r="G3528" t="s">
        <v>8219</v>
      </c>
      <c r="H3528" t="s">
        <v>8224</v>
      </c>
      <c r="I3528" t="s">
        <v>8246</v>
      </c>
      <c r="J3528">
        <v>1461823140</v>
      </c>
      <c r="K3528" s="10">
        <f t="shared" si="388"/>
        <v>42488.249305555553</v>
      </c>
      <c r="L3528">
        <v>1459411371</v>
      </c>
      <c r="M3528" s="10">
        <f t="shared" si="389"/>
        <v>42460.335312499999</v>
      </c>
      <c r="N3528" t="b">
        <v>0</v>
      </c>
      <c r="O3528">
        <v>34</v>
      </c>
      <c r="P3528" t="b">
        <v>1</v>
      </c>
      <c r="Q3528" t="s">
        <v>8271</v>
      </c>
      <c r="R3528" s="5">
        <f t="shared" si="385"/>
        <v>1.02</v>
      </c>
      <c r="S3528" s="14">
        <f t="shared" si="386"/>
        <v>99</v>
      </c>
      <c r="T3528" t="str">
        <f t="shared" si="390"/>
        <v>theater</v>
      </c>
      <c r="U3528" t="str">
        <f t="shared" si="391"/>
        <v>plays</v>
      </c>
    </row>
    <row r="3529" spans="1:21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f t="shared" si="387"/>
        <v>6000</v>
      </c>
      <c r="F3529">
        <v>7015</v>
      </c>
      <c r="G3529" t="s">
        <v>8219</v>
      </c>
      <c r="H3529" t="s">
        <v>8224</v>
      </c>
      <c r="I3529" t="s">
        <v>8246</v>
      </c>
      <c r="J3529">
        <v>1436587140</v>
      </c>
      <c r="K3529" s="10">
        <f t="shared" si="388"/>
        <v>42196.165972222225</v>
      </c>
      <c r="L3529">
        <v>1434069205</v>
      </c>
      <c r="M3529" s="10">
        <f t="shared" si="389"/>
        <v>42167.023206018523</v>
      </c>
      <c r="N3529" t="b">
        <v>0</v>
      </c>
      <c r="O3529">
        <v>86</v>
      </c>
      <c r="P3529" t="b">
        <v>1</v>
      </c>
      <c r="Q3529" t="s">
        <v>8271</v>
      </c>
      <c r="R3529" s="5">
        <f t="shared" si="385"/>
        <v>1.169</v>
      </c>
      <c r="S3529" s="14">
        <f t="shared" si="386"/>
        <v>81.569767441860463</v>
      </c>
      <c r="T3529" t="str">
        <f t="shared" si="390"/>
        <v>theater</v>
      </c>
      <c r="U3529" t="str">
        <f t="shared" si="391"/>
        <v>plays</v>
      </c>
    </row>
    <row r="3530" spans="1:21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f t="shared" si="387"/>
        <v>1996.5</v>
      </c>
      <c r="F3530">
        <v>1669</v>
      </c>
      <c r="G3530" t="s">
        <v>8219</v>
      </c>
      <c r="H3530" t="s">
        <v>8225</v>
      </c>
      <c r="I3530" t="s">
        <v>8247</v>
      </c>
      <c r="J3530">
        <v>1484740918</v>
      </c>
      <c r="K3530" s="10">
        <f t="shared" si="388"/>
        <v>42753.50136574074</v>
      </c>
      <c r="L3530">
        <v>1483012918</v>
      </c>
      <c r="M3530" s="10">
        <f t="shared" si="389"/>
        <v>42733.50136574074</v>
      </c>
      <c r="N3530" t="b">
        <v>0</v>
      </c>
      <c r="O3530">
        <v>37</v>
      </c>
      <c r="P3530" t="b">
        <v>1</v>
      </c>
      <c r="Q3530" t="s">
        <v>8271</v>
      </c>
      <c r="R3530" s="5">
        <f t="shared" si="385"/>
        <v>1.012</v>
      </c>
      <c r="S3530" s="14">
        <f t="shared" si="386"/>
        <v>45.108108108108105</v>
      </c>
      <c r="T3530" t="str">
        <f t="shared" si="390"/>
        <v>theater</v>
      </c>
      <c r="U3530" t="str">
        <f t="shared" si="391"/>
        <v>plays</v>
      </c>
    </row>
    <row r="3531" spans="1:21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f t="shared" si="387"/>
        <v>500</v>
      </c>
      <c r="F3531">
        <v>660</v>
      </c>
      <c r="G3531" t="s">
        <v>8219</v>
      </c>
      <c r="H3531" t="s">
        <v>8224</v>
      </c>
      <c r="I3531" t="s">
        <v>8246</v>
      </c>
      <c r="J3531">
        <v>1436749200</v>
      </c>
      <c r="K3531" s="10">
        <f t="shared" si="388"/>
        <v>42198.041666666672</v>
      </c>
      <c r="L3531">
        <v>1434997018</v>
      </c>
      <c r="M3531" s="10">
        <f t="shared" si="389"/>
        <v>42177.761782407411</v>
      </c>
      <c r="N3531" t="b">
        <v>0</v>
      </c>
      <c r="O3531">
        <v>18</v>
      </c>
      <c r="P3531" t="b">
        <v>1</v>
      </c>
      <c r="Q3531" t="s">
        <v>8271</v>
      </c>
      <c r="R3531" s="5">
        <f t="shared" si="385"/>
        <v>1.32</v>
      </c>
      <c r="S3531" s="14">
        <f t="shared" si="386"/>
        <v>36.666666666666664</v>
      </c>
      <c r="T3531" t="str">
        <f t="shared" si="390"/>
        <v>theater</v>
      </c>
      <c r="U3531" t="str">
        <f t="shared" si="391"/>
        <v>plays</v>
      </c>
    </row>
    <row r="3532" spans="1:21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f t="shared" si="387"/>
        <v>3327.5</v>
      </c>
      <c r="F3532">
        <v>2750</v>
      </c>
      <c r="G3532" t="s">
        <v>8219</v>
      </c>
      <c r="H3532" t="s">
        <v>8225</v>
      </c>
      <c r="I3532" t="s">
        <v>8247</v>
      </c>
      <c r="J3532">
        <v>1460318400</v>
      </c>
      <c r="K3532" s="10">
        <f t="shared" si="388"/>
        <v>42470.833333333328</v>
      </c>
      <c r="L3532">
        <v>1457881057</v>
      </c>
      <c r="M3532" s="10">
        <f t="shared" si="389"/>
        <v>42442.623344907406</v>
      </c>
      <c r="N3532" t="b">
        <v>0</v>
      </c>
      <c r="O3532">
        <v>22</v>
      </c>
      <c r="P3532" t="b">
        <v>1</v>
      </c>
      <c r="Q3532" t="s">
        <v>8271</v>
      </c>
      <c r="R3532" s="5">
        <f t="shared" si="385"/>
        <v>1</v>
      </c>
      <c r="S3532" s="14">
        <f t="shared" si="386"/>
        <v>125</v>
      </c>
      <c r="T3532" t="str">
        <f t="shared" si="390"/>
        <v>theater</v>
      </c>
      <c r="U3532" t="str">
        <f t="shared" si="391"/>
        <v>plays</v>
      </c>
    </row>
    <row r="3533" spans="1:21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f t="shared" si="387"/>
        <v>1000</v>
      </c>
      <c r="F3533">
        <v>1280</v>
      </c>
      <c r="G3533" t="s">
        <v>8219</v>
      </c>
      <c r="H3533" t="s">
        <v>8224</v>
      </c>
      <c r="I3533" t="s">
        <v>8246</v>
      </c>
      <c r="J3533">
        <v>1467301334</v>
      </c>
      <c r="K3533" s="10">
        <f t="shared" si="388"/>
        <v>42551.654328703706</v>
      </c>
      <c r="L3533">
        <v>1464709334</v>
      </c>
      <c r="M3533" s="10">
        <f t="shared" si="389"/>
        <v>42521.654328703706</v>
      </c>
      <c r="N3533" t="b">
        <v>0</v>
      </c>
      <c r="O3533">
        <v>26</v>
      </c>
      <c r="P3533" t="b">
        <v>1</v>
      </c>
      <c r="Q3533" t="s">
        <v>8271</v>
      </c>
      <c r="R3533" s="5">
        <f t="shared" si="385"/>
        <v>1.28</v>
      </c>
      <c r="S3533" s="14">
        <f t="shared" si="386"/>
        <v>49.230769230769234</v>
      </c>
      <c r="T3533" t="str">
        <f t="shared" si="390"/>
        <v>theater</v>
      </c>
      <c r="U3533" t="str">
        <f t="shared" si="391"/>
        <v>plays</v>
      </c>
    </row>
    <row r="3534" spans="1:21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f t="shared" si="387"/>
        <v>960</v>
      </c>
      <c r="F3534">
        <v>1142</v>
      </c>
      <c r="G3534" t="s">
        <v>8219</v>
      </c>
      <c r="H3534" t="s">
        <v>8224</v>
      </c>
      <c r="I3534" t="s">
        <v>8246</v>
      </c>
      <c r="J3534">
        <v>1411012740</v>
      </c>
      <c r="K3534" s="10">
        <f t="shared" si="388"/>
        <v>41900.165972222225</v>
      </c>
      <c r="L3534">
        <v>1409667827</v>
      </c>
      <c r="M3534" s="10">
        <f t="shared" si="389"/>
        <v>41884.599849537037</v>
      </c>
      <c r="N3534" t="b">
        <v>0</v>
      </c>
      <c r="O3534">
        <v>27</v>
      </c>
      <c r="P3534" t="b">
        <v>1</v>
      </c>
      <c r="Q3534" t="s">
        <v>8271</v>
      </c>
      <c r="R3534" s="5">
        <f t="shared" si="385"/>
        <v>1.19</v>
      </c>
      <c r="S3534" s="14">
        <f t="shared" si="386"/>
        <v>42.296296296296298</v>
      </c>
      <c r="T3534" t="str">
        <f t="shared" si="390"/>
        <v>theater</v>
      </c>
      <c r="U3534" t="str">
        <f t="shared" si="391"/>
        <v>plays</v>
      </c>
    </row>
    <row r="3535" spans="1:21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f t="shared" si="387"/>
        <v>500</v>
      </c>
      <c r="F3535">
        <v>631</v>
      </c>
      <c r="G3535" t="s">
        <v>8219</v>
      </c>
      <c r="H3535" t="s">
        <v>8224</v>
      </c>
      <c r="I3535" t="s">
        <v>8246</v>
      </c>
      <c r="J3535">
        <v>1447269367</v>
      </c>
      <c r="K3535" s="10">
        <f t="shared" si="388"/>
        <v>42319.802858796291</v>
      </c>
      <c r="L3535">
        <v>1444673767</v>
      </c>
      <c r="M3535" s="10">
        <f t="shared" si="389"/>
        <v>42289.761192129634</v>
      </c>
      <c r="N3535" t="b">
        <v>0</v>
      </c>
      <c r="O3535">
        <v>8</v>
      </c>
      <c r="P3535" t="b">
        <v>1</v>
      </c>
      <c r="Q3535" t="s">
        <v>8271</v>
      </c>
      <c r="R3535" s="5">
        <f t="shared" si="385"/>
        <v>1.262</v>
      </c>
      <c r="S3535" s="14">
        <f t="shared" si="386"/>
        <v>78.875</v>
      </c>
      <c r="T3535" t="str">
        <f t="shared" si="390"/>
        <v>theater</v>
      </c>
      <c r="U3535" t="str">
        <f t="shared" si="391"/>
        <v>plays</v>
      </c>
    </row>
    <row r="3536" spans="1:21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f t="shared" si="387"/>
        <v>5000</v>
      </c>
      <c r="F3536">
        <v>7810</v>
      </c>
      <c r="G3536" t="s">
        <v>8219</v>
      </c>
      <c r="H3536" t="s">
        <v>8224</v>
      </c>
      <c r="I3536" t="s">
        <v>8246</v>
      </c>
      <c r="J3536">
        <v>1443711623</v>
      </c>
      <c r="K3536" s="10">
        <f t="shared" si="388"/>
        <v>42278.6252662037</v>
      </c>
      <c r="L3536">
        <v>1440687623</v>
      </c>
      <c r="M3536" s="10">
        <f t="shared" si="389"/>
        <v>42243.6252662037</v>
      </c>
      <c r="N3536" t="b">
        <v>0</v>
      </c>
      <c r="O3536">
        <v>204</v>
      </c>
      <c r="P3536" t="b">
        <v>1</v>
      </c>
      <c r="Q3536" t="s">
        <v>8271</v>
      </c>
      <c r="R3536" s="5">
        <f t="shared" si="385"/>
        <v>1.5620000000000001</v>
      </c>
      <c r="S3536" s="14">
        <f t="shared" si="386"/>
        <v>38.284313725490193</v>
      </c>
      <c r="T3536" t="str">
        <f t="shared" si="390"/>
        <v>theater</v>
      </c>
      <c r="U3536" t="str">
        <f t="shared" si="391"/>
        <v>plays</v>
      </c>
    </row>
    <row r="3537" spans="1:21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f t="shared" si="387"/>
        <v>2420</v>
      </c>
      <c r="F3537">
        <v>2063</v>
      </c>
      <c r="G3537" t="s">
        <v>8219</v>
      </c>
      <c r="H3537" t="s">
        <v>8225</v>
      </c>
      <c r="I3537" t="s">
        <v>8247</v>
      </c>
      <c r="J3537">
        <v>1443808800</v>
      </c>
      <c r="K3537" s="10">
        <f t="shared" si="388"/>
        <v>42279.75</v>
      </c>
      <c r="L3537">
        <v>1441120910</v>
      </c>
      <c r="M3537" s="10">
        <f t="shared" si="389"/>
        <v>42248.640162037031</v>
      </c>
      <c r="N3537" t="b">
        <v>0</v>
      </c>
      <c r="O3537">
        <v>46</v>
      </c>
      <c r="P3537" t="b">
        <v>1</v>
      </c>
      <c r="Q3537" t="s">
        <v>8271</v>
      </c>
      <c r="R3537" s="5">
        <f t="shared" si="385"/>
        <v>1.032</v>
      </c>
      <c r="S3537" s="14">
        <f t="shared" si="386"/>
        <v>44.847826086956523</v>
      </c>
      <c r="T3537" t="str">
        <f t="shared" si="390"/>
        <v>theater</v>
      </c>
      <c r="U3537" t="str">
        <f t="shared" si="391"/>
        <v>plays</v>
      </c>
    </row>
    <row r="3538" spans="1:21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f t="shared" si="387"/>
        <v>181.5</v>
      </c>
      <c r="F3538">
        <v>230</v>
      </c>
      <c r="G3538" t="s">
        <v>8219</v>
      </c>
      <c r="H3538" t="s">
        <v>8225</v>
      </c>
      <c r="I3538" t="s">
        <v>8247</v>
      </c>
      <c r="J3538">
        <v>1450612740</v>
      </c>
      <c r="K3538" s="10">
        <f t="shared" si="388"/>
        <v>42358.499305555553</v>
      </c>
      <c r="L3538">
        <v>1448040425</v>
      </c>
      <c r="M3538" s="10">
        <f t="shared" si="389"/>
        <v>42328.727141203708</v>
      </c>
      <c r="N3538" t="b">
        <v>0</v>
      </c>
      <c r="O3538">
        <v>17</v>
      </c>
      <c r="P3538" t="b">
        <v>1</v>
      </c>
      <c r="Q3538" t="s">
        <v>8271</v>
      </c>
      <c r="R3538" s="5">
        <f t="shared" si="385"/>
        <v>1.5329999999999999</v>
      </c>
      <c r="S3538" s="14">
        <f t="shared" si="386"/>
        <v>13.529411764705882</v>
      </c>
      <c r="T3538" t="str">
        <f t="shared" si="390"/>
        <v>theater</v>
      </c>
      <c r="U3538" t="str">
        <f t="shared" si="391"/>
        <v>plays</v>
      </c>
    </row>
    <row r="3539" spans="1:21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f t="shared" si="387"/>
        <v>506.25</v>
      </c>
      <c r="F3539">
        <v>1218</v>
      </c>
      <c r="G3539" t="s">
        <v>8219</v>
      </c>
      <c r="H3539" t="s">
        <v>8229</v>
      </c>
      <c r="I3539" t="s">
        <v>8251</v>
      </c>
      <c r="J3539">
        <v>1416211140</v>
      </c>
      <c r="K3539" s="10">
        <f t="shared" si="388"/>
        <v>41960.332638888889</v>
      </c>
      <c r="L3539">
        <v>1413016216</v>
      </c>
      <c r="M3539" s="10">
        <f t="shared" si="389"/>
        <v>41923.354351851849</v>
      </c>
      <c r="N3539" t="b">
        <v>0</v>
      </c>
      <c r="O3539">
        <v>28</v>
      </c>
      <c r="P3539" t="b">
        <v>1</v>
      </c>
      <c r="Q3539" t="s">
        <v>8271</v>
      </c>
      <c r="R3539" s="5">
        <f t="shared" si="385"/>
        <v>1.804</v>
      </c>
      <c r="S3539" s="14">
        <f t="shared" si="386"/>
        <v>43.5</v>
      </c>
      <c r="T3539" t="str">
        <f t="shared" si="390"/>
        <v>theater</v>
      </c>
      <c r="U3539" t="str">
        <f t="shared" si="391"/>
        <v>plays</v>
      </c>
    </row>
    <row r="3540" spans="1:21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f t="shared" si="387"/>
        <v>2420</v>
      </c>
      <c r="F3540">
        <v>2569</v>
      </c>
      <c r="G3540" t="s">
        <v>8219</v>
      </c>
      <c r="H3540" t="s">
        <v>8225</v>
      </c>
      <c r="I3540" t="s">
        <v>8247</v>
      </c>
      <c r="J3540">
        <v>1471428340</v>
      </c>
      <c r="K3540" s="10">
        <f t="shared" si="388"/>
        <v>42599.420601851853</v>
      </c>
      <c r="L3540">
        <v>1469009140</v>
      </c>
      <c r="M3540" s="10">
        <f t="shared" si="389"/>
        <v>42571.420601851853</v>
      </c>
      <c r="N3540" t="b">
        <v>0</v>
      </c>
      <c r="O3540">
        <v>83</v>
      </c>
      <c r="P3540" t="b">
        <v>1</v>
      </c>
      <c r="Q3540" t="s">
        <v>8271</v>
      </c>
      <c r="R3540" s="5">
        <f t="shared" si="385"/>
        <v>1.2849999999999999</v>
      </c>
      <c r="S3540" s="14">
        <f t="shared" si="386"/>
        <v>30.951807228915662</v>
      </c>
      <c r="T3540" t="str">
        <f t="shared" si="390"/>
        <v>theater</v>
      </c>
      <c r="U3540" t="str">
        <f t="shared" si="391"/>
        <v>plays</v>
      </c>
    </row>
    <row r="3541" spans="1:21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f t="shared" si="387"/>
        <v>600</v>
      </c>
      <c r="F3541">
        <v>718</v>
      </c>
      <c r="G3541" t="s">
        <v>8219</v>
      </c>
      <c r="H3541" t="s">
        <v>8224</v>
      </c>
      <c r="I3541" t="s">
        <v>8246</v>
      </c>
      <c r="J3541">
        <v>1473358122</v>
      </c>
      <c r="K3541" s="10">
        <f t="shared" si="388"/>
        <v>42621.756041666667</v>
      </c>
      <c r="L3541">
        <v>1471543722</v>
      </c>
      <c r="M3541" s="10">
        <f t="shared" si="389"/>
        <v>42600.756041666667</v>
      </c>
      <c r="N3541" t="b">
        <v>0</v>
      </c>
      <c r="O3541">
        <v>13</v>
      </c>
      <c r="P3541" t="b">
        <v>1</v>
      </c>
      <c r="Q3541" t="s">
        <v>8271</v>
      </c>
      <c r="R3541" s="5">
        <f t="shared" si="385"/>
        <v>1.1970000000000001</v>
      </c>
      <c r="S3541" s="14">
        <f t="shared" si="386"/>
        <v>55.230769230769234</v>
      </c>
      <c r="T3541" t="str">
        <f t="shared" si="390"/>
        <v>theater</v>
      </c>
      <c r="U3541" t="str">
        <f t="shared" si="391"/>
        <v>plays</v>
      </c>
    </row>
    <row r="3542" spans="1:21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f t="shared" si="387"/>
        <v>363</v>
      </c>
      <c r="F3542">
        <v>369</v>
      </c>
      <c r="G3542" t="s">
        <v>8219</v>
      </c>
      <c r="H3542" t="s">
        <v>8225</v>
      </c>
      <c r="I3542" t="s">
        <v>8247</v>
      </c>
      <c r="J3542">
        <v>1466899491</v>
      </c>
      <c r="K3542" s="10">
        <f t="shared" si="388"/>
        <v>42547.003368055557</v>
      </c>
      <c r="L3542">
        <v>1464307491</v>
      </c>
      <c r="M3542" s="10">
        <f t="shared" si="389"/>
        <v>42517.003368055557</v>
      </c>
      <c r="N3542" t="b">
        <v>0</v>
      </c>
      <c r="O3542">
        <v>8</v>
      </c>
      <c r="P3542" t="b">
        <v>1</v>
      </c>
      <c r="Q3542" t="s">
        <v>8271</v>
      </c>
      <c r="R3542" s="5">
        <f t="shared" si="385"/>
        <v>1.23</v>
      </c>
      <c r="S3542" s="14">
        <f t="shared" si="386"/>
        <v>46.125</v>
      </c>
      <c r="T3542" t="str">
        <f t="shared" si="390"/>
        <v>theater</v>
      </c>
      <c r="U3542" t="str">
        <f t="shared" si="391"/>
        <v>plays</v>
      </c>
    </row>
    <row r="3543" spans="1:21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f t="shared" si="387"/>
        <v>1452</v>
      </c>
      <c r="F3543">
        <v>1260</v>
      </c>
      <c r="G3543" t="s">
        <v>8219</v>
      </c>
      <c r="H3543" t="s">
        <v>8225</v>
      </c>
      <c r="I3543" t="s">
        <v>8247</v>
      </c>
      <c r="J3543">
        <v>1441042275</v>
      </c>
      <c r="K3543" s="10">
        <f t="shared" si="388"/>
        <v>42247.730034722219</v>
      </c>
      <c r="L3543">
        <v>1438882275</v>
      </c>
      <c r="M3543" s="10">
        <f t="shared" si="389"/>
        <v>42222.730034722219</v>
      </c>
      <c r="N3543" t="b">
        <v>0</v>
      </c>
      <c r="O3543">
        <v>32</v>
      </c>
      <c r="P3543" t="b">
        <v>1</v>
      </c>
      <c r="Q3543" t="s">
        <v>8271</v>
      </c>
      <c r="R3543" s="5">
        <f t="shared" si="385"/>
        <v>1.05</v>
      </c>
      <c r="S3543" s="14">
        <f t="shared" si="386"/>
        <v>39.375</v>
      </c>
      <c r="T3543" t="str">
        <f t="shared" si="390"/>
        <v>theater</v>
      </c>
      <c r="U3543" t="str">
        <f t="shared" si="391"/>
        <v>plays</v>
      </c>
    </row>
    <row r="3544" spans="1:21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f t="shared" si="387"/>
        <v>5500</v>
      </c>
      <c r="F3544">
        <v>5623</v>
      </c>
      <c r="G3544" t="s">
        <v>8219</v>
      </c>
      <c r="H3544" t="s">
        <v>8224</v>
      </c>
      <c r="I3544" t="s">
        <v>8246</v>
      </c>
      <c r="J3544">
        <v>1410099822</v>
      </c>
      <c r="K3544" s="10">
        <f t="shared" si="388"/>
        <v>41889.599791666667</v>
      </c>
      <c r="L3544">
        <v>1404915822</v>
      </c>
      <c r="M3544" s="10">
        <f t="shared" si="389"/>
        <v>41829.599791666667</v>
      </c>
      <c r="N3544" t="b">
        <v>0</v>
      </c>
      <c r="O3544">
        <v>85</v>
      </c>
      <c r="P3544" t="b">
        <v>1</v>
      </c>
      <c r="Q3544" t="s">
        <v>8271</v>
      </c>
      <c r="R3544" s="5">
        <f t="shared" si="385"/>
        <v>1.022</v>
      </c>
      <c r="S3544" s="14">
        <f t="shared" si="386"/>
        <v>66.152941176470591</v>
      </c>
      <c r="T3544" t="str">
        <f t="shared" si="390"/>
        <v>theater</v>
      </c>
      <c r="U3544" t="str">
        <f t="shared" si="391"/>
        <v>plays</v>
      </c>
    </row>
    <row r="3545" spans="1:21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f t="shared" si="387"/>
        <v>1665.0000000000002</v>
      </c>
      <c r="F3545">
        <v>1570</v>
      </c>
      <c r="G3545" t="s">
        <v>8219</v>
      </c>
      <c r="H3545" t="s">
        <v>8236</v>
      </c>
      <c r="I3545" t="s">
        <v>8249</v>
      </c>
      <c r="J3545">
        <v>1435255659</v>
      </c>
      <c r="K3545" s="10">
        <f t="shared" si="388"/>
        <v>42180.755312499998</v>
      </c>
      <c r="L3545">
        <v>1432663659</v>
      </c>
      <c r="M3545" s="10">
        <f t="shared" si="389"/>
        <v>42150.755312499998</v>
      </c>
      <c r="N3545" t="b">
        <v>0</v>
      </c>
      <c r="O3545">
        <v>29</v>
      </c>
      <c r="P3545" t="b">
        <v>1</v>
      </c>
      <c r="Q3545" t="s">
        <v>8271</v>
      </c>
      <c r="R3545" s="5">
        <f t="shared" si="385"/>
        <v>1.0469999999999999</v>
      </c>
      <c r="S3545" s="14">
        <f t="shared" si="386"/>
        <v>54.137931034482762</v>
      </c>
      <c r="T3545" t="str">
        <f t="shared" si="390"/>
        <v>theater</v>
      </c>
      <c r="U3545" t="str">
        <f t="shared" si="391"/>
        <v>plays</v>
      </c>
    </row>
    <row r="3546" spans="1:21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f t="shared" si="387"/>
        <v>2500</v>
      </c>
      <c r="F3546">
        <v>2500</v>
      </c>
      <c r="G3546" t="s">
        <v>8219</v>
      </c>
      <c r="H3546" t="s">
        <v>8224</v>
      </c>
      <c r="I3546" t="s">
        <v>8246</v>
      </c>
      <c r="J3546">
        <v>1425758257</v>
      </c>
      <c r="K3546" s="10">
        <f t="shared" si="388"/>
        <v>42070.831678240742</v>
      </c>
      <c r="L3546">
        <v>1423166257</v>
      </c>
      <c r="M3546" s="10">
        <f t="shared" si="389"/>
        <v>42040.831678240742</v>
      </c>
      <c r="N3546" t="b">
        <v>0</v>
      </c>
      <c r="O3546">
        <v>24</v>
      </c>
      <c r="P3546" t="b">
        <v>1</v>
      </c>
      <c r="Q3546" t="s">
        <v>8271</v>
      </c>
      <c r="R3546" s="5">
        <f t="shared" si="385"/>
        <v>1</v>
      </c>
      <c r="S3546" s="14">
        <f t="shared" si="386"/>
        <v>104.16666666666667</v>
      </c>
      <c r="T3546" t="str">
        <f t="shared" si="390"/>
        <v>theater</v>
      </c>
      <c r="U3546" t="str">
        <f t="shared" si="391"/>
        <v>plays</v>
      </c>
    </row>
    <row r="3547" spans="1:21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f t="shared" si="387"/>
        <v>250</v>
      </c>
      <c r="F3547">
        <v>251</v>
      </c>
      <c r="G3547" t="s">
        <v>8219</v>
      </c>
      <c r="H3547" t="s">
        <v>8224</v>
      </c>
      <c r="I3547" t="s">
        <v>8246</v>
      </c>
      <c r="J3547">
        <v>1428780159</v>
      </c>
      <c r="K3547" s="10">
        <f t="shared" si="388"/>
        <v>42105.807395833333</v>
      </c>
      <c r="L3547">
        <v>1426188159</v>
      </c>
      <c r="M3547" s="10">
        <f t="shared" si="389"/>
        <v>42075.807395833333</v>
      </c>
      <c r="N3547" t="b">
        <v>0</v>
      </c>
      <c r="O3547">
        <v>8</v>
      </c>
      <c r="P3547" t="b">
        <v>1</v>
      </c>
      <c r="Q3547" t="s">
        <v>8271</v>
      </c>
      <c r="R3547" s="5">
        <f t="shared" si="385"/>
        <v>1.004</v>
      </c>
      <c r="S3547" s="14">
        <f t="shared" si="386"/>
        <v>31.375</v>
      </c>
      <c r="T3547" t="str">
        <f t="shared" si="390"/>
        <v>theater</v>
      </c>
      <c r="U3547" t="str">
        <f t="shared" si="391"/>
        <v>plays</v>
      </c>
    </row>
    <row r="3548" spans="1:21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f t="shared" si="387"/>
        <v>1100</v>
      </c>
      <c r="F3548">
        <v>1125</v>
      </c>
      <c r="G3548" t="s">
        <v>8219</v>
      </c>
      <c r="H3548" t="s">
        <v>8224</v>
      </c>
      <c r="I3548" t="s">
        <v>8246</v>
      </c>
      <c r="J3548">
        <v>1427860740</v>
      </c>
      <c r="K3548" s="10">
        <f t="shared" si="388"/>
        <v>42095.165972222225</v>
      </c>
      <c r="L3548">
        <v>1426002684</v>
      </c>
      <c r="M3548" s="10">
        <f t="shared" si="389"/>
        <v>42073.660694444443</v>
      </c>
      <c r="N3548" t="b">
        <v>0</v>
      </c>
      <c r="O3548">
        <v>19</v>
      </c>
      <c r="P3548" t="b">
        <v>1</v>
      </c>
      <c r="Q3548" t="s">
        <v>8271</v>
      </c>
      <c r="R3548" s="5">
        <f t="shared" si="385"/>
        <v>1.0229999999999999</v>
      </c>
      <c r="S3548" s="14">
        <f t="shared" si="386"/>
        <v>59.210526315789473</v>
      </c>
      <c r="T3548" t="str">
        <f t="shared" si="390"/>
        <v>theater</v>
      </c>
      <c r="U3548" t="str">
        <f t="shared" si="391"/>
        <v>plays</v>
      </c>
    </row>
    <row r="3549" spans="1:21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f t="shared" si="387"/>
        <v>35000</v>
      </c>
      <c r="F3549">
        <v>40043.25</v>
      </c>
      <c r="G3549" t="s">
        <v>8219</v>
      </c>
      <c r="H3549" t="s">
        <v>8224</v>
      </c>
      <c r="I3549" t="s">
        <v>8246</v>
      </c>
      <c r="J3549">
        <v>1463198340</v>
      </c>
      <c r="K3549" s="10">
        <f t="shared" si="388"/>
        <v>42504.165972222225</v>
      </c>
      <c r="L3549">
        <v>1461117201</v>
      </c>
      <c r="M3549" s="10">
        <f t="shared" si="389"/>
        <v>42480.078715277778</v>
      </c>
      <c r="N3549" t="b">
        <v>0</v>
      </c>
      <c r="O3549">
        <v>336</v>
      </c>
      <c r="P3549" t="b">
        <v>1</v>
      </c>
      <c r="Q3549" t="s">
        <v>8271</v>
      </c>
      <c r="R3549" s="5">
        <f t="shared" si="385"/>
        <v>1.1439999999999999</v>
      </c>
      <c r="S3549" s="14">
        <f t="shared" si="386"/>
        <v>119.17633928571429</v>
      </c>
      <c r="T3549" t="str">
        <f t="shared" si="390"/>
        <v>theater</v>
      </c>
      <c r="U3549" t="str">
        <f t="shared" si="391"/>
        <v>plays</v>
      </c>
    </row>
    <row r="3550" spans="1:21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f t="shared" si="387"/>
        <v>2100</v>
      </c>
      <c r="F3550">
        <v>2140</v>
      </c>
      <c r="G3550" t="s">
        <v>8219</v>
      </c>
      <c r="H3550" t="s">
        <v>8224</v>
      </c>
      <c r="I3550" t="s">
        <v>8246</v>
      </c>
      <c r="J3550">
        <v>1457139600</v>
      </c>
      <c r="K3550" s="10">
        <f t="shared" si="388"/>
        <v>42434.041666666672</v>
      </c>
      <c r="L3550">
        <v>1455230214</v>
      </c>
      <c r="M3550" s="10">
        <f t="shared" si="389"/>
        <v>42411.942291666666</v>
      </c>
      <c r="N3550" t="b">
        <v>0</v>
      </c>
      <c r="O3550">
        <v>13</v>
      </c>
      <c r="P3550" t="b">
        <v>1</v>
      </c>
      <c r="Q3550" t="s">
        <v>8271</v>
      </c>
      <c r="R3550" s="5">
        <f t="shared" si="385"/>
        <v>1.0189999999999999</v>
      </c>
      <c r="S3550" s="14">
        <f t="shared" si="386"/>
        <v>164.61538461538461</v>
      </c>
      <c r="T3550" t="str">
        <f t="shared" si="390"/>
        <v>theater</v>
      </c>
      <c r="U3550" t="str">
        <f t="shared" si="391"/>
        <v>plays</v>
      </c>
    </row>
    <row r="3551" spans="1:21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f t="shared" si="387"/>
        <v>1210</v>
      </c>
      <c r="F3551">
        <v>1020</v>
      </c>
      <c r="G3551" t="s">
        <v>8219</v>
      </c>
      <c r="H3551" t="s">
        <v>8225</v>
      </c>
      <c r="I3551" t="s">
        <v>8247</v>
      </c>
      <c r="J3551">
        <v>1441358873</v>
      </c>
      <c r="K3551" s="10">
        <f t="shared" si="388"/>
        <v>42251.394363425927</v>
      </c>
      <c r="L3551">
        <v>1438939673</v>
      </c>
      <c r="M3551" s="10">
        <f t="shared" si="389"/>
        <v>42223.394363425927</v>
      </c>
      <c r="N3551" t="b">
        <v>0</v>
      </c>
      <c r="O3551">
        <v>42</v>
      </c>
      <c r="P3551" t="b">
        <v>1</v>
      </c>
      <c r="Q3551" t="s">
        <v>8271</v>
      </c>
      <c r="R3551" s="5">
        <f t="shared" si="385"/>
        <v>1.02</v>
      </c>
      <c r="S3551" s="14">
        <f t="shared" si="386"/>
        <v>24.285714285714285</v>
      </c>
      <c r="T3551" t="str">
        <f t="shared" si="390"/>
        <v>theater</v>
      </c>
      <c r="U3551" t="str">
        <f t="shared" si="391"/>
        <v>plays</v>
      </c>
    </row>
    <row r="3552" spans="1:21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f t="shared" si="387"/>
        <v>3025</v>
      </c>
      <c r="F3552">
        <v>2620</v>
      </c>
      <c r="G3552" t="s">
        <v>8219</v>
      </c>
      <c r="H3552" t="s">
        <v>8225</v>
      </c>
      <c r="I3552" t="s">
        <v>8247</v>
      </c>
      <c r="J3552">
        <v>1462224398</v>
      </c>
      <c r="K3552" s="10">
        <f t="shared" si="388"/>
        <v>42492.893495370372</v>
      </c>
      <c r="L3552">
        <v>1459632398</v>
      </c>
      <c r="M3552" s="10">
        <f t="shared" si="389"/>
        <v>42462.893495370372</v>
      </c>
      <c r="N3552" t="b">
        <v>0</v>
      </c>
      <c r="O3552">
        <v>64</v>
      </c>
      <c r="P3552" t="b">
        <v>1</v>
      </c>
      <c r="Q3552" t="s">
        <v>8271</v>
      </c>
      <c r="R3552" s="5">
        <f t="shared" si="385"/>
        <v>1.048</v>
      </c>
      <c r="S3552" s="14">
        <f t="shared" si="386"/>
        <v>40.9375</v>
      </c>
      <c r="T3552" t="str">
        <f t="shared" si="390"/>
        <v>theater</v>
      </c>
      <c r="U3552" t="str">
        <f t="shared" si="391"/>
        <v>plays</v>
      </c>
    </row>
    <row r="3553" spans="1:21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f t="shared" si="387"/>
        <v>1500</v>
      </c>
      <c r="F3553">
        <v>1527.5</v>
      </c>
      <c r="G3553" t="s">
        <v>8219</v>
      </c>
      <c r="H3553" t="s">
        <v>8224</v>
      </c>
      <c r="I3553" t="s">
        <v>8246</v>
      </c>
      <c r="J3553">
        <v>1400796420</v>
      </c>
      <c r="K3553" s="10">
        <f t="shared" si="388"/>
        <v>41781.921527777777</v>
      </c>
      <c r="L3553">
        <v>1398342170</v>
      </c>
      <c r="M3553" s="10">
        <f t="shared" si="389"/>
        <v>41753.515856481477</v>
      </c>
      <c r="N3553" t="b">
        <v>0</v>
      </c>
      <c r="O3553">
        <v>25</v>
      </c>
      <c r="P3553" t="b">
        <v>1</v>
      </c>
      <c r="Q3553" t="s">
        <v>8271</v>
      </c>
      <c r="R3553" s="5">
        <f t="shared" si="385"/>
        <v>1.018</v>
      </c>
      <c r="S3553" s="14">
        <f t="shared" si="386"/>
        <v>61.1</v>
      </c>
      <c r="T3553" t="str">
        <f t="shared" si="390"/>
        <v>theater</v>
      </c>
      <c r="U3553" t="str">
        <f t="shared" si="391"/>
        <v>plays</v>
      </c>
    </row>
    <row r="3554" spans="1:21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f t="shared" si="387"/>
        <v>935.32999999999993</v>
      </c>
      <c r="F3554">
        <v>773</v>
      </c>
      <c r="G3554" t="s">
        <v>8219</v>
      </c>
      <c r="H3554" t="s">
        <v>8225</v>
      </c>
      <c r="I3554" t="s">
        <v>8247</v>
      </c>
      <c r="J3554">
        <v>1403964324</v>
      </c>
      <c r="K3554" s="10">
        <f t="shared" si="388"/>
        <v>41818.587083333332</v>
      </c>
      <c r="L3554">
        <v>1401372324</v>
      </c>
      <c r="M3554" s="10">
        <f t="shared" si="389"/>
        <v>41788.587083333332</v>
      </c>
      <c r="N3554" t="b">
        <v>0</v>
      </c>
      <c r="O3554">
        <v>20</v>
      </c>
      <c r="P3554" t="b">
        <v>1</v>
      </c>
      <c r="Q3554" t="s">
        <v>8271</v>
      </c>
      <c r="R3554" s="5">
        <f t="shared" si="385"/>
        <v>1</v>
      </c>
      <c r="S3554" s="14">
        <f t="shared" si="386"/>
        <v>38.65</v>
      </c>
      <c r="T3554" t="str">
        <f t="shared" si="390"/>
        <v>theater</v>
      </c>
      <c r="U3554" t="str">
        <f t="shared" si="391"/>
        <v>plays</v>
      </c>
    </row>
    <row r="3555" spans="1:21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f t="shared" si="387"/>
        <v>5500</v>
      </c>
      <c r="F3555">
        <v>5845</v>
      </c>
      <c r="G3555" t="s">
        <v>8219</v>
      </c>
      <c r="H3555" t="s">
        <v>8224</v>
      </c>
      <c r="I3555" t="s">
        <v>8246</v>
      </c>
      <c r="J3555">
        <v>1439337600</v>
      </c>
      <c r="K3555" s="10">
        <f t="shared" si="388"/>
        <v>42228</v>
      </c>
      <c r="L3555">
        <v>1436575280</v>
      </c>
      <c r="M3555" s="10">
        <f t="shared" si="389"/>
        <v>42196.028703703705</v>
      </c>
      <c r="N3555" t="b">
        <v>0</v>
      </c>
      <c r="O3555">
        <v>104</v>
      </c>
      <c r="P3555" t="b">
        <v>1</v>
      </c>
      <c r="Q3555" t="s">
        <v>8271</v>
      </c>
      <c r="R3555" s="5">
        <f t="shared" si="385"/>
        <v>1.0629999999999999</v>
      </c>
      <c r="S3555" s="14">
        <f t="shared" si="386"/>
        <v>56.20192307692308</v>
      </c>
      <c r="T3555" t="str">
        <f t="shared" si="390"/>
        <v>theater</v>
      </c>
      <c r="U3555" t="str">
        <f t="shared" si="391"/>
        <v>plays</v>
      </c>
    </row>
    <row r="3556" spans="1:21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f t="shared" si="387"/>
        <v>5000</v>
      </c>
      <c r="F3556">
        <v>5671.11</v>
      </c>
      <c r="G3556" t="s">
        <v>8219</v>
      </c>
      <c r="H3556" t="s">
        <v>8224</v>
      </c>
      <c r="I3556" t="s">
        <v>8246</v>
      </c>
      <c r="J3556">
        <v>1423674000</v>
      </c>
      <c r="K3556" s="10">
        <f t="shared" si="388"/>
        <v>42046.708333333328</v>
      </c>
      <c r="L3556">
        <v>1421025159</v>
      </c>
      <c r="M3556" s="10">
        <f t="shared" si="389"/>
        <v>42016.050451388888</v>
      </c>
      <c r="N3556" t="b">
        <v>0</v>
      </c>
      <c r="O3556">
        <v>53</v>
      </c>
      <c r="P3556" t="b">
        <v>1</v>
      </c>
      <c r="Q3556" t="s">
        <v>8271</v>
      </c>
      <c r="R3556" s="5">
        <f t="shared" si="385"/>
        <v>1.1339999999999999</v>
      </c>
      <c r="S3556" s="14">
        <f t="shared" si="386"/>
        <v>107.00207547169811</v>
      </c>
      <c r="T3556" t="str">
        <f t="shared" si="390"/>
        <v>theater</v>
      </c>
      <c r="U3556" t="str">
        <f t="shared" si="391"/>
        <v>plays</v>
      </c>
    </row>
    <row r="3557" spans="1:21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f t="shared" si="387"/>
        <v>2664.0000000000005</v>
      </c>
      <c r="F3557">
        <v>2400</v>
      </c>
      <c r="G3557" t="s">
        <v>8219</v>
      </c>
      <c r="H3557" t="s">
        <v>8237</v>
      </c>
      <c r="I3557" t="s">
        <v>8249</v>
      </c>
      <c r="J3557">
        <v>1479382594</v>
      </c>
      <c r="K3557" s="10">
        <f t="shared" si="388"/>
        <v>42691.483726851846</v>
      </c>
      <c r="L3557">
        <v>1476786994</v>
      </c>
      <c r="M3557" s="10">
        <f t="shared" si="389"/>
        <v>42661.442060185189</v>
      </c>
      <c r="N3557" t="b">
        <v>0</v>
      </c>
      <c r="O3557">
        <v>14</v>
      </c>
      <c r="P3557" t="b">
        <v>1</v>
      </c>
      <c r="Q3557" t="s">
        <v>8271</v>
      </c>
      <c r="R3557" s="5">
        <f t="shared" si="385"/>
        <v>1</v>
      </c>
      <c r="S3557" s="14">
        <f t="shared" si="386"/>
        <v>171.42857142857142</v>
      </c>
      <c r="T3557" t="str">
        <f t="shared" si="390"/>
        <v>theater</v>
      </c>
      <c r="U3557" t="str">
        <f t="shared" si="391"/>
        <v>plays</v>
      </c>
    </row>
    <row r="3558" spans="1:21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f t="shared" si="387"/>
        <v>2662</v>
      </c>
      <c r="F3558">
        <v>2210</v>
      </c>
      <c r="G3558" t="s">
        <v>8219</v>
      </c>
      <c r="H3558" t="s">
        <v>8225</v>
      </c>
      <c r="I3558" t="s">
        <v>8247</v>
      </c>
      <c r="J3558">
        <v>1408289724</v>
      </c>
      <c r="K3558" s="10">
        <f t="shared" si="388"/>
        <v>41868.649583333332</v>
      </c>
      <c r="L3558">
        <v>1403105724</v>
      </c>
      <c r="M3558" s="10">
        <f t="shared" si="389"/>
        <v>41808.649583333332</v>
      </c>
      <c r="N3558" t="b">
        <v>0</v>
      </c>
      <c r="O3558">
        <v>20</v>
      </c>
      <c r="P3558" t="b">
        <v>1</v>
      </c>
      <c r="Q3558" t="s">
        <v>8271</v>
      </c>
      <c r="R3558" s="5">
        <f t="shared" si="385"/>
        <v>1.0049999999999999</v>
      </c>
      <c r="S3558" s="14">
        <f t="shared" si="386"/>
        <v>110.5</v>
      </c>
      <c r="T3558" t="str">
        <f t="shared" si="390"/>
        <v>theater</v>
      </c>
      <c r="U3558" t="str">
        <f t="shared" si="391"/>
        <v>plays</v>
      </c>
    </row>
    <row r="3559" spans="1:21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f t="shared" si="387"/>
        <v>100000</v>
      </c>
      <c r="F3559">
        <v>100036</v>
      </c>
      <c r="G3559" t="s">
        <v>8219</v>
      </c>
      <c r="H3559" t="s">
        <v>8224</v>
      </c>
      <c r="I3559" t="s">
        <v>8246</v>
      </c>
      <c r="J3559">
        <v>1399271911</v>
      </c>
      <c r="K3559" s="10">
        <f t="shared" si="388"/>
        <v>41764.276747685188</v>
      </c>
      <c r="L3559">
        <v>1396334311</v>
      </c>
      <c r="M3559" s="10">
        <f t="shared" si="389"/>
        <v>41730.276747685188</v>
      </c>
      <c r="N3559" t="b">
        <v>0</v>
      </c>
      <c r="O3559">
        <v>558</v>
      </c>
      <c r="P3559" t="b">
        <v>1</v>
      </c>
      <c r="Q3559" t="s">
        <v>8271</v>
      </c>
      <c r="R3559" s="5">
        <f t="shared" si="385"/>
        <v>1</v>
      </c>
      <c r="S3559" s="14">
        <f t="shared" si="386"/>
        <v>179.27598566308242</v>
      </c>
      <c r="T3559" t="str">
        <f t="shared" si="390"/>
        <v>theater</v>
      </c>
      <c r="U3559" t="str">
        <f t="shared" si="391"/>
        <v>plays</v>
      </c>
    </row>
    <row r="3560" spans="1:21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f t="shared" si="387"/>
        <v>423.5</v>
      </c>
      <c r="F3560">
        <v>504</v>
      </c>
      <c r="G3560" t="s">
        <v>8219</v>
      </c>
      <c r="H3560" t="s">
        <v>8225</v>
      </c>
      <c r="I3560" t="s">
        <v>8247</v>
      </c>
      <c r="J3560">
        <v>1435352400</v>
      </c>
      <c r="K3560" s="10">
        <f t="shared" si="388"/>
        <v>42181.875</v>
      </c>
      <c r="L3560">
        <v>1431718575</v>
      </c>
      <c r="M3560" s="10">
        <f t="shared" si="389"/>
        <v>42139.816840277781</v>
      </c>
      <c r="N3560" t="b">
        <v>0</v>
      </c>
      <c r="O3560">
        <v>22</v>
      </c>
      <c r="P3560" t="b">
        <v>1</v>
      </c>
      <c r="Q3560" t="s">
        <v>8271</v>
      </c>
      <c r="R3560" s="5">
        <f t="shared" si="385"/>
        <v>1.44</v>
      </c>
      <c r="S3560" s="14">
        <f t="shared" si="386"/>
        <v>22.90909090909091</v>
      </c>
      <c r="T3560" t="str">
        <f t="shared" si="390"/>
        <v>theater</v>
      </c>
      <c r="U3560" t="str">
        <f t="shared" si="391"/>
        <v>plays</v>
      </c>
    </row>
    <row r="3561" spans="1:21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f t="shared" si="387"/>
        <v>680</v>
      </c>
      <c r="F3561">
        <v>1035</v>
      </c>
      <c r="G3561" t="s">
        <v>8219</v>
      </c>
      <c r="H3561" t="s">
        <v>8226</v>
      </c>
      <c r="I3561" t="s">
        <v>8248</v>
      </c>
      <c r="J3561">
        <v>1438333080</v>
      </c>
      <c r="K3561" s="10">
        <f t="shared" si="388"/>
        <v>42216.373611111107</v>
      </c>
      <c r="L3561">
        <v>1436408308</v>
      </c>
      <c r="M3561" s="10">
        <f t="shared" si="389"/>
        <v>42194.096157407403</v>
      </c>
      <c r="N3561" t="b">
        <v>0</v>
      </c>
      <c r="O3561">
        <v>24</v>
      </c>
      <c r="P3561" t="b">
        <v>1</v>
      </c>
      <c r="Q3561" t="s">
        <v>8271</v>
      </c>
      <c r="R3561" s="5">
        <f t="shared" si="385"/>
        <v>1.0349999999999999</v>
      </c>
      <c r="S3561" s="14">
        <f t="shared" si="386"/>
        <v>43.125</v>
      </c>
      <c r="T3561" t="str">
        <f t="shared" si="390"/>
        <v>theater</v>
      </c>
      <c r="U3561" t="str">
        <f t="shared" si="391"/>
        <v>plays</v>
      </c>
    </row>
    <row r="3562" spans="1:21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f t="shared" si="387"/>
        <v>2400</v>
      </c>
      <c r="F3562">
        <v>3470</v>
      </c>
      <c r="G3562" t="s">
        <v>8219</v>
      </c>
      <c r="H3562" t="s">
        <v>8229</v>
      </c>
      <c r="I3562" t="s">
        <v>8251</v>
      </c>
      <c r="J3562">
        <v>1432694700</v>
      </c>
      <c r="K3562" s="10">
        <f t="shared" si="388"/>
        <v>42151.114583333328</v>
      </c>
      <c r="L3562">
        <v>1429651266</v>
      </c>
      <c r="M3562" s="10">
        <f t="shared" si="389"/>
        <v>42115.889652777783</v>
      </c>
      <c r="N3562" t="b">
        <v>0</v>
      </c>
      <c r="O3562">
        <v>74</v>
      </c>
      <c r="P3562" t="b">
        <v>1</v>
      </c>
      <c r="Q3562" t="s">
        <v>8271</v>
      </c>
      <c r="R3562" s="5">
        <f t="shared" si="385"/>
        <v>1.0840000000000001</v>
      </c>
      <c r="S3562" s="14">
        <f t="shared" si="386"/>
        <v>46.891891891891895</v>
      </c>
      <c r="T3562" t="str">
        <f t="shared" si="390"/>
        <v>theater</v>
      </c>
      <c r="U3562" t="str">
        <f t="shared" si="391"/>
        <v>plays</v>
      </c>
    </row>
    <row r="3563" spans="1:21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f t="shared" si="387"/>
        <v>2500</v>
      </c>
      <c r="F3563">
        <v>2560</v>
      </c>
      <c r="G3563" t="s">
        <v>8219</v>
      </c>
      <c r="H3563" t="s">
        <v>8224</v>
      </c>
      <c r="I3563" t="s">
        <v>8246</v>
      </c>
      <c r="J3563">
        <v>1438799760</v>
      </c>
      <c r="K3563" s="10">
        <f t="shared" si="388"/>
        <v>42221.774999999994</v>
      </c>
      <c r="L3563">
        <v>1437236378</v>
      </c>
      <c r="M3563" s="10">
        <f t="shared" si="389"/>
        <v>42203.680300925931</v>
      </c>
      <c r="N3563" t="b">
        <v>0</v>
      </c>
      <c r="O3563">
        <v>54</v>
      </c>
      <c r="P3563" t="b">
        <v>1</v>
      </c>
      <c r="Q3563" t="s">
        <v>8271</v>
      </c>
      <c r="R3563" s="5">
        <f t="shared" si="385"/>
        <v>1.024</v>
      </c>
      <c r="S3563" s="14">
        <f t="shared" si="386"/>
        <v>47.407407407407405</v>
      </c>
      <c r="T3563" t="str">
        <f t="shared" si="390"/>
        <v>theater</v>
      </c>
      <c r="U3563" t="str">
        <f t="shared" si="391"/>
        <v>plays</v>
      </c>
    </row>
    <row r="3564" spans="1:21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f t="shared" si="387"/>
        <v>381.15</v>
      </c>
      <c r="F3564">
        <v>469</v>
      </c>
      <c r="G3564" t="s">
        <v>8219</v>
      </c>
      <c r="H3564" t="s">
        <v>8225</v>
      </c>
      <c r="I3564" t="s">
        <v>8247</v>
      </c>
      <c r="J3564">
        <v>1457906400</v>
      </c>
      <c r="K3564" s="10">
        <f t="shared" si="388"/>
        <v>42442.916666666672</v>
      </c>
      <c r="L3564">
        <v>1457115427</v>
      </c>
      <c r="M3564" s="10">
        <f t="shared" si="389"/>
        <v>42433.761886574073</v>
      </c>
      <c r="N3564" t="b">
        <v>0</v>
      </c>
      <c r="O3564">
        <v>31</v>
      </c>
      <c r="P3564" t="b">
        <v>1</v>
      </c>
      <c r="Q3564" t="s">
        <v>8271</v>
      </c>
      <c r="R3564" s="5">
        <f t="shared" si="385"/>
        <v>1.4890000000000001</v>
      </c>
      <c r="S3564" s="14">
        <f t="shared" si="386"/>
        <v>15.129032258064516</v>
      </c>
      <c r="T3564" t="str">
        <f t="shared" si="390"/>
        <v>theater</v>
      </c>
      <c r="U3564" t="str">
        <f t="shared" si="391"/>
        <v>plays</v>
      </c>
    </row>
    <row r="3565" spans="1:21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f t="shared" si="387"/>
        <v>605</v>
      </c>
      <c r="F3565">
        <v>527.45000000000005</v>
      </c>
      <c r="G3565" t="s">
        <v>8219</v>
      </c>
      <c r="H3565" t="s">
        <v>8225</v>
      </c>
      <c r="I3565" t="s">
        <v>8247</v>
      </c>
      <c r="J3565">
        <v>1470078000</v>
      </c>
      <c r="K3565" s="10">
        <f t="shared" si="388"/>
        <v>42583.791666666672</v>
      </c>
      <c r="L3565">
        <v>1467648456</v>
      </c>
      <c r="M3565" s="10">
        <f t="shared" si="389"/>
        <v>42555.671944444446</v>
      </c>
      <c r="N3565" t="b">
        <v>0</v>
      </c>
      <c r="O3565">
        <v>25</v>
      </c>
      <c r="P3565" t="b">
        <v>1</v>
      </c>
      <c r="Q3565" t="s">
        <v>8271</v>
      </c>
      <c r="R3565" s="5">
        <f t="shared" si="385"/>
        <v>1.0549999999999999</v>
      </c>
      <c r="S3565" s="14">
        <f t="shared" si="386"/>
        <v>21.098000000000003</v>
      </c>
      <c r="T3565" t="str">
        <f t="shared" si="390"/>
        <v>theater</v>
      </c>
      <c r="U3565" t="str">
        <f t="shared" si="391"/>
        <v>plays</v>
      </c>
    </row>
    <row r="3566" spans="1:21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f t="shared" si="387"/>
        <v>1210</v>
      </c>
      <c r="F3566">
        <v>1005</v>
      </c>
      <c r="G3566" t="s">
        <v>8219</v>
      </c>
      <c r="H3566" t="s">
        <v>8225</v>
      </c>
      <c r="I3566" t="s">
        <v>8247</v>
      </c>
      <c r="J3566">
        <v>1444060800</v>
      </c>
      <c r="K3566" s="10">
        <f t="shared" si="388"/>
        <v>42282.666666666672</v>
      </c>
      <c r="L3566">
        <v>1440082649</v>
      </c>
      <c r="M3566" s="10">
        <f t="shared" si="389"/>
        <v>42236.623252314821</v>
      </c>
      <c r="N3566" t="b">
        <v>0</v>
      </c>
      <c r="O3566">
        <v>17</v>
      </c>
      <c r="P3566" t="b">
        <v>1</v>
      </c>
      <c r="Q3566" t="s">
        <v>8271</v>
      </c>
      <c r="R3566" s="5">
        <f t="shared" si="385"/>
        <v>1.0049999999999999</v>
      </c>
      <c r="S3566" s="14">
        <f t="shared" si="386"/>
        <v>59.117647058823529</v>
      </c>
      <c r="T3566" t="str">
        <f t="shared" si="390"/>
        <v>theater</v>
      </c>
      <c r="U3566" t="str">
        <f t="shared" si="391"/>
        <v>plays</v>
      </c>
    </row>
    <row r="3567" spans="1:21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f t="shared" si="387"/>
        <v>900</v>
      </c>
      <c r="F3567">
        <v>1175</v>
      </c>
      <c r="G3567" t="s">
        <v>8219</v>
      </c>
      <c r="H3567" t="s">
        <v>8224</v>
      </c>
      <c r="I3567" t="s">
        <v>8246</v>
      </c>
      <c r="J3567">
        <v>1420048208</v>
      </c>
      <c r="K3567" s="10">
        <f t="shared" si="388"/>
        <v>42004.743148148147</v>
      </c>
      <c r="L3567">
        <v>1417456208</v>
      </c>
      <c r="M3567" s="10">
        <f t="shared" si="389"/>
        <v>41974.743148148147</v>
      </c>
      <c r="N3567" t="b">
        <v>0</v>
      </c>
      <c r="O3567">
        <v>12</v>
      </c>
      <c r="P3567" t="b">
        <v>1</v>
      </c>
      <c r="Q3567" t="s">
        <v>8271</v>
      </c>
      <c r="R3567" s="5">
        <f t="shared" si="385"/>
        <v>1.306</v>
      </c>
      <c r="S3567" s="14">
        <f t="shared" si="386"/>
        <v>97.916666666666671</v>
      </c>
      <c r="T3567" t="str">
        <f t="shared" si="390"/>
        <v>theater</v>
      </c>
      <c r="U3567" t="str">
        <f t="shared" si="391"/>
        <v>plays</v>
      </c>
    </row>
    <row r="3568" spans="1:21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f t="shared" si="387"/>
        <v>2420</v>
      </c>
      <c r="F3568">
        <v>2095</v>
      </c>
      <c r="G3568" t="s">
        <v>8219</v>
      </c>
      <c r="H3568" t="s">
        <v>8225</v>
      </c>
      <c r="I3568" t="s">
        <v>8247</v>
      </c>
      <c r="J3568">
        <v>1422015083</v>
      </c>
      <c r="K3568" s="10">
        <f t="shared" si="388"/>
        <v>42027.507905092592</v>
      </c>
      <c r="L3568">
        <v>1419423083</v>
      </c>
      <c r="M3568" s="10">
        <f t="shared" si="389"/>
        <v>41997.507905092592</v>
      </c>
      <c r="N3568" t="b">
        <v>0</v>
      </c>
      <c r="O3568">
        <v>38</v>
      </c>
      <c r="P3568" t="b">
        <v>1</v>
      </c>
      <c r="Q3568" t="s">
        <v>8271</v>
      </c>
      <c r="R3568" s="5">
        <f t="shared" si="385"/>
        <v>1.048</v>
      </c>
      <c r="S3568" s="14">
        <f t="shared" si="386"/>
        <v>55.131578947368418</v>
      </c>
      <c r="T3568" t="str">
        <f t="shared" si="390"/>
        <v>theater</v>
      </c>
      <c r="U3568" t="str">
        <f t="shared" si="391"/>
        <v>plays</v>
      </c>
    </row>
    <row r="3569" spans="1:21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f t="shared" si="387"/>
        <v>1210</v>
      </c>
      <c r="F3569">
        <v>1088</v>
      </c>
      <c r="G3569" t="s">
        <v>8219</v>
      </c>
      <c r="H3569" t="s">
        <v>8225</v>
      </c>
      <c r="I3569" t="s">
        <v>8247</v>
      </c>
      <c r="J3569">
        <v>1433964444</v>
      </c>
      <c r="K3569" s="10">
        <f t="shared" si="388"/>
        <v>42165.810694444444</v>
      </c>
      <c r="L3569">
        <v>1431372444</v>
      </c>
      <c r="M3569" s="10">
        <f t="shared" si="389"/>
        <v>42135.810694444444</v>
      </c>
      <c r="N3569" t="b">
        <v>0</v>
      </c>
      <c r="O3569">
        <v>41</v>
      </c>
      <c r="P3569" t="b">
        <v>1</v>
      </c>
      <c r="Q3569" t="s">
        <v>8271</v>
      </c>
      <c r="R3569" s="5">
        <f t="shared" si="385"/>
        <v>1.0880000000000001</v>
      </c>
      <c r="S3569" s="14">
        <f t="shared" si="386"/>
        <v>26.536585365853657</v>
      </c>
      <c r="T3569" t="str">
        <f t="shared" si="390"/>
        <v>theater</v>
      </c>
      <c r="U3569" t="str">
        <f t="shared" si="391"/>
        <v>plays</v>
      </c>
    </row>
    <row r="3570" spans="1:21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f t="shared" si="387"/>
        <v>1000</v>
      </c>
      <c r="F3570">
        <v>1110</v>
      </c>
      <c r="G3570" t="s">
        <v>8219</v>
      </c>
      <c r="H3570" t="s">
        <v>8224</v>
      </c>
      <c r="I3570" t="s">
        <v>8246</v>
      </c>
      <c r="J3570">
        <v>1410975994</v>
      </c>
      <c r="K3570" s="10">
        <f t="shared" si="388"/>
        <v>41899.740671296298</v>
      </c>
      <c r="L3570">
        <v>1408383994</v>
      </c>
      <c r="M3570" s="10">
        <f t="shared" si="389"/>
        <v>41869.740671296298</v>
      </c>
      <c r="N3570" t="b">
        <v>0</v>
      </c>
      <c r="O3570">
        <v>19</v>
      </c>
      <c r="P3570" t="b">
        <v>1</v>
      </c>
      <c r="Q3570" t="s">
        <v>8271</v>
      </c>
      <c r="R3570" s="5">
        <f t="shared" si="385"/>
        <v>1.1100000000000001</v>
      </c>
      <c r="S3570" s="14">
        <f t="shared" si="386"/>
        <v>58.421052631578945</v>
      </c>
      <c r="T3570" t="str">
        <f t="shared" si="390"/>
        <v>theater</v>
      </c>
      <c r="U3570" t="str">
        <f t="shared" si="391"/>
        <v>plays</v>
      </c>
    </row>
    <row r="3571" spans="1:21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f t="shared" si="387"/>
        <v>5000</v>
      </c>
      <c r="F3571">
        <v>5024</v>
      </c>
      <c r="G3571" t="s">
        <v>8219</v>
      </c>
      <c r="H3571" t="s">
        <v>8224</v>
      </c>
      <c r="I3571" t="s">
        <v>8246</v>
      </c>
      <c r="J3571">
        <v>1420734696</v>
      </c>
      <c r="K3571" s="10">
        <f t="shared" si="388"/>
        <v>42012.688611111109</v>
      </c>
      <c r="L3571">
        <v>1418142696</v>
      </c>
      <c r="M3571" s="10">
        <f t="shared" si="389"/>
        <v>41982.688611111109</v>
      </c>
      <c r="N3571" t="b">
        <v>0</v>
      </c>
      <c r="O3571">
        <v>41</v>
      </c>
      <c r="P3571" t="b">
        <v>1</v>
      </c>
      <c r="Q3571" t="s">
        <v>8271</v>
      </c>
      <c r="R3571" s="5">
        <f t="shared" si="385"/>
        <v>1.0049999999999999</v>
      </c>
      <c r="S3571" s="14">
        <f t="shared" si="386"/>
        <v>122.53658536585365</v>
      </c>
      <c r="T3571" t="str">
        <f t="shared" si="390"/>
        <v>theater</v>
      </c>
      <c r="U3571" t="str">
        <f t="shared" si="391"/>
        <v>plays</v>
      </c>
    </row>
    <row r="3572" spans="1:21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f t="shared" si="387"/>
        <v>2000</v>
      </c>
      <c r="F3572">
        <v>2287</v>
      </c>
      <c r="G3572" t="s">
        <v>8219</v>
      </c>
      <c r="H3572" t="s">
        <v>8224</v>
      </c>
      <c r="I3572" t="s">
        <v>8246</v>
      </c>
      <c r="J3572">
        <v>1420009200</v>
      </c>
      <c r="K3572" s="10">
        <f t="shared" si="388"/>
        <v>42004.291666666672</v>
      </c>
      <c r="L3572">
        <v>1417593483</v>
      </c>
      <c r="M3572" s="10">
        <f t="shared" si="389"/>
        <v>41976.331979166673</v>
      </c>
      <c r="N3572" t="b">
        <v>0</v>
      </c>
      <c r="O3572">
        <v>26</v>
      </c>
      <c r="P3572" t="b">
        <v>1</v>
      </c>
      <c r="Q3572" t="s">
        <v>8271</v>
      </c>
      <c r="R3572" s="5">
        <f t="shared" si="385"/>
        <v>1.1439999999999999</v>
      </c>
      <c r="S3572" s="14">
        <f t="shared" si="386"/>
        <v>87.961538461538467</v>
      </c>
      <c r="T3572" t="str">
        <f t="shared" si="390"/>
        <v>theater</v>
      </c>
      <c r="U3572" t="str">
        <f t="shared" si="391"/>
        <v>plays</v>
      </c>
    </row>
    <row r="3573" spans="1:21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f t="shared" si="387"/>
        <v>1815</v>
      </c>
      <c r="F3573">
        <v>1831</v>
      </c>
      <c r="G3573" t="s">
        <v>8219</v>
      </c>
      <c r="H3573" t="s">
        <v>8225</v>
      </c>
      <c r="I3573" t="s">
        <v>8247</v>
      </c>
      <c r="J3573">
        <v>1414701413</v>
      </c>
      <c r="K3573" s="10">
        <f t="shared" si="388"/>
        <v>41942.858946759261</v>
      </c>
      <c r="L3573">
        <v>1412109413</v>
      </c>
      <c r="M3573" s="10">
        <f t="shared" si="389"/>
        <v>41912.858946759261</v>
      </c>
      <c r="N3573" t="b">
        <v>0</v>
      </c>
      <c r="O3573">
        <v>25</v>
      </c>
      <c r="P3573" t="b">
        <v>1</v>
      </c>
      <c r="Q3573" t="s">
        <v>8271</v>
      </c>
      <c r="R3573" s="5">
        <f t="shared" si="385"/>
        <v>1.2210000000000001</v>
      </c>
      <c r="S3573" s="14">
        <f t="shared" si="386"/>
        <v>73.239999999999995</v>
      </c>
      <c r="T3573" t="str">
        <f t="shared" si="390"/>
        <v>theater</v>
      </c>
      <c r="U3573" t="str">
        <f t="shared" si="391"/>
        <v>plays</v>
      </c>
    </row>
    <row r="3574" spans="1:21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f t="shared" si="387"/>
        <v>605</v>
      </c>
      <c r="F3574">
        <v>500</v>
      </c>
      <c r="G3574" t="s">
        <v>8219</v>
      </c>
      <c r="H3574" t="s">
        <v>8225</v>
      </c>
      <c r="I3574" t="s">
        <v>8247</v>
      </c>
      <c r="J3574">
        <v>1434894082</v>
      </c>
      <c r="K3574" s="10">
        <f t="shared" si="388"/>
        <v>42176.570393518516</v>
      </c>
      <c r="L3574">
        <v>1432302082</v>
      </c>
      <c r="M3574" s="10">
        <f t="shared" si="389"/>
        <v>42146.570393518516</v>
      </c>
      <c r="N3574" t="b">
        <v>0</v>
      </c>
      <c r="O3574">
        <v>9</v>
      </c>
      <c r="P3574" t="b">
        <v>1</v>
      </c>
      <c r="Q3574" t="s">
        <v>8271</v>
      </c>
      <c r="R3574" s="5">
        <f t="shared" si="385"/>
        <v>1</v>
      </c>
      <c r="S3574" s="14">
        <f t="shared" si="386"/>
        <v>55.555555555555557</v>
      </c>
      <c r="T3574" t="str">
        <f t="shared" si="390"/>
        <v>theater</v>
      </c>
      <c r="U3574" t="str">
        <f t="shared" si="391"/>
        <v>plays</v>
      </c>
    </row>
    <row r="3575" spans="1:21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f t="shared" si="387"/>
        <v>3630</v>
      </c>
      <c r="F3575">
        <v>3084</v>
      </c>
      <c r="G3575" t="s">
        <v>8219</v>
      </c>
      <c r="H3575" t="s">
        <v>8225</v>
      </c>
      <c r="I3575" t="s">
        <v>8247</v>
      </c>
      <c r="J3575">
        <v>1415440846</v>
      </c>
      <c r="K3575" s="10">
        <f t="shared" si="388"/>
        <v>41951.417199074072</v>
      </c>
      <c r="L3575">
        <v>1412845246</v>
      </c>
      <c r="M3575" s="10">
        <f t="shared" si="389"/>
        <v>41921.375532407408</v>
      </c>
      <c r="N3575" t="b">
        <v>0</v>
      </c>
      <c r="O3575">
        <v>78</v>
      </c>
      <c r="P3575" t="b">
        <v>1</v>
      </c>
      <c r="Q3575" t="s">
        <v>8271</v>
      </c>
      <c r="R3575" s="5">
        <f t="shared" si="385"/>
        <v>1.028</v>
      </c>
      <c r="S3575" s="14">
        <f t="shared" si="386"/>
        <v>39.53846153846154</v>
      </c>
      <c r="T3575" t="str">
        <f t="shared" si="390"/>
        <v>theater</v>
      </c>
      <c r="U3575" t="str">
        <f t="shared" si="391"/>
        <v>plays</v>
      </c>
    </row>
    <row r="3576" spans="1:21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f t="shared" si="387"/>
        <v>5800</v>
      </c>
      <c r="F3576">
        <v>6155</v>
      </c>
      <c r="G3576" t="s">
        <v>8219</v>
      </c>
      <c r="H3576" t="s">
        <v>8224</v>
      </c>
      <c r="I3576" t="s">
        <v>8246</v>
      </c>
      <c r="J3576">
        <v>1415921848</v>
      </c>
      <c r="K3576" s="10">
        <f t="shared" si="388"/>
        <v>41956.984351851846</v>
      </c>
      <c r="L3576">
        <v>1413326248</v>
      </c>
      <c r="M3576" s="10">
        <f t="shared" si="389"/>
        <v>41926.942685185182</v>
      </c>
      <c r="N3576" t="b">
        <v>0</v>
      </c>
      <c r="O3576">
        <v>45</v>
      </c>
      <c r="P3576" t="b">
        <v>1</v>
      </c>
      <c r="Q3576" t="s">
        <v>8271</v>
      </c>
      <c r="R3576" s="5">
        <f t="shared" si="385"/>
        <v>1.0609999999999999</v>
      </c>
      <c r="S3576" s="14">
        <f t="shared" si="386"/>
        <v>136.77777777777777</v>
      </c>
      <c r="T3576" t="str">
        <f t="shared" si="390"/>
        <v>theater</v>
      </c>
      <c r="U3576" t="str">
        <f t="shared" si="391"/>
        <v>plays</v>
      </c>
    </row>
    <row r="3577" spans="1:21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f t="shared" si="387"/>
        <v>10000</v>
      </c>
      <c r="F3577">
        <v>10133</v>
      </c>
      <c r="G3577" t="s">
        <v>8219</v>
      </c>
      <c r="H3577" t="s">
        <v>8224</v>
      </c>
      <c r="I3577" t="s">
        <v>8246</v>
      </c>
      <c r="J3577">
        <v>1470887940</v>
      </c>
      <c r="K3577" s="10">
        <f t="shared" si="388"/>
        <v>42593.165972222225</v>
      </c>
      <c r="L3577">
        <v>1468176527</v>
      </c>
      <c r="M3577" s="10">
        <f t="shared" si="389"/>
        <v>42561.783877314811</v>
      </c>
      <c r="N3577" t="b">
        <v>0</v>
      </c>
      <c r="O3577">
        <v>102</v>
      </c>
      <c r="P3577" t="b">
        <v>1</v>
      </c>
      <c r="Q3577" t="s">
        <v>8271</v>
      </c>
      <c r="R3577" s="5">
        <f t="shared" si="385"/>
        <v>1.0129999999999999</v>
      </c>
      <c r="S3577" s="14">
        <f t="shared" si="386"/>
        <v>99.343137254901961</v>
      </c>
      <c r="T3577" t="str">
        <f t="shared" si="390"/>
        <v>theater</v>
      </c>
      <c r="U3577" t="str">
        <f t="shared" si="391"/>
        <v>plays</v>
      </c>
    </row>
    <row r="3578" spans="1:21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f t="shared" si="387"/>
        <v>100</v>
      </c>
      <c r="F3578">
        <v>100</v>
      </c>
      <c r="G3578" t="s">
        <v>8219</v>
      </c>
      <c r="H3578" t="s">
        <v>8224</v>
      </c>
      <c r="I3578" t="s">
        <v>8246</v>
      </c>
      <c r="J3578">
        <v>1480947054</v>
      </c>
      <c r="K3578" s="10">
        <f t="shared" si="388"/>
        <v>42709.590902777782</v>
      </c>
      <c r="L3578">
        <v>1475759454</v>
      </c>
      <c r="M3578" s="10">
        <f t="shared" si="389"/>
        <v>42649.54923611111</v>
      </c>
      <c r="N3578" t="b">
        <v>0</v>
      </c>
      <c r="O3578">
        <v>5</v>
      </c>
      <c r="P3578" t="b">
        <v>1</v>
      </c>
      <c r="Q3578" t="s">
        <v>8271</v>
      </c>
      <c r="R3578" s="5">
        <f t="shared" si="385"/>
        <v>1</v>
      </c>
      <c r="S3578" s="14">
        <f t="shared" si="386"/>
        <v>20</v>
      </c>
      <c r="T3578" t="str">
        <f t="shared" si="390"/>
        <v>theater</v>
      </c>
      <c r="U3578" t="str">
        <f t="shared" si="391"/>
        <v>plays</v>
      </c>
    </row>
    <row r="3579" spans="1:21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f t="shared" si="387"/>
        <v>600</v>
      </c>
      <c r="F3579">
        <v>780</v>
      </c>
      <c r="G3579" t="s">
        <v>8219</v>
      </c>
      <c r="H3579" t="s">
        <v>8224</v>
      </c>
      <c r="I3579" t="s">
        <v>8246</v>
      </c>
      <c r="J3579">
        <v>1430029680</v>
      </c>
      <c r="K3579" s="10">
        <f t="shared" si="388"/>
        <v>42120.26944444445</v>
      </c>
      <c r="L3579">
        <v>1427741583</v>
      </c>
      <c r="M3579" s="10">
        <f t="shared" si="389"/>
        <v>42093.786840277782</v>
      </c>
      <c r="N3579" t="b">
        <v>0</v>
      </c>
      <c r="O3579">
        <v>27</v>
      </c>
      <c r="P3579" t="b">
        <v>1</v>
      </c>
      <c r="Q3579" t="s">
        <v>8271</v>
      </c>
      <c r="R3579" s="5">
        <f t="shared" si="385"/>
        <v>1.3</v>
      </c>
      <c r="S3579" s="14">
        <f t="shared" si="386"/>
        <v>28.888888888888889</v>
      </c>
      <c r="T3579" t="str">
        <f t="shared" si="390"/>
        <v>theater</v>
      </c>
      <c r="U3579" t="str">
        <f t="shared" si="391"/>
        <v>plays</v>
      </c>
    </row>
    <row r="3580" spans="1:21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f t="shared" si="387"/>
        <v>1815</v>
      </c>
      <c r="F3580">
        <v>1500.2</v>
      </c>
      <c r="G3580" t="s">
        <v>8219</v>
      </c>
      <c r="H3580" t="s">
        <v>8225</v>
      </c>
      <c r="I3580" t="s">
        <v>8247</v>
      </c>
      <c r="J3580">
        <v>1462037777</v>
      </c>
      <c r="K3580" s="10">
        <f t="shared" si="388"/>
        <v>42490.733530092592</v>
      </c>
      <c r="L3580">
        <v>1459445777</v>
      </c>
      <c r="M3580" s="10">
        <f t="shared" si="389"/>
        <v>42460.733530092592</v>
      </c>
      <c r="N3580" t="b">
        <v>0</v>
      </c>
      <c r="O3580">
        <v>37</v>
      </c>
      <c r="P3580" t="b">
        <v>1</v>
      </c>
      <c r="Q3580" t="s">
        <v>8271</v>
      </c>
      <c r="R3580" s="5">
        <f t="shared" si="385"/>
        <v>1</v>
      </c>
      <c r="S3580" s="14">
        <f t="shared" si="386"/>
        <v>40.545945945945945</v>
      </c>
      <c r="T3580" t="str">
        <f t="shared" si="390"/>
        <v>theater</v>
      </c>
      <c r="U3580" t="str">
        <f t="shared" si="391"/>
        <v>plays</v>
      </c>
    </row>
    <row r="3581" spans="1:21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f t="shared" si="387"/>
        <v>605</v>
      </c>
      <c r="F3581">
        <v>500</v>
      </c>
      <c r="G3581" t="s">
        <v>8219</v>
      </c>
      <c r="H3581" t="s">
        <v>8225</v>
      </c>
      <c r="I3581" t="s">
        <v>8247</v>
      </c>
      <c r="J3581">
        <v>1459444656</v>
      </c>
      <c r="K3581" s="10">
        <f t="shared" si="388"/>
        <v>42460.720555555556</v>
      </c>
      <c r="L3581">
        <v>1456856256</v>
      </c>
      <c r="M3581" s="10">
        <f t="shared" si="389"/>
        <v>42430.762222222227</v>
      </c>
      <c r="N3581" t="b">
        <v>0</v>
      </c>
      <c r="O3581">
        <v>14</v>
      </c>
      <c r="P3581" t="b">
        <v>1</v>
      </c>
      <c r="Q3581" t="s">
        <v>8271</v>
      </c>
      <c r="R3581" s="5">
        <f t="shared" si="385"/>
        <v>1</v>
      </c>
      <c r="S3581" s="14">
        <f t="shared" si="386"/>
        <v>35.714285714285715</v>
      </c>
      <c r="T3581" t="str">
        <f t="shared" si="390"/>
        <v>theater</v>
      </c>
      <c r="U3581" t="str">
        <f t="shared" si="391"/>
        <v>plays</v>
      </c>
    </row>
    <row r="3582" spans="1:21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f t="shared" si="387"/>
        <v>900</v>
      </c>
      <c r="F3582">
        <v>1025</v>
      </c>
      <c r="G3582" t="s">
        <v>8219</v>
      </c>
      <c r="H3582" t="s">
        <v>8224</v>
      </c>
      <c r="I3582" t="s">
        <v>8246</v>
      </c>
      <c r="J3582">
        <v>1425185940</v>
      </c>
      <c r="K3582" s="10">
        <f t="shared" si="388"/>
        <v>42064.207638888889</v>
      </c>
      <c r="L3582">
        <v>1421900022</v>
      </c>
      <c r="M3582" s="10">
        <f t="shared" si="389"/>
        <v>42026.176180555558</v>
      </c>
      <c r="N3582" t="b">
        <v>0</v>
      </c>
      <c r="O3582">
        <v>27</v>
      </c>
      <c r="P3582" t="b">
        <v>1</v>
      </c>
      <c r="Q3582" t="s">
        <v>8271</v>
      </c>
      <c r="R3582" s="5">
        <f t="shared" si="385"/>
        <v>1.139</v>
      </c>
      <c r="S3582" s="14">
        <f t="shared" si="386"/>
        <v>37.962962962962962</v>
      </c>
      <c r="T3582" t="str">
        <f t="shared" si="390"/>
        <v>theater</v>
      </c>
      <c r="U3582" t="str">
        <f t="shared" si="391"/>
        <v>plays</v>
      </c>
    </row>
    <row r="3583" spans="1:21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f t="shared" si="387"/>
        <v>1815</v>
      </c>
      <c r="F3583">
        <v>1500</v>
      </c>
      <c r="G3583" t="s">
        <v>8219</v>
      </c>
      <c r="H3583" t="s">
        <v>8225</v>
      </c>
      <c r="I3583" t="s">
        <v>8247</v>
      </c>
      <c r="J3583">
        <v>1406719110</v>
      </c>
      <c r="K3583" s="10">
        <f t="shared" si="388"/>
        <v>41850.471180555556</v>
      </c>
      <c r="L3583">
        <v>1405509510</v>
      </c>
      <c r="M3583" s="10">
        <f t="shared" si="389"/>
        <v>41836.471180555556</v>
      </c>
      <c r="N3583" t="b">
        <v>0</v>
      </c>
      <c r="O3583">
        <v>45</v>
      </c>
      <c r="P3583" t="b">
        <v>1</v>
      </c>
      <c r="Q3583" t="s">
        <v>8271</v>
      </c>
      <c r="R3583" s="5">
        <f t="shared" si="385"/>
        <v>1</v>
      </c>
      <c r="S3583" s="14">
        <f t="shared" si="386"/>
        <v>33.333333333333336</v>
      </c>
      <c r="T3583" t="str">
        <f t="shared" si="390"/>
        <v>theater</v>
      </c>
      <c r="U3583" t="str">
        <f t="shared" si="391"/>
        <v>plays</v>
      </c>
    </row>
    <row r="3584" spans="1:21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f t="shared" si="387"/>
        <v>1000</v>
      </c>
      <c r="F3584">
        <v>2870</v>
      </c>
      <c r="G3584" t="s">
        <v>8219</v>
      </c>
      <c r="H3584" t="s">
        <v>8224</v>
      </c>
      <c r="I3584" t="s">
        <v>8246</v>
      </c>
      <c r="J3584">
        <v>1459822682</v>
      </c>
      <c r="K3584" s="10">
        <f t="shared" si="388"/>
        <v>42465.095856481479</v>
      </c>
      <c r="L3584">
        <v>1458613082</v>
      </c>
      <c r="M3584" s="10">
        <f t="shared" si="389"/>
        <v>42451.095856481479</v>
      </c>
      <c r="N3584" t="b">
        <v>0</v>
      </c>
      <c r="O3584">
        <v>49</v>
      </c>
      <c r="P3584" t="b">
        <v>1</v>
      </c>
      <c r="Q3584" t="s">
        <v>8271</v>
      </c>
      <c r="R3584" s="5">
        <f t="shared" si="385"/>
        <v>2.87</v>
      </c>
      <c r="S3584" s="14">
        <f t="shared" si="386"/>
        <v>58.571428571428569</v>
      </c>
      <c r="T3584" t="str">
        <f t="shared" si="390"/>
        <v>theater</v>
      </c>
      <c r="U3584" t="str">
        <f t="shared" si="391"/>
        <v>plays</v>
      </c>
    </row>
    <row r="3585" spans="1:21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f t="shared" si="387"/>
        <v>3000</v>
      </c>
      <c r="F3585">
        <v>3255</v>
      </c>
      <c r="G3585" t="s">
        <v>8219</v>
      </c>
      <c r="H3585" t="s">
        <v>8224</v>
      </c>
      <c r="I3585" t="s">
        <v>8246</v>
      </c>
      <c r="J3585">
        <v>1460970805</v>
      </c>
      <c r="K3585" s="10">
        <f t="shared" si="388"/>
        <v>42478.384317129632</v>
      </c>
      <c r="L3585">
        <v>1455790405</v>
      </c>
      <c r="M3585" s="10">
        <f t="shared" si="389"/>
        <v>42418.425983796296</v>
      </c>
      <c r="N3585" t="b">
        <v>0</v>
      </c>
      <c r="O3585">
        <v>24</v>
      </c>
      <c r="P3585" t="b">
        <v>1</v>
      </c>
      <c r="Q3585" t="s">
        <v>8271</v>
      </c>
      <c r="R3585" s="5">
        <f t="shared" si="385"/>
        <v>1.085</v>
      </c>
      <c r="S3585" s="14">
        <f t="shared" si="386"/>
        <v>135.625</v>
      </c>
      <c r="T3585" t="str">
        <f t="shared" si="390"/>
        <v>theater</v>
      </c>
      <c r="U3585" t="str">
        <f t="shared" si="391"/>
        <v>plays</v>
      </c>
    </row>
    <row r="3586" spans="1:21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f t="shared" si="387"/>
        <v>3630</v>
      </c>
      <c r="F3586">
        <v>3465</v>
      </c>
      <c r="G3586" t="s">
        <v>8219</v>
      </c>
      <c r="H3586" t="s">
        <v>8225</v>
      </c>
      <c r="I3586" t="s">
        <v>8247</v>
      </c>
      <c r="J3586">
        <v>1436772944</v>
      </c>
      <c r="K3586" s="10">
        <f t="shared" si="388"/>
        <v>42198.316481481481</v>
      </c>
      <c r="L3586">
        <v>1434180944</v>
      </c>
      <c r="M3586" s="10">
        <f t="shared" si="389"/>
        <v>42168.316481481481</v>
      </c>
      <c r="N3586" t="b">
        <v>0</v>
      </c>
      <c r="O3586">
        <v>112</v>
      </c>
      <c r="P3586" t="b">
        <v>1</v>
      </c>
      <c r="Q3586" t="s">
        <v>8271</v>
      </c>
      <c r="R3586" s="5">
        <f t="shared" ref="R3586:R3649" si="392">ROUND((F3586/D3586),3)</f>
        <v>1.155</v>
      </c>
      <c r="S3586" s="14">
        <f t="shared" ref="S3586:S3649" si="393">F3586/O3586</f>
        <v>30.9375</v>
      </c>
      <c r="T3586" t="str">
        <f t="shared" si="390"/>
        <v>theater</v>
      </c>
      <c r="U3586" t="str">
        <f t="shared" si="391"/>
        <v>plays</v>
      </c>
    </row>
    <row r="3587" spans="1:21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f t="shared" ref="E3587:E3650" si="394">IF(I3587="USD",D3587,(IF(I3587="AUD",(D3587*0.68),IF(I3587="GBP",(D3587*1.21),(IF(I3587="EUR",(D3587*1.11),(IF(I3587="CAD",(D3587*0.75),(IF(I3587="NZD",(D3587*0.64),IF(I3587="HKD",(D3587*0.13),IF(I3587="DKK",(D3587*0.15),IF(I3587="NOK",(D3587*0.11),IF(I3587="SEK",(D3587*0.1),(IF(I3587="MXN",(D3587*0.051),IF(I3587="chf",(D3587*1.02),IF(I3587="SGD",(D3587*0.72)))))))))))))))))))</f>
        <v>3400</v>
      </c>
      <c r="F3587">
        <v>4050</v>
      </c>
      <c r="G3587" t="s">
        <v>8219</v>
      </c>
      <c r="H3587" t="s">
        <v>8224</v>
      </c>
      <c r="I3587" t="s">
        <v>8246</v>
      </c>
      <c r="J3587">
        <v>1419181890</v>
      </c>
      <c r="K3587" s="10">
        <f t="shared" ref="K3587:K3650" si="395">(((J3587/60)/60)/24)+DATE(1970,1,1)</f>
        <v>41994.716319444444</v>
      </c>
      <c r="L3587">
        <v>1416589890</v>
      </c>
      <c r="M3587" s="10">
        <f t="shared" ref="M3587:M3650" si="396">(((L3587/60)/60)/24)+DATE(1970,1,1)</f>
        <v>41964.716319444444</v>
      </c>
      <c r="N3587" t="b">
        <v>0</v>
      </c>
      <c r="O3587">
        <v>23</v>
      </c>
      <c r="P3587" t="b">
        <v>1</v>
      </c>
      <c r="Q3587" t="s">
        <v>8271</v>
      </c>
      <c r="R3587" s="5">
        <f t="shared" si="392"/>
        <v>1.1910000000000001</v>
      </c>
      <c r="S3587" s="14">
        <f t="shared" si="393"/>
        <v>176.08695652173913</v>
      </c>
      <c r="T3587" t="str">
        <f t="shared" ref="T3587:T3650" si="397">LEFT(Q3587,SEARCH("/",Q3587,1)-1)</f>
        <v>theater</v>
      </c>
      <c r="U3587" t="str">
        <f t="shared" ref="U3587:U3650" si="398">RIGHT(Q3587,(LEN(Q3587)-(SEARCH("/",Q3587,1))))</f>
        <v>plays</v>
      </c>
    </row>
    <row r="3588" spans="1:21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f t="shared" si="394"/>
        <v>7500</v>
      </c>
      <c r="F3588">
        <v>8207</v>
      </c>
      <c r="G3588" t="s">
        <v>8219</v>
      </c>
      <c r="H3588" t="s">
        <v>8224</v>
      </c>
      <c r="I3588" t="s">
        <v>8246</v>
      </c>
      <c r="J3588">
        <v>1474649070</v>
      </c>
      <c r="K3588" s="10">
        <f t="shared" si="395"/>
        <v>42636.697569444441</v>
      </c>
      <c r="L3588">
        <v>1469465070</v>
      </c>
      <c r="M3588" s="10">
        <f t="shared" si="396"/>
        <v>42576.697569444441</v>
      </c>
      <c r="N3588" t="b">
        <v>0</v>
      </c>
      <c r="O3588">
        <v>54</v>
      </c>
      <c r="P3588" t="b">
        <v>1</v>
      </c>
      <c r="Q3588" t="s">
        <v>8271</v>
      </c>
      <c r="R3588" s="5">
        <f t="shared" si="392"/>
        <v>1.0940000000000001</v>
      </c>
      <c r="S3588" s="14">
        <f t="shared" si="393"/>
        <v>151.9814814814815</v>
      </c>
      <c r="T3588" t="str">
        <f t="shared" si="397"/>
        <v>theater</v>
      </c>
      <c r="U3588" t="str">
        <f t="shared" si="398"/>
        <v>plays</v>
      </c>
    </row>
    <row r="3589" spans="1:21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f t="shared" si="394"/>
        <v>605</v>
      </c>
      <c r="F3589">
        <v>633</v>
      </c>
      <c r="G3589" t="s">
        <v>8219</v>
      </c>
      <c r="H3589" t="s">
        <v>8225</v>
      </c>
      <c r="I3589" t="s">
        <v>8247</v>
      </c>
      <c r="J3589">
        <v>1467054000</v>
      </c>
      <c r="K3589" s="10">
        <f t="shared" si="395"/>
        <v>42548.791666666672</v>
      </c>
      <c r="L3589">
        <v>1463144254</v>
      </c>
      <c r="M3589" s="10">
        <f t="shared" si="396"/>
        <v>42503.539976851855</v>
      </c>
      <c r="N3589" t="b">
        <v>0</v>
      </c>
      <c r="O3589">
        <v>28</v>
      </c>
      <c r="P3589" t="b">
        <v>1</v>
      </c>
      <c r="Q3589" t="s">
        <v>8271</v>
      </c>
      <c r="R3589" s="5">
        <f t="shared" si="392"/>
        <v>1.266</v>
      </c>
      <c r="S3589" s="14">
        <f t="shared" si="393"/>
        <v>22.607142857142858</v>
      </c>
      <c r="T3589" t="str">
        <f t="shared" si="397"/>
        <v>theater</v>
      </c>
      <c r="U3589" t="str">
        <f t="shared" si="398"/>
        <v>plays</v>
      </c>
    </row>
    <row r="3590" spans="1:21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f t="shared" si="394"/>
        <v>242</v>
      </c>
      <c r="F3590">
        <v>201</v>
      </c>
      <c r="G3590" t="s">
        <v>8219</v>
      </c>
      <c r="H3590" t="s">
        <v>8225</v>
      </c>
      <c r="I3590" t="s">
        <v>8247</v>
      </c>
      <c r="J3590">
        <v>1430348400</v>
      </c>
      <c r="K3590" s="10">
        <f t="shared" si="395"/>
        <v>42123.958333333328</v>
      </c>
      <c r="L3590">
        <v>1428436410</v>
      </c>
      <c r="M3590" s="10">
        <f t="shared" si="396"/>
        <v>42101.828819444447</v>
      </c>
      <c r="N3590" t="b">
        <v>0</v>
      </c>
      <c r="O3590">
        <v>11</v>
      </c>
      <c r="P3590" t="b">
        <v>1</v>
      </c>
      <c r="Q3590" t="s">
        <v>8271</v>
      </c>
      <c r="R3590" s="5">
        <f t="shared" si="392"/>
        <v>1.0049999999999999</v>
      </c>
      <c r="S3590" s="14">
        <f t="shared" si="393"/>
        <v>18.272727272727273</v>
      </c>
      <c r="T3590" t="str">
        <f t="shared" si="397"/>
        <v>theater</v>
      </c>
      <c r="U3590" t="str">
        <f t="shared" si="398"/>
        <v>plays</v>
      </c>
    </row>
    <row r="3591" spans="1:21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f t="shared" si="394"/>
        <v>4000</v>
      </c>
      <c r="F3591">
        <v>5100</v>
      </c>
      <c r="G3591" t="s">
        <v>8219</v>
      </c>
      <c r="H3591" t="s">
        <v>8224</v>
      </c>
      <c r="I3591" t="s">
        <v>8246</v>
      </c>
      <c r="J3591">
        <v>1432654347</v>
      </c>
      <c r="K3591" s="10">
        <f t="shared" si="395"/>
        <v>42150.647534722222</v>
      </c>
      <c r="L3591">
        <v>1430494347</v>
      </c>
      <c r="M3591" s="10">
        <f t="shared" si="396"/>
        <v>42125.647534722222</v>
      </c>
      <c r="N3591" t="b">
        <v>0</v>
      </c>
      <c r="O3591">
        <v>62</v>
      </c>
      <c r="P3591" t="b">
        <v>1</v>
      </c>
      <c r="Q3591" t="s">
        <v>8271</v>
      </c>
      <c r="R3591" s="5">
        <f t="shared" si="392"/>
        <v>1.2749999999999999</v>
      </c>
      <c r="S3591" s="14">
        <f t="shared" si="393"/>
        <v>82.258064516129039</v>
      </c>
      <c r="T3591" t="str">
        <f t="shared" si="397"/>
        <v>theater</v>
      </c>
      <c r="U3591" t="str">
        <f t="shared" si="398"/>
        <v>plays</v>
      </c>
    </row>
    <row r="3592" spans="1:21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f t="shared" si="394"/>
        <v>6050</v>
      </c>
      <c r="F3592">
        <v>5003</v>
      </c>
      <c r="G3592" t="s">
        <v>8219</v>
      </c>
      <c r="H3592" t="s">
        <v>8225</v>
      </c>
      <c r="I3592" t="s">
        <v>8247</v>
      </c>
      <c r="J3592">
        <v>1413792034</v>
      </c>
      <c r="K3592" s="10">
        <f t="shared" si="395"/>
        <v>41932.333726851852</v>
      </c>
      <c r="L3592">
        <v>1411200034</v>
      </c>
      <c r="M3592" s="10">
        <f t="shared" si="396"/>
        <v>41902.333726851852</v>
      </c>
      <c r="N3592" t="b">
        <v>0</v>
      </c>
      <c r="O3592">
        <v>73</v>
      </c>
      <c r="P3592" t="b">
        <v>1</v>
      </c>
      <c r="Q3592" t="s">
        <v>8271</v>
      </c>
      <c r="R3592" s="5">
        <f t="shared" si="392"/>
        <v>1.0009999999999999</v>
      </c>
      <c r="S3592" s="14">
        <f t="shared" si="393"/>
        <v>68.534246575342465</v>
      </c>
      <c r="T3592" t="str">
        <f t="shared" si="397"/>
        <v>theater</v>
      </c>
      <c r="U3592" t="str">
        <f t="shared" si="398"/>
        <v>plays</v>
      </c>
    </row>
    <row r="3593" spans="1:21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f t="shared" si="394"/>
        <v>700</v>
      </c>
      <c r="F3593">
        <v>1225</v>
      </c>
      <c r="G3593" t="s">
        <v>8219</v>
      </c>
      <c r="H3593" t="s">
        <v>8224</v>
      </c>
      <c r="I3593" t="s">
        <v>8246</v>
      </c>
      <c r="J3593">
        <v>1422075540</v>
      </c>
      <c r="K3593" s="10">
        <f t="shared" si="395"/>
        <v>42028.207638888889</v>
      </c>
      <c r="L3593">
        <v>1419979544</v>
      </c>
      <c r="M3593" s="10">
        <f t="shared" si="396"/>
        <v>42003.948425925926</v>
      </c>
      <c r="N3593" t="b">
        <v>0</v>
      </c>
      <c r="O3593">
        <v>18</v>
      </c>
      <c r="P3593" t="b">
        <v>1</v>
      </c>
      <c r="Q3593" t="s">
        <v>8271</v>
      </c>
      <c r="R3593" s="5">
        <f t="shared" si="392"/>
        <v>1.75</v>
      </c>
      <c r="S3593" s="14">
        <f t="shared" si="393"/>
        <v>68.055555555555557</v>
      </c>
      <c r="T3593" t="str">
        <f t="shared" si="397"/>
        <v>theater</v>
      </c>
      <c r="U3593" t="str">
        <f t="shared" si="398"/>
        <v>plays</v>
      </c>
    </row>
    <row r="3594" spans="1:21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f t="shared" si="394"/>
        <v>2000</v>
      </c>
      <c r="F3594">
        <v>2545</v>
      </c>
      <c r="G3594" t="s">
        <v>8219</v>
      </c>
      <c r="H3594" t="s">
        <v>8224</v>
      </c>
      <c r="I3594" t="s">
        <v>8246</v>
      </c>
      <c r="J3594">
        <v>1423630740</v>
      </c>
      <c r="K3594" s="10">
        <f t="shared" si="395"/>
        <v>42046.207638888889</v>
      </c>
      <c r="L3594">
        <v>1418673307</v>
      </c>
      <c r="M3594" s="10">
        <f t="shared" si="396"/>
        <v>41988.829942129625</v>
      </c>
      <c r="N3594" t="b">
        <v>0</v>
      </c>
      <c r="O3594">
        <v>35</v>
      </c>
      <c r="P3594" t="b">
        <v>1</v>
      </c>
      <c r="Q3594" t="s">
        <v>8271</v>
      </c>
      <c r="R3594" s="5">
        <f t="shared" si="392"/>
        <v>1.2729999999999999</v>
      </c>
      <c r="S3594" s="14">
        <f t="shared" si="393"/>
        <v>72.714285714285708</v>
      </c>
      <c r="T3594" t="str">
        <f t="shared" si="397"/>
        <v>theater</v>
      </c>
      <c r="U3594" t="str">
        <f t="shared" si="398"/>
        <v>plays</v>
      </c>
    </row>
    <row r="3595" spans="1:21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f t="shared" si="394"/>
        <v>3000</v>
      </c>
      <c r="F3595">
        <v>3319</v>
      </c>
      <c r="G3595" t="s">
        <v>8219</v>
      </c>
      <c r="H3595" t="s">
        <v>8224</v>
      </c>
      <c r="I3595" t="s">
        <v>8246</v>
      </c>
      <c r="J3595">
        <v>1420489560</v>
      </c>
      <c r="K3595" s="10">
        <f t="shared" si="395"/>
        <v>42009.851388888885</v>
      </c>
      <c r="L3595">
        <v>1417469639</v>
      </c>
      <c r="M3595" s="10">
        <f t="shared" si="396"/>
        <v>41974.898599537039</v>
      </c>
      <c r="N3595" t="b">
        <v>0</v>
      </c>
      <c r="O3595">
        <v>43</v>
      </c>
      <c r="P3595" t="b">
        <v>1</v>
      </c>
      <c r="Q3595" t="s">
        <v>8271</v>
      </c>
      <c r="R3595" s="5">
        <f t="shared" si="392"/>
        <v>1.1060000000000001</v>
      </c>
      <c r="S3595" s="14">
        <f t="shared" si="393"/>
        <v>77.186046511627907</v>
      </c>
      <c r="T3595" t="str">
        <f t="shared" si="397"/>
        <v>theater</v>
      </c>
      <c r="U3595" t="str">
        <f t="shared" si="398"/>
        <v>plays</v>
      </c>
    </row>
    <row r="3596" spans="1:21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f t="shared" si="394"/>
        <v>1600</v>
      </c>
      <c r="F3596">
        <v>2015</v>
      </c>
      <c r="G3596" t="s">
        <v>8219</v>
      </c>
      <c r="H3596" t="s">
        <v>8224</v>
      </c>
      <c r="I3596" t="s">
        <v>8246</v>
      </c>
      <c r="J3596">
        <v>1472952982</v>
      </c>
      <c r="K3596" s="10">
        <f t="shared" si="395"/>
        <v>42617.066921296297</v>
      </c>
      <c r="L3596">
        <v>1470792982</v>
      </c>
      <c r="M3596" s="10">
        <f t="shared" si="396"/>
        <v>42592.066921296297</v>
      </c>
      <c r="N3596" t="b">
        <v>0</v>
      </c>
      <c r="O3596">
        <v>36</v>
      </c>
      <c r="P3596" t="b">
        <v>1</v>
      </c>
      <c r="Q3596" t="s">
        <v>8271</v>
      </c>
      <c r="R3596" s="5">
        <f t="shared" si="392"/>
        <v>1.2589999999999999</v>
      </c>
      <c r="S3596" s="14">
        <f t="shared" si="393"/>
        <v>55.972222222222221</v>
      </c>
      <c r="T3596" t="str">
        <f t="shared" si="397"/>
        <v>theater</v>
      </c>
      <c r="U3596" t="str">
        <f t="shared" si="398"/>
        <v>plays</v>
      </c>
    </row>
    <row r="3597" spans="1:21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f t="shared" si="394"/>
        <v>2600</v>
      </c>
      <c r="F3597">
        <v>3081</v>
      </c>
      <c r="G3597" t="s">
        <v>8219</v>
      </c>
      <c r="H3597" t="s">
        <v>8224</v>
      </c>
      <c r="I3597" t="s">
        <v>8246</v>
      </c>
      <c r="J3597">
        <v>1426229940</v>
      </c>
      <c r="K3597" s="10">
        <f t="shared" si="395"/>
        <v>42076.290972222225</v>
      </c>
      <c r="L3597">
        <v>1423959123</v>
      </c>
      <c r="M3597" s="10">
        <f t="shared" si="396"/>
        <v>42050.008368055554</v>
      </c>
      <c r="N3597" t="b">
        <v>0</v>
      </c>
      <c r="O3597">
        <v>62</v>
      </c>
      <c r="P3597" t="b">
        <v>1</v>
      </c>
      <c r="Q3597" t="s">
        <v>8271</v>
      </c>
      <c r="R3597" s="5">
        <f t="shared" si="392"/>
        <v>1.1850000000000001</v>
      </c>
      <c r="S3597" s="14">
        <f t="shared" si="393"/>
        <v>49.693548387096776</v>
      </c>
      <c r="T3597" t="str">
        <f t="shared" si="397"/>
        <v>theater</v>
      </c>
      <c r="U3597" t="str">
        <f t="shared" si="398"/>
        <v>plays</v>
      </c>
    </row>
    <row r="3598" spans="1:21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f t="shared" si="394"/>
        <v>825</v>
      </c>
      <c r="F3598">
        <v>1185</v>
      </c>
      <c r="G3598" t="s">
        <v>8219</v>
      </c>
      <c r="H3598" t="s">
        <v>8229</v>
      </c>
      <c r="I3598" t="s">
        <v>8251</v>
      </c>
      <c r="J3598">
        <v>1409072982</v>
      </c>
      <c r="K3598" s="10">
        <f t="shared" si="395"/>
        <v>41877.715069444443</v>
      </c>
      <c r="L3598">
        <v>1407258582</v>
      </c>
      <c r="M3598" s="10">
        <f t="shared" si="396"/>
        <v>41856.715069444443</v>
      </c>
      <c r="N3598" t="b">
        <v>0</v>
      </c>
      <c r="O3598">
        <v>15</v>
      </c>
      <c r="P3598" t="b">
        <v>1</v>
      </c>
      <c r="Q3598" t="s">
        <v>8271</v>
      </c>
      <c r="R3598" s="5">
        <f t="shared" si="392"/>
        <v>1.077</v>
      </c>
      <c r="S3598" s="14">
        <f t="shared" si="393"/>
        <v>79</v>
      </c>
      <c r="T3598" t="str">
        <f t="shared" si="397"/>
        <v>theater</v>
      </c>
      <c r="U3598" t="str">
        <f t="shared" si="398"/>
        <v>plays</v>
      </c>
    </row>
    <row r="3599" spans="1:21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f t="shared" si="394"/>
        <v>2500</v>
      </c>
      <c r="F3599">
        <v>2565</v>
      </c>
      <c r="G3599" t="s">
        <v>8219</v>
      </c>
      <c r="H3599" t="s">
        <v>8224</v>
      </c>
      <c r="I3599" t="s">
        <v>8246</v>
      </c>
      <c r="J3599">
        <v>1456984740</v>
      </c>
      <c r="K3599" s="10">
        <f t="shared" si="395"/>
        <v>42432.249305555553</v>
      </c>
      <c r="L3599">
        <v>1455717790</v>
      </c>
      <c r="M3599" s="10">
        <f t="shared" si="396"/>
        <v>42417.585532407407</v>
      </c>
      <c r="N3599" t="b">
        <v>0</v>
      </c>
      <c r="O3599">
        <v>33</v>
      </c>
      <c r="P3599" t="b">
        <v>1</v>
      </c>
      <c r="Q3599" t="s">
        <v>8271</v>
      </c>
      <c r="R3599" s="5">
        <f t="shared" si="392"/>
        <v>1.026</v>
      </c>
      <c r="S3599" s="14">
        <f t="shared" si="393"/>
        <v>77.727272727272734</v>
      </c>
      <c r="T3599" t="str">
        <f t="shared" si="397"/>
        <v>theater</v>
      </c>
      <c r="U3599" t="str">
        <f t="shared" si="398"/>
        <v>plays</v>
      </c>
    </row>
    <row r="3600" spans="1:21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f t="shared" si="394"/>
        <v>1000</v>
      </c>
      <c r="F3600">
        <v>1101</v>
      </c>
      <c r="G3600" t="s">
        <v>8219</v>
      </c>
      <c r="H3600" t="s">
        <v>8224</v>
      </c>
      <c r="I3600" t="s">
        <v>8246</v>
      </c>
      <c r="J3600">
        <v>1409720340</v>
      </c>
      <c r="K3600" s="10">
        <f t="shared" si="395"/>
        <v>41885.207638888889</v>
      </c>
      <c r="L3600">
        <v>1408129822</v>
      </c>
      <c r="M3600" s="10">
        <f t="shared" si="396"/>
        <v>41866.79886574074</v>
      </c>
      <c r="N3600" t="b">
        <v>0</v>
      </c>
      <c r="O3600">
        <v>27</v>
      </c>
      <c r="P3600" t="b">
        <v>1</v>
      </c>
      <c r="Q3600" t="s">
        <v>8271</v>
      </c>
      <c r="R3600" s="5">
        <f t="shared" si="392"/>
        <v>1.101</v>
      </c>
      <c r="S3600" s="14">
        <f t="shared" si="393"/>
        <v>40.777777777777779</v>
      </c>
      <c r="T3600" t="str">
        <f t="shared" si="397"/>
        <v>theater</v>
      </c>
      <c r="U3600" t="str">
        <f t="shared" si="398"/>
        <v>plays</v>
      </c>
    </row>
    <row r="3601" spans="1:21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f t="shared" si="394"/>
        <v>500</v>
      </c>
      <c r="F3601">
        <v>1010</v>
      </c>
      <c r="G3601" t="s">
        <v>8219</v>
      </c>
      <c r="H3601" t="s">
        <v>8224</v>
      </c>
      <c r="I3601" t="s">
        <v>8246</v>
      </c>
      <c r="J3601">
        <v>1440892800</v>
      </c>
      <c r="K3601" s="10">
        <f t="shared" si="395"/>
        <v>42246</v>
      </c>
      <c r="L3601">
        <v>1438715077</v>
      </c>
      <c r="M3601" s="10">
        <f t="shared" si="396"/>
        <v>42220.79487268519</v>
      </c>
      <c r="N3601" t="b">
        <v>0</v>
      </c>
      <c r="O3601">
        <v>17</v>
      </c>
      <c r="P3601" t="b">
        <v>1</v>
      </c>
      <c r="Q3601" t="s">
        <v>8271</v>
      </c>
      <c r="R3601" s="5">
        <f t="shared" si="392"/>
        <v>2.02</v>
      </c>
      <c r="S3601" s="14">
        <f t="shared" si="393"/>
        <v>59.411764705882355</v>
      </c>
      <c r="T3601" t="str">
        <f t="shared" si="397"/>
        <v>theater</v>
      </c>
      <c r="U3601" t="str">
        <f t="shared" si="398"/>
        <v>plays</v>
      </c>
    </row>
    <row r="3602" spans="1:21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f t="shared" si="394"/>
        <v>10</v>
      </c>
      <c r="F3602">
        <v>13</v>
      </c>
      <c r="G3602" t="s">
        <v>8219</v>
      </c>
      <c r="H3602" t="s">
        <v>8224</v>
      </c>
      <c r="I3602" t="s">
        <v>8246</v>
      </c>
      <c r="J3602">
        <v>1476390164</v>
      </c>
      <c r="K3602" s="10">
        <f t="shared" si="395"/>
        <v>42656.849120370374</v>
      </c>
      <c r="L3602">
        <v>1473970964</v>
      </c>
      <c r="M3602" s="10">
        <f t="shared" si="396"/>
        <v>42628.849120370374</v>
      </c>
      <c r="N3602" t="b">
        <v>0</v>
      </c>
      <c r="O3602">
        <v>4</v>
      </c>
      <c r="P3602" t="b">
        <v>1</v>
      </c>
      <c r="Q3602" t="s">
        <v>8271</v>
      </c>
      <c r="R3602" s="5">
        <f t="shared" si="392"/>
        <v>1.3</v>
      </c>
      <c r="S3602" s="14">
        <f t="shared" si="393"/>
        <v>3.25</v>
      </c>
      <c r="T3602" t="str">
        <f t="shared" si="397"/>
        <v>theater</v>
      </c>
      <c r="U3602" t="str">
        <f t="shared" si="398"/>
        <v>plays</v>
      </c>
    </row>
    <row r="3603" spans="1:21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f t="shared" si="394"/>
        <v>2420</v>
      </c>
      <c r="F3603">
        <v>2087</v>
      </c>
      <c r="G3603" t="s">
        <v>8219</v>
      </c>
      <c r="H3603" t="s">
        <v>8225</v>
      </c>
      <c r="I3603" t="s">
        <v>8247</v>
      </c>
      <c r="J3603">
        <v>1421452682</v>
      </c>
      <c r="K3603" s="10">
        <f t="shared" si="395"/>
        <v>42020.99863425926</v>
      </c>
      <c r="L3603">
        <v>1418860682</v>
      </c>
      <c r="M3603" s="10">
        <f t="shared" si="396"/>
        <v>41990.99863425926</v>
      </c>
      <c r="N3603" t="b">
        <v>0</v>
      </c>
      <c r="O3603">
        <v>53</v>
      </c>
      <c r="P3603" t="b">
        <v>1</v>
      </c>
      <c r="Q3603" t="s">
        <v>8271</v>
      </c>
      <c r="R3603" s="5">
        <f t="shared" si="392"/>
        <v>1.044</v>
      </c>
      <c r="S3603" s="14">
        <f t="shared" si="393"/>
        <v>39.377358490566039</v>
      </c>
      <c r="T3603" t="str">
        <f t="shared" si="397"/>
        <v>theater</v>
      </c>
      <c r="U3603" t="str">
        <f t="shared" si="398"/>
        <v>plays</v>
      </c>
    </row>
    <row r="3604" spans="1:21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f t="shared" si="394"/>
        <v>4000</v>
      </c>
      <c r="F3604">
        <v>4002</v>
      </c>
      <c r="G3604" t="s">
        <v>8219</v>
      </c>
      <c r="H3604" t="s">
        <v>8224</v>
      </c>
      <c r="I3604" t="s">
        <v>8246</v>
      </c>
      <c r="J3604">
        <v>1463520479</v>
      </c>
      <c r="K3604" s="10">
        <f t="shared" si="395"/>
        <v>42507.894432870366</v>
      </c>
      <c r="L3604">
        <v>1458336479</v>
      </c>
      <c r="M3604" s="10">
        <f t="shared" si="396"/>
        <v>42447.894432870366</v>
      </c>
      <c r="N3604" t="b">
        <v>0</v>
      </c>
      <c r="O3604">
        <v>49</v>
      </c>
      <c r="P3604" t="b">
        <v>1</v>
      </c>
      <c r="Q3604" t="s">
        <v>8271</v>
      </c>
      <c r="R3604" s="5">
        <f t="shared" si="392"/>
        <v>1.0009999999999999</v>
      </c>
      <c r="S3604" s="14">
        <f t="shared" si="393"/>
        <v>81.673469387755105</v>
      </c>
      <c r="T3604" t="str">
        <f t="shared" si="397"/>
        <v>theater</v>
      </c>
      <c r="U3604" t="str">
        <f t="shared" si="398"/>
        <v>plays</v>
      </c>
    </row>
    <row r="3605" spans="1:21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f t="shared" si="394"/>
        <v>1500</v>
      </c>
      <c r="F3605">
        <v>2560</v>
      </c>
      <c r="G3605" t="s">
        <v>8219</v>
      </c>
      <c r="H3605" t="s">
        <v>8224</v>
      </c>
      <c r="I3605" t="s">
        <v>8246</v>
      </c>
      <c r="J3605">
        <v>1446759880</v>
      </c>
      <c r="K3605" s="10">
        <f t="shared" si="395"/>
        <v>42313.906018518523</v>
      </c>
      <c r="L3605">
        <v>1444164280</v>
      </c>
      <c r="M3605" s="10">
        <f t="shared" si="396"/>
        <v>42283.864351851851</v>
      </c>
      <c r="N3605" t="b">
        <v>0</v>
      </c>
      <c r="O3605">
        <v>57</v>
      </c>
      <c r="P3605" t="b">
        <v>1</v>
      </c>
      <c r="Q3605" t="s">
        <v>8271</v>
      </c>
      <c r="R3605" s="5">
        <f t="shared" si="392"/>
        <v>1.7070000000000001</v>
      </c>
      <c r="S3605" s="14">
        <f t="shared" si="393"/>
        <v>44.912280701754383</v>
      </c>
      <c r="T3605" t="str">
        <f t="shared" si="397"/>
        <v>theater</v>
      </c>
      <c r="U3605" t="str">
        <f t="shared" si="398"/>
        <v>plays</v>
      </c>
    </row>
    <row r="3606" spans="1:21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f t="shared" si="394"/>
        <v>3000</v>
      </c>
      <c r="F3606">
        <v>3385</v>
      </c>
      <c r="G3606" t="s">
        <v>8219</v>
      </c>
      <c r="H3606" t="s">
        <v>8224</v>
      </c>
      <c r="I3606" t="s">
        <v>8246</v>
      </c>
      <c r="J3606">
        <v>1461913140</v>
      </c>
      <c r="K3606" s="10">
        <f t="shared" si="395"/>
        <v>42489.290972222225</v>
      </c>
      <c r="L3606">
        <v>1461370956</v>
      </c>
      <c r="M3606" s="10">
        <f t="shared" si="396"/>
        <v>42483.015694444446</v>
      </c>
      <c r="N3606" t="b">
        <v>0</v>
      </c>
      <c r="O3606">
        <v>69</v>
      </c>
      <c r="P3606" t="b">
        <v>1</v>
      </c>
      <c r="Q3606" t="s">
        <v>8271</v>
      </c>
      <c r="R3606" s="5">
        <f t="shared" si="392"/>
        <v>1.1279999999999999</v>
      </c>
      <c r="S3606" s="14">
        <f t="shared" si="393"/>
        <v>49.05797101449275</v>
      </c>
      <c r="T3606" t="str">
        <f t="shared" si="397"/>
        <v>theater</v>
      </c>
      <c r="U3606" t="str">
        <f t="shared" si="398"/>
        <v>plays</v>
      </c>
    </row>
    <row r="3607" spans="1:21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f t="shared" si="394"/>
        <v>302.5</v>
      </c>
      <c r="F3607">
        <v>460</v>
      </c>
      <c r="G3607" t="s">
        <v>8219</v>
      </c>
      <c r="H3607" t="s">
        <v>8225</v>
      </c>
      <c r="I3607" t="s">
        <v>8247</v>
      </c>
      <c r="J3607">
        <v>1455390126</v>
      </c>
      <c r="K3607" s="10">
        <f t="shared" si="395"/>
        <v>42413.793124999997</v>
      </c>
      <c r="L3607">
        <v>1452798126</v>
      </c>
      <c r="M3607" s="10">
        <f t="shared" si="396"/>
        <v>42383.793124999997</v>
      </c>
      <c r="N3607" t="b">
        <v>0</v>
      </c>
      <c r="O3607">
        <v>15</v>
      </c>
      <c r="P3607" t="b">
        <v>1</v>
      </c>
      <c r="Q3607" t="s">
        <v>8271</v>
      </c>
      <c r="R3607" s="5">
        <f t="shared" si="392"/>
        <v>1.84</v>
      </c>
      <c r="S3607" s="14">
        <f t="shared" si="393"/>
        <v>30.666666666666668</v>
      </c>
      <c r="T3607" t="str">
        <f t="shared" si="397"/>
        <v>theater</v>
      </c>
      <c r="U3607" t="str">
        <f t="shared" si="398"/>
        <v>plays</v>
      </c>
    </row>
    <row r="3608" spans="1:21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f t="shared" si="394"/>
        <v>3630</v>
      </c>
      <c r="F3608">
        <v>3908</v>
      </c>
      <c r="G3608" t="s">
        <v>8219</v>
      </c>
      <c r="H3608" t="s">
        <v>8225</v>
      </c>
      <c r="I3608" t="s">
        <v>8247</v>
      </c>
      <c r="J3608">
        <v>1471185057</v>
      </c>
      <c r="K3608" s="10">
        <f t="shared" si="395"/>
        <v>42596.604826388888</v>
      </c>
      <c r="L3608">
        <v>1468593057</v>
      </c>
      <c r="M3608" s="10">
        <f t="shared" si="396"/>
        <v>42566.604826388888</v>
      </c>
      <c r="N3608" t="b">
        <v>0</v>
      </c>
      <c r="O3608">
        <v>64</v>
      </c>
      <c r="P3608" t="b">
        <v>1</v>
      </c>
      <c r="Q3608" t="s">
        <v>8271</v>
      </c>
      <c r="R3608" s="5">
        <f t="shared" si="392"/>
        <v>1.3029999999999999</v>
      </c>
      <c r="S3608" s="14">
        <f t="shared" si="393"/>
        <v>61.0625</v>
      </c>
      <c r="T3608" t="str">
        <f t="shared" si="397"/>
        <v>theater</v>
      </c>
      <c r="U3608" t="str">
        <f t="shared" si="398"/>
        <v>plays</v>
      </c>
    </row>
    <row r="3609" spans="1:21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f t="shared" si="394"/>
        <v>665.5</v>
      </c>
      <c r="F3609">
        <v>580</v>
      </c>
      <c r="G3609" t="s">
        <v>8219</v>
      </c>
      <c r="H3609" t="s">
        <v>8225</v>
      </c>
      <c r="I3609" t="s">
        <v>8247</v>
      </c>
      <c r="J3609">
        <v>1450137600</v>
      </c>
      <c r="K3609" s="10">
        <f t="shared" si="395"/>
        <v>42353</v>
      </c>
      <c r="L3609">
        <v>1448924882</v>
      </c>
      <c r="M3609" s="10">
        <f t="shared" si="396"/>
        <v>42338.963912037041</v>
      </c>
      <c r="N3609" t="b">
        <v>0</v>
      </c>
      <c r="O3609">
        <v>20</v>
      </c>
      <c r="P3609" t="b">
        <v>1</v>
      </c>
      <c r="Q3609" t="s">
        <v>8271</v>
      </c>
      <c r="R3609" s="5">
        <f t="shared" si="392"/>
        <v>1.0549999999999999</v>
      </c>
      <c r="S3609" s="14">
        <f t="shared" si="393"/>
        <v>29</v>
      </c>
      <c r="T3609" t="str">
        <f t="shared" si="397"/>
        <v>theater</v>
      </c>
      <c r="U3609" t="str">
        <f t="shared" si="398"/>
        <v>plays</v>
      </c>
    </row>
    <row r="3610" spans="1:21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f t="shared" si="394"/>
        <v>968</v>
      </c>
      <c r="F3610">
        <v>800</v>
      </c>
      <c r="G3610" t="s">
        <v>8219</v>
      </c>
      <c r="H3610" t="s">
        <v>8225</v>
      </c>
      <c r="I3610" t="s">
        <v>8247</v>
      </c>
      <c r="J3610">
        <v>1466172000</v>
      </c>
      <c r="K3610" s="10">
        <f t="shared" si="395"/>
        <v>42538.583333333328</v>
      </c>
      <c r="L3610">
        <v>1463418090</v>
      </c>
      <c r="M3610" s="10">
        <f t="shared" si="396"/>
        <v>42506.709375000006</v>
      </c>
      <c r="N3610" t="b">
        <v>0</v>
      </c>
      <c r="O3610">
        <v>27</v>
      </c>
      <c r="P3610" t="b">
        <v>1</v>
      </c>
      <c r="Q3610" t="s">
        <v>8271</v>
      </c>
      <c r="R3610" s="5">
        <f t="shared" si="392"/>
        <v>1</v>
      </c>
      <c r="S3610" s="14">
        <f t="shared" si="393"/>
        <v>29.62962962962963</v>
      </c>
      <c r="T3610" t="str">
        <f t="shared" si="397"/>
        <v>theater</v>
      </c>
      <c r="U3610" t="str">
        <f t="shared" si="398"/>
        <v>plays</v>
      </c>
    </row>
    <row r="3611" spans="1:21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f t="shared" si="394"/>
        <v>2371.6</v>
      </c>
      <c r="F3611">
        <v>3005</v>
      </c>
      <c r="G3611" t="s">
        <v>8219</v>
      </c>
      <c r="H3611" t="s">
        <v>8225</v>
      </c>
      <c r="I3611" t="s">
        <v>8247</v>
      </c>
      <c r="J3611">
        <v>1459378085</v>
      </c>
      <c r="K3611" s="10">
        <f t="shared" si="395"/>
        <v>42459.950057870374</v>
      </c>
      <c r="L3611">
        <v>1456789685</v>
      </c>
      <c r="M3611" s="10">
        <f t="shared" si="396"/>
        <v>42429.991724537031</v>
      </c>
      <c r="N3611" t="b">
        <v>0</v>
      </c>
      <c r="O3611">
        <v>21</v>
      </c>
      <c r="P3611" t="b">
        <v>1</v>
      </c>
      <c r="Q3611" t="s">
        <v>8271</v>
      </c>
      <c r="R3611" s="5">
        <f t="shared" si="392"/>
        <v>1.5329999999999999</v>
      </c>
      <c r="S3611" s="14">
        <f t="shared" si="393"/>
        <v>143.0952380952381</v>
      </c>
      <c r="T3611" t="str">
        <f t="shared" si="397"/>
        <v>theater</v>
      </c>
      <c r="U3611" t="str">
        <f t="shared" si="398"/>
        <v>plays</v>
      </c>
    </row>
    <row r="3612" spans="1:21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f t="shared" si="394"/>
        <v>1210</v>
      </c>
      <c r="F3612">
        <v>1623</v>
      </c>
      <c r="G3612" t="s">
        <v>8219</v>
      </c>
      <c r="H3612" t="s">
        <v>8225</v>
      </c>
      <c r="I3612" t="s">
        <v>8247</v>
      </c>
      <c r="J3612">
        <v>1439806936</v>
      </c>
      <c r="K3612" s="10">
        <f t="shared" si="395"/>
        <v>42233.432129629626</v>
      </c>
      <c r="L3612">
        <v>1437214936</v>
      </c>
      <c r="M3612" s="10">
        <f t="shared" si="396"/>
        <v>42203.432129629626</v>
      </c>
      <c r="N3612" t="b">
        <v>0</v>
      </c>
      <c r="O3612">
        <v>31</v>
      </c>
      <c r="P3612" t="b">
        <v>1</v>
      </c>
      <c r="Q3612" t="s">
        <v>8271</v>
      </c>
      <c r="R3612" s="5">
        <f t="shared" si="392"/>
        <v>1.623</v>
      </c>
      <c r="S3612" s="14">
        <f t="shared" si="393"/>
        <v>52.354838709677416</v>
      </c>
      <c r="T3612" t="str">
        <f t="shared" si="397"/>
        <v>theater</v>
      </c>
      <c r="U3612" t="str">
        <f t="shared" si="398"/>
        <v>plays</v>
      </c>
    </row>
    <row r="3613" spans="1:21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f t="shared" si="394"/>
        <v>3025</v>
      </c>
      <c r="F3613">
        <v>3400</v>
      </c>
      <c r="G3613" t="s">
        <v>8219</v>
      </c>
      <c r="H3613" t="s">
        <v>8225</v>
      </c>
      <c r="I3613" t="s">
        <v>8247</v>
      </c>
      <c r="J3613">
        <v>1428483201</v>
      </c>
      <c r="K3613" s="10">
        <f t="shared" si="395"/>
        <v>42102.370381944449</v>
      </c>
      <c r="L3613">
        <v>1425891201</v>
      </c>
      <c r="M3613" s="10">
        <f t="shared" si="396"/>
        <v>42072.370381944449</v>
      </c>
      <c r="N3613" t="b">
        <v>0</v>
      </c>
      <c r="O3613">
        <v>51</v>
      </c>
      <c r="P3613" t="b">
        <v>1</v>
      </c>
      <c r="Q3613" t="s">
        <v>8271</v>
      </c>
      <c r="R3613" s="5">
        <f t="shared" si="392"/>
        <v>1.36</v>
      </c>
      <c r="S3613" s="14">
        <f t="shared" si="393"/>
        <v>66.666666666666671</v>
      </c>
      <c r="T3613" t="str">
        <f t="shared" si="397"/>
        <v>theater</v>
      </c>
      <c r="U3613" t="str">
        <f t="shared" si="398"/>
        <v>plays</v>
      </c>
    </row>
    <row r="3614" spans="1:21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f t="shared" si="394"/>
        <v>3750</v>
      </c>
      <c r="F3614">
        <v>7220</v>
      </c>
      <c r="G3614" t="s">
        <v>8219</v>
      </c>
      <c r="H3614" t="s">
        <v>8229</v>
      </c>
      <c r="I3614" t="s">
        <v>8251</v>
      </c>
      <c r="J3614">
        <v>1402334811</v>
      </c>
      <c r="K3614" s="10">
        <f t="shared" si="395"/>
        <v>41799.726979166669</v>
      </c>
      <c r="L3614">
        <v>1401470811</v>
      </c>
      <c r="M3614" s="10">
        <f t="shared" si="396"/>
        <v>41789.726979166669</v>
      </c>
      <c r="N3614" t="b">
        <v>0</v>
      </c>
      <c r="O3614">
        <v>57</v>
      </c>
      <c r="P3614" t="b">
        <v>1</v>
      </c>
      <c r="Q3614" t="s">
        <v>8271</v>
      </c>
      <c r="R3614" s="5">
        <f t="shared" si="392"/>
        <v>1.444</v>
      </c>
      <c r="S3614" s="14">
        <f t="shared" si="393"/>
        <v>126.66666666666667</v>
      </c>
      <c r="T3614" t="str">
        <f t="shared" si="397"/>
        <v>theater</v>
      </c>
      <c r="U3614" t="str">
        <f t="shared" si="398"/>
        <v>plays</v>
      </c>
    </row>
    <row r="3615" spans="1:21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f t="shared" si="394"/>
        <v>1250</v>
      </c>
      <c r="F3615">
        <v>1250</v>
      </c>
      <c r="G3615" t="s">
        <v>8219</v>
      </c>
      <c r="H3615" t="s">
        <v>8224</v>
      </c>
      <c r="I3615" t="s">
        <v>8246</v>
      </c>
      <c r="J3615">
        <v>1403964574</v>
      </c>
      <c r="K3615" s="10">
        <f t="shared" si="395"/>
        <v>41818.58997685185</v>
      </c>
      <c r="L3615">
        <v>1401372574</v>
      </c>
      <c r="M3615" s="10">
        <f t="shared" si="396"/>
        <v>41788.58997685185</v>
      </c>
      <c r="N3615" t="b">
        <v>0</v>
      </c>
      <c r="O3615">
        <v>20</v>
      </c>
      <c r="P3615" t="b">
        <v>1</v>
      </c>
      <c r="Q3615" t="s">
        <v>8271</v>
      </c>
      <c r="R3615" s="5">
        <f t="shared" si="392"/>
        <v>1</v>
      </c>
      <c r="S3615" s="14">
        <f t="shared" si="393"/>
        <v>62.5</v>
      </c>
      <c r="T3615" t="str">
        <f t="shared" si="397"/>
        <v>theater</v>
      </c>
      <c r="U3615" t="str">
        <f t="shared" si="398"/>
        <v>plays</v>
      </c>
    </row>
    <row r="3616" spans="1:21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f t="shared" si="394"/>
        <v>2500</v>
      </c>
      <c r="F3616">
        <v>2520</v>
      </c>
      <c r="G3616" t="s">
        <v>8219</v>
      </c>
      <c r="H3616" t="s">
        <v>8224</v>
      </c>
      <c r="I3616" t="s">
        <v>8246</v>
      </c>
      <c r="J3616">
        <v>1434675616</v>
      </c>
      <c r="K3616" s="10">
        <f t="shared" si="395"/>
        <v>42174.041851851856</v>
      </c>
      <c r="L3616">
        <v>1432083616</v>
      </c>
      <c r="M3616" s="10">
        <f t="shared" si="396"/>
        <v>42144.041851851856</v>
      </c>
      <c r="N3616" t="b">
        <v>0</v>
      </c>
      <c r="O3616">
        <v>71</v>
      </c>
      <c r="P3616" t="b">
        <v>1</v>
      </c>
      <c r="Q3616" t="s">
        <v>8271</v>
      </c>
      <c r="R3616" s="5">
        <f t="shared" si="392"/>
        <v>1.008</v>
      </c>
      <c r="S3616" s="14">
        <f t="shared" si="393"/>
        <v>35.492957746478872</v>
      </c>
      <c r="T3616" t="str">
        <f t="shared" si="397"/>
        <v>theater</v>
      </c>
      <c r="U3616" t="str">
        <f t="shared" si="398"/>
        <v>plays</v>
      </c>
    </row>
    <row r="3617" spans="1:21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f t="shared" si="394"/>
        <v>3025</v>
      </c>
      <c r="F3617">
        <v>2670</v>
      </c>
      <c r="G3617" t="s">
        <v>8219</v>
      </c>
      <c r="H3617" t="s">
        <v>8225</v>
      </c>
      <c r="I3617" t="s">
        <v>8247</v>
      </c>
      <c r="J3617">
        <v>1449756896</v>
      </c>
      <c r="K3617" s="10">
        <f t="shared" si="395"/>
        <v>42348.593703703707</v>
      </c>
      <c r="L3617">
        <v>1447164896</v>
      </c>
      <c r="M3617" s="10">
        <f t="shared" si="396"/>
        <v>42318.593703703707</v>
      </c>
      <c r="N3617" t="b">
        <v>0</v>
      </c>
      <c r="O3617">
        <v>72</v>
      </c>
      <c r="P3617" t="b">
        <v>1</v>
      </c>
      <c r="Q3617" t="s">
        <v>8271</v>
      </c>
      <c r="R3617" s="5">
        <f t="shared" si="392"/>
        <v>1.0680000000000001</v>
      </c>
      <c r="S3617" s="14">
        <f t="shared" si="393"/>
        <v>37.083333333333336</v>
      </c>
      <c r="T3617" t="str">
        <f t="shared" si="397"/>
        <v>theater</v>
      </c>
      <c r="U3617" t="str">
        <f t="shared" si="398"/>
        <v>plays</v>
      </c>
    </row>
    <row r="3618" spans="1:21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f t="shared" si="394"/>
        <v>3025</v>
      </c>
      <c r="F3618">
        <v>3120</v>
      </c>
      <c r="G3618" t="s">
        <v>8219</v>
      </c>
      <c r="H3618" t="s">
        <v>8225</v>
      </c>
      <c r="I3618" t="s">
        <v>8247</v>
      </c>
      <c r="J3618">
        <v>1426801664</v>
      </c>
      <c r="K3618" s="10">
        <f t="shared" si="395"/>
        <v>42082.908148148148</v>
      </c>
      <c r="L3618">
        <v>1424213264</v>
      </c>
      <c r="M3618" s="10">
        <f t="shared" si="396"/>
        <v>42052.949814814812</v>
      </c>
      <c r="N3618" t="b">
        <v>0</v>
      </c>
      <c r="O3618">
        <v>45</v>
      </c>
      <c r="P3618" t="b">
        <v>1</v>
      </c>
      <c r="Q3618" t="s">
        <v>8271</v>
      </c>
      <c r="R3618" s="5">
        <f t="shared" si="392"/>
        <v>1.248</v>
      </c>
      <c r="S3618" s="14">
        <f t="shared" si="393"/>
        <v>69.333333333333329</v>
      </c>
      <c r="T3618" t="str">
        <f t="shared" si="397"/>
        <v>theater</v>
      </c>
      <c r="U3618" t="str">
        <f t="shared" si="398"/>
        <v>plays</v>
      </c>
    </row>
    <row r="3619" spans="1:21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f t="shared" si="394"/>
        <v>895.4</v>
      </c>
      <c r="F3619">
        <v>880</v>
      </c>
      <c r="G3619" t="s">
        <v>8219</v>
      </c>
      <c r="H3619" t="s">
        <v>8225</v>
      </c>
      <c r="I3619" t="s">
        <v>8247</v>
      </c>
      <c r="J3619">
        <v>1488240000</v>
      </c>
      <c r="K3619" s="10">
        <f t="shared" si="395"/>
        <v>42794</v>
      </c>
      <c r="L3619">
        <v>1486996729</v>
      </c>
      <c r="M3619" s="10">
        <f t="shared" si="396"/>
        <v>42779.610289351855</v>
      </c>
      <c r="N3619" t="b">
        <v>0</v>
      </c>
      <c r="O3619">
        <v>51</v>
      </c>
      <c r="P3619" t="b">
        <v>1</v>
      </c>
      <c r="Q3619" t="s">
        <v>8271</v>
      </c>
      <c r="R3619" s="5">
        <f t="shared" si="392"/>
        <v>1.1890000000000001</v>
      </c>
      <c r="S3619" s="14">
        <f t="shared" si="393"/>
        <v>17.254901960784313</v>
      </c>
      <c r="T3619" t="str">
        <f t="shared" si="397"/>
        <v>theater</v>
      </c>
      <c r="U3619" t="str">
        <f t="shared" si="398"/>
        <v>plays</v>
      </c>
    </row>
    <row r="3620" spans="1:21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f t="shared" si="394"/>
        <v>2420</v>
      </c>
      <c r="F3620">
        <v>2020</v>
      </c>
      <c r="G3620" t="s">
        <v>8219</v>
      </c>
      <c r="H3620" t="s">
        <v>8225</v>
      </c>
      <c r="I3620" t="s">
        <v>8247</v>
      </c>
      <c r="J3620">
        <v>1433343850</v>
      </c>
      <c r="K3620" s="10">
        <f t="shared" si="395"/>
        <v>42158.627893518518</v>
      </c>
      <c r="L3620">
        <v>1430751850</v>
      </c>
      <c r="M3620" s="10">
        <f t="shared" si="396"/>
        <v>42128.627893518518</v>
      </c>
      <c r="N3620" t="b">
        <v>0</v>
      </c>
      <c r="O3620">
        <v>56</v>
      </c>
      <c r="P3620" t="b">
        <v>1</v>
      </c>
      <c r="Q3620" t="s">
        <v>8271</v>
      </c>
      <c r="R3620" s="5">
        <f t="shared" si="392"/>
        <v>1.01</v>
      </c>
      <c r="S3620" s="14">
        <f t="shared" si="393"/>
        <v>36.071428571428569</v>
      </c>
      <c r="T3620" t="str">
        <f t="shared" si="397"/>
        <v>theater</v>
      </c>
      <c r="U3620" t="str">
        <f t="shared" si="398"/>
        <v>plays</v>
      </c>
    </row>
    <row r="3621" spans="1:21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f t="shared" si="394"/>
        <v>1000</v>
      </c>
      <c r="F3621">
        <v>1130</v>
      </c>
      <c r="G3621" t="s">
        <v>8219</v>
      </c>
      <c r="H3621" t="s">
        <v>8224</v>
      </c>
      <c r="I3621" t="s">
        <v>8246</v>
      </c>
      <c r="J3621">
        <v>1479592800</v>
      </c>
      <c r="K3621" s="10">
        <f t="shared" si="395"/>
        <v>42693.916666666672</v>
      </c>
      <c r="L3621">
        <v>1476760226</v>
      </c>
      <c r="M3621" s="10">
        <f t="shared" si="396"/>
        <v>42661.132245370376</v>
      </c>
      <c r="N3621" t="b">
        <v>0</v>
      </c>
      <c r="O3621">
        <v>17</v>
      </c>
      <c r="P3621" t="b">
        <v>1</v>
      </c>
      <c r="Q3621" t="s">
        <v>8271</v>
      </c>
      <c r="R3621" s="5">
        <f t="shared" si="392"/>
        <v>1.1299999999999999</v>
      </c>
      <c r="S3621" s="14">
        <f t="shared" si="393"/>
        <v>66.470588235294116</v>
      </c>
      <c r="T3621" t="str">
        <f t="shared" si="397"/>
        <v>theater</v>
      </c>
      <c r="U3621" t="str">
        <f t="shared" si="398"/>
        <v>plays</v>
      </c>
    </row>
    <row r="3622" spans="1:21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f t="shared" si="394"/>
        <v>10500</v>
      </c>
      <c r="F3622">
        <v>11045</v>
      </c>
      <c r="G3622" t="s">
        <v>8219</v>
      </c>
      <c r="H3622" t="s">
        <v>8224</v>
      </c>
      <c r="I3622" t="s">
        <v>8246</v>
      </c>
      <c r="J3622">
        <v>1425528000</v>
      </c>
      <c r="K3622" s="10">
        <f t="shared" si="395"/>
        <v>42068.166666666672</v>
      </c>
      <c r="L3622">
        <v>1422916261</v>
      </c>
      <c r="M3622" s="10">
        <f t="shared" si="396"/>
        <v>42037.938206018516</v>
      </c>
      <c r="N3622" t="b">
        <v>0</v>
      </c>
      <c r="O3622">
        <v>197</v>
      </c>
      <c r="P3622" t="b">
        <v>1</v>
      </c>
      <c r="Q3622" t="s">
        <v>8271</v>
      </c>
      <c r="R3622" s="5">
        <f t="shared" si="392"/>
        <v>1.052</v>
      </c>
      <c r="S3622" s="14">
        <f t="shared" si="393"/>
        <v>56.065989847715734</v>
      </c>
      <c r="T3622" t="str">
        <f t="shared" si="397"/>
        <v>theater</v>
      </c>
      <c r="U3622" t="str">
        <f t="shared" si="398"/>
        <v>plays</v>
      </c>
    </row>
    <row r="3623" spans="1:21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f t="shared" si="394"/>
        <v>3000</v>
      </c>
      <c r="F3623">
        <v>3292</v>
      </c>
      <c r="G3623" t="s">
        <v>8219</v>
      </c>
      <c r="H3623" t="s">
        <v>8224</v>
      </c>
      <c r="I3623" t="s">
        <v>8246</v>
      </c>
      <c r="J3623">
        <v>1475269200</v>
      </c>
      <c r="K3623" s="10">
        <f t="shared" si="395"/>
        <v>42643.875</v>
      </c>
      <c r="L3623">
        <v>1473200844</v>
      </c>
      <c r="M3623" s="10">
        <f t="shared" si="396"/>
        <v>42619.935694444444</v>
      </c>
      <c r="N3623" t="b">
        <v>0</v>
      </c>
      <c r="O3623">
        <v>70</v>
      </c>
      <c r="P3623" t="b">
        <v>1</v>
      </c>
      <c r="Q3623" t="s">
        <v>8271</v>
      </c>
      <c r="R3623" s="5">
        <f t="shared" si="392"/>
        <v>1.097</v>
      </c>
      <c r="S3623" s="14">
        <f t="shared" si="393"/>
        <v>47.028571428571432</v>
      </c>
      <c r="T3623" t="str">
        <f t="shared" si="397"/>
        <v>theater</v>
      </c>
      <c r="U3623" t="str">
        <f t="shared" si="398"/>
        <v>plays</v>
      </c>
    </row>
    <row r="3624" spans="1:21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f t="shared" si="394"/>
        <v>1000</v>
      </c>
      <c r="F3624">
        <v>1000.99</v>
      </c>
      <c r="G3624" t="s">
        <v>8219</v>
      </c>
      <c r="H3624" t="s">
        <v>8224</v>
      </c>
      <c r="I3624" t="s">
        <v>8246</v>
      </c>
      <c r="J3624">
        <v>1411874580</v>
      </c>
      <c r="K3624" s="10">
        <f t="shared" si="395"/>
        <v>41910.140972222223</v>
      </c>
      <c r="L3624">
        <v>1409030371</v>
      </c>
      <c r="M3624" s="10">
        <f t="shared" si="396"/>
        <v>41877.221886574072</v>
      </c>
      <c r="N3624" t="b">
        <v>0</v>
      </c>
      <c r="O3624">
        <v>21</v>
      </c>
      <c r="P3624" t="b">
        <v>1</v>
      </c>
      <c r="Q3624" t="s">
        <v>8271</v>
      </c>
      <c r="R3624" s="5">
        <f t="shared" si="392"/>
        <v>1.0009999999999999</v>
      </c>
      <c r="S3624" s="14">
        <f t="shared" si="393"/>
        <v>47.666190476190479</v>
      </c>
      <c r="T3624" t="str">
        <f t="shared" si="397"/>
        <v>theater</v>
      </c>
      <c r="U3624" t="str">
        <f t="shared" si="398"/>
        <v>plays</v>
      </c>
    </row>
    <row r="3625" spans="1:21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f t="shared" si="394"/>
        <v>2500</v>
      </c>
      <c r="F3625">
        <v>3000</v>
      </c>
      <c r="G3625" t="s">
        <v>8219</v>
      </c>
      <c r="H3625" t="s">
        <v>8224</v>
      </c>
      <c r="I3625" t="s">
        <v>8246</v>
      </c>
      <c r="J3625">
        <v>1406358000</v>
      </c>
      <c r="K3625" s="10">
        <f t="shared" si="395"/>
        <v>41846.291666666664</v>
      </c>
      <c r="L3625">
        <v>1404841270</v>
      </c>
      <c r="M3625" s="10">
        <f t="shared" si="396"/>
        <v>41828.736921296295</v>
      </c>
      <c r="N3625" t="b">
        <v>0</v>
      </c>
      <c r="O3625">
        <v>34</v>
      </c>
      <c r="P3625" t="b">
        <v>1</v>
      </c>
      <c r="Q3625" t="s">
        <v>8271</v>
      </c>
      <c r="R3625" s="5">
        <f t="shared" si="392"/>
        <v>1.2</v>
      </c>
      <c r="S3625" s="14">
        <f t="shared" si="393"/>
        <v>88.235294117647058</v>
      </c>
      <c r="T3625" t="str">
        <f t="shared" si="397"/>
        <v>theater</v>
      </c>
      <c r="U3625" t="str">
        <f t="shared" si="398"/>
        <v>plays</v>
      </c>
    </row>
    <row r="3626" spans="1:21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f t="shared" si="394"/>
        <v>3000</v>
      </c>
      <c r="F3626">
        <v>3148</v>
      </c>
      <c r="G3626" t="s">
        <v>8219</v>
      </c>
      <c r="H3626" t="s">
        <v>8224</v>
      </c>
      <c r="I3626" t="s">
        <v>8246</v>
      </c>
      <c r="J3626">
        <v>1471977290</v>
      </c>
      <c r="K3626" s="10">
        <f t="shared" si="395"/>
        <v>42605.774189814809</v>
      </c>
      <c r="L3626">
        <v>1466793290</v>
      </c>
      <c r="M3626" s="10">
        <f t="shared" si="396"/>
        <v>42545.774189814809</v>
      </c>
      <c r="N3626" t="b">
        <v>0</v>
      </c>
      <c r="O3626">
        <v>39</v>
      </c>
      <c r="P3626" t="b">
        <v>1</v>
      </c>
      <c r="Q3626" t="s">
        <v>8271</v>
      </c>
      <c r="R3626" s="5">
        <f t="shared" si="392"/>
        <v>1.0489999999999999</v>
      </c>
      <c r="S3626" s="14">
        <f t="shared" si="393"/>
        <v>80.717948717948715</v>
      </c>
      <c r="T3626" t="str">
        <f t="shared" si="397"/>
        <v>theater</v>
      </c>
      <c r="U3626" t="str">
        <f t="shared" si="398"/>
        <v>plays</v>
      </c>
    </row>
    <row r="3627" spans="1:21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f t="shared" si="394"/>
        <v>3630</v>
      </c>
      <c r="F3627">
        <v>3080</v>
      </c>
      <c r="G3627" t="s">
        <v>8219</v>
      </c>
      <c r="H3627" t="s">
        <v>8225</v>
      </c>
      <c r="I3627" t="s">
        <v>8247</v>
      </c>
      <c r="J3627">
        <v>1435851577</v>
      </c>
      <c r="K3627" s="10">
        <f t="shared" si="395"/>
        <v>42187.652511574073</v>
      </c>
      <c r="L3627">
        <v>1433259577</v>
      </c>
      <c r="M3627" s="10">
        <f t="shared" si="396"/>
        <v>42157.652511574073</v>
      </c>
      <c r="N3627" t="b">
        <v>0</v>
      </c>
      <c r="O3627">
        <v>78</v>
      </c>
      <c r="P3627" t="b">
        <v>1</v>
      </c>
      <c r="Q3627" t="s">
        <v>8271</v>
      </c>
      <c r="R3627" s="5">
        <f t="shared" si="392"/>
        <v>1.0269999999999999</v>
      </c>
      <c r="S3627" s="14">
        <f t="shared" si="393"/>
        <v>39.487179487179489</v>
      </c>
      <c r="T3627" t="str">
        <f t="shared" si="397"/>
        <v>theater</v>
      </c>
      <c r="U3627" t="str">
        <f t="shared" si="398"/>
        <v>plays</v>
      </c>
    </row>
    <row r="3628" spans="1:21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f t="shared" si="394"/>
        <v>4840</v>
      </c>
      <c r="F3628">
        <v>4073</v>
      </c>
      <c r="G3628" t="s">
        <v>8219</v>
      </c>
      <c r="H3628" t="s">
        <v>8225</v>
      </c>
      <c r="I3628" t="s">
        <v>8247</v>
      </c>
      <c r="J3628">
        <v>1408204857</v>
      </c>
      <c r="K3628" s="10">
        <f t="shared" si="395"/>
        <v>41867.667326388888</v>
      </c>
      <c r="L3628">
        <v>1406390457</v>
      </c>
      <c r="M3628" s="10">
        <f t="shared" si="396"/>
        <v>41846.667326388888</v>
      </c>
      <c r="N3628" t="b">
        <v>0</v>
      </c>
      <c r="O3628">
        <v>48</v>
      </c>
      <c r="P3628" t="b">
        <v>1</v>
      </c>
      <c r="Q3628" t="s">
        <v>8271</v>
      </c>
      <c r="R3628" s="5">
        <f t="shared" si="392"/>
        <v>1.018</v>
      </c>
      <c r="S3628" s="14">
        <f t="shared" si="393"/>
        <v>84.854166666666671</v>
      </c>
      <c r="T3628" t="str">
        <f t="shared" si="397"/>
        <v>theater</v>
      </c>
      <c r="U3628" t="str">
        <f t="shared" si="398"/>
        <v>plays</v>
      </c>
    </row>
    <row r="3629" spans="1:21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f t="shared" si="394"/>
        <v>2000</v>
      </c>
      <c r="F3629">
        <v>2000</v>
      </c>
      <c r="G3629" t="s">
        <v>8219</v>
      </c>
      <c r="H3629" t="s">
        <v>8224</v>
      </c>
      <c r="I3629" t="s">
        <v>8246</v>
      </c>
      <c r="J3629">
        <v>1463803140</v>
      </c>
      <c r="K3629" s="10">
        <f t="shared" si="395"/>
        <v>42511.165972222225</v>
      </c>
      <c r="L3629">
        <v>1459446487</v>
      </c>
      <c r="M3629" s="10">
        <f t="shared" si="396"/>
        <v>42460.741747685184</v>
      </c>
      <c r="N3629" t="b">
        <v>0</v>
      </c>
      <c r="O3629">
        <v>29</v>
      </c>
      <c r="P3629" t="b">
        <v>1</v>
      </c>
      <c r="Q3629" t="s">
        <v>8271</v>
      </c>
      <c r="R3629" s="5">
        <f t="shared" si="392"/>
        <v>1</v>
      </c>
      <c r="S3629" s="14">
        <f t="shared" si="393"/>
        <v>68.965517241379317</v>
      </c>
      <c r="T3629" t="str">
        <f t="shared" si="397"/>
        <v>theater</v>
      </c>
      <c r="U3629" t="str">
        <f t="shared" si="398"/>
        <v>plays</v>
      </c>
    </row>
    <row r="3630" spans="1:21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f t="shared" si="394"/>
        <v>100000</v>
      </c>
      <c r="F3630">
        <v>0</v>
      </c>
      <c r="G3630" t="s">
        <v>8221</v>
      </c>
      <c r="H3630" t="s">
        <v>8224</v>
      </c>
      <c r="I3630" t="s">
        <v>8246</v>
      </c>
      <c r="J3630">
        <v>1450040396</v>
      </c>
      <c r="K3630" s="10">
        <f t="shared" si="395"/>
        <v>42351.874953703707</v>
      </c>
      <c r="L3630">
        <v>1444852796</v>
      </c>
      <c r="M3630" s="10">
        <f t="shared" si="396"/>
        <v>42291.833287037036</v>
      </c>
      <c r="N3630" t="b">
        <v>0</v>
      </c>
      <c r="O3630">
        <v>0</v>
      </c>
      <c r="P3630" t="b">
        <v>0</v>
      </c>
      <c r="Q3630" t="s">
        <v>8305</v>
      </c>
      <c r="R3630" s="5">
        <f t="shared" si="392"/>
        <v>0</v>
      </c>
      <c r="S3630" s="6" t="e">
        <f t="shared" si="393"/>
        <v>#DIV/0!</v>
      </c>
      <c r="T3630" t="str">
        <f t="shared" si="397"/>
        <v>theater</v>
      </c>
      <c r="U3630" t="str">
        <f t="shared" si="398"/>
        <v>musical</v>
      </c>
    </row>
    <row r="3631" spans="1:21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f t="shared" si="394"/>
        <v>1000000</v>
      </c>
      <c r="F3631">
        <v>2</v>
      </c>
      <c r="G3631" t="s">
        <v>8221</v>
      </c>
      <c r="H3631" t="s">
        <v>8224</v>
      </c>
      <c r="I3631" t="s">
        <v>8246</v>
      </c>
      <c r="J3631">
        <v>1462467600</v>
      </c>
      <c r="K3631" s="10">
        <f t="shared" si="395"/>
        <v>42495.708333333328</v>
      </c>
      <c r="L3631">
        <v>1457403364</v>
      </c>
      <c r="M3631" s="10">
        <f t="shared" si="396"/>
        <v>42437.094490740739</v>
      </c>
      <c r="N3631" t="b">
        <v>0</v>
      </c>
      <c r="O3631">
        <v>2</v>
      </c>
      <c r="P3631" t="b">
        <v>0</v>
      </c>
      <c r="Q3631" t="s">
        <v>8305</v>
      </c>
      <c r="R3631" s="5">
        <f t="shared" si="392"/>
        <v>0</v>
      </c>
      <c r="S3631" s="6">
        <f t="shared" si="393"/>
        <v>1</v>
      </c>
      <c r="T3631" t="str">
        <f t="shared" si="397"/>
        <v>theater</v>
      </c>
      <c r="U3631" t="str">
        <f t="shared" si="398"/>
        <v>musical</v>
      </c>
    </row>
    <row r="3632" spans="1:21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f t="shared" si="394"/>
        <v>3630</v>
      </c>
      <c r="F3632">
        <v>1</v>
      </c>
      <c r="G3632" t="s">
        <v>8221</v>
      </c>
      <c r="H3632" t="s">
        <v>8225</v>
      </c>
      <c r="I3632" t="s">
        <v>8247</v>
      </c>
      <c r="J3632">
        <v>1417295990</v>
      </c>
      <c r="K3632" s="10">
        <f t="shared" si="395"/>
        <v>41972.888773148152</v>
      </c>
      <c r="L3632">
        <v>1414700390</v>
      </c>
      <c r="M3632" s="10">
        <f t="shared" si="396"/>
        <v>41942.84710648148</v>
      </c>
      <c r="N3632" t="b">
        <v>0</v>
      </c>
      <c r="O3632">
        <v>1</v>
      </c>
      <c r="P3632" t="b">
        <v>0</v>
      </c>
      <c r="Q3632" t="s">
        <v>8305</v>
      </c>
      <c r="R3632" s="5">
        <f t="shared" si="392"/>
        <v>0</v>
      </c>
      <c r="S3632" s="6">
        <f t="shared" si="393"/>
        <v>1</v>
      </c>
      <c r="T3632" t="str">
        <f t="shared" si="397"/>
        <v>theater</v>
      </c>
      <c r="U3632" t="str">
        <f t="shared" si="398"/>
        <v>musical</v>
      </c>
    </row>
    <row r="3633" spans="1:21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f t="shared" si="394"/>
        <v>17100</v>
      </c>
      <c r="F3633">
        <v>8725</v>
      </c>
      <c r="G3633" t="s">
        <v>8221</v>
      </c>
      <c r="H3633" t="s">
        <v>8224</v>
      </c>
      <c r="I3633" t="s">
        <v>8246</v>
      </c>
      <c r="J3633">
        <v>1411444740</v>
      </c>
      <c r="K3633" s="10">
        <f t="shared" si="395"/>
        <v>41905.165972222225</v>
      </c>
      <c r="L3633">
        <v>1409335497</v>
      </c>
      <c r="M3633" s="10">
        <f t="shared" si="396"/>
        <v>41880.753437499996</v>
      </c>
      <c r="N3633" t="b">
        <v>0</v>
      </c>
      <c r="O3633">
        <v>59</v>
      </c>
      <c r="P3633" t="b">
        <v>0</v>
      </c>
      <c r="Q3633" t="s">
        <v>8305</v>
      </c>
      <c r="R3633" s="5">
        <f t="shared" si="392"/>
        <v>0.51</v>
      </c>
      <c r="S3633" s="6">
        <f t="shared" si="393"/>
        <v>147.88135593220338</v>
      </c>
      <c r="T3633" t="str">
        <f t="shared" si="397"/>
        <v>theater</v>
      </c>
      <c r="U3633" t="str">
        <f t="shared" si="398"/>
        <v>musical</v>
      </c>
    </row>
    <row r="3634" spans="1:21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f t="shared" si="394"/>
        <v>605</v>
      </c>
      <c r="F3634">
        <v>100</v>
      </c>
      <c r="G3634" t="s">
        <v>8221</v>
      </c>
      <c r="H3634" t="s">
        <v>8225</v>
      </c>
      <c r="I3634" t="s">
        <v>8247</v>
      </c>
      <c r="J3634">
        <v>1416781749</v>
      </c>
      <c r="K3634" s="10">
        <f t="shared" si="395"/>
        <v>41966.936909722222</v>
      </c>
      <c r="L3634">
        <v>1415053749</v>
      </c>
      <c r="M3634" s="10">
        <f t="shared" si="396"/>
        <v>41946.936909722222</v>
      </c>
      <c r="N3634" t="b">
        <v>0</v>
      </c>
      <c r="O3634">
        <v>1</v>
      </c>
      <c r="P3634" t="b">
        <v>0</v>
      </c>
      <c r="Q3634" t="s">
        <v>8305</v>
      </c>
      <c r="R3634" s="5">
        <f t="shared" si="392"/>
        <v>0.2</v>
      </c>
      <c r="S3634" s="6">
        <f t="shared" si="393"/>
        <v>100</v>
      </c>
      <c r="T3634" t="str">
        <f t="shared" si="397"/>
        <v>theater</v>
      </c>
      <c r="U3634" t="str">
        <f t="shared" si="398"/>
        <v>musical</v>
      </c>
    </row>
    <row r="3635" spans="1:21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f t="shared" si="394"/>
        <v>5000</v>
      </c>
      <c r="F3635">
        <v>1762</v>
      </c>
      <c r="G3635" t="s">
        <v>8221</v>
      </c>
      <c r="H3635" t="s">
        <v>8224</v>
      </c>
      <c r="I3635" t="s">
        <v>8246</v>
      </c>
      <c r="J3635">
        <v>1479517200</v>
      </c>
      <c r="K3635" s="10">
        <f t="shared" si="395"/>
        <v>42693.041666666672</v>
      </c>
      <c r="L3635">
        <v>1475765867</v>
      </c>
      <c r="M3635" s="10">
        <f t="shared" si="396"/>
        <v>42649.623460648145</v>
      </c>
      <c r="N3635" t="b">
        <v>0</v>
      </c>
      <c r="O3635">
        <v>31</v>
      </c>
      <c r="P3635" t="b">
        <v>0</v>
      </c>
      <c r="Q3635" t="s">
        <v>8305</v>
      </c>
      <c r="R3635" s="5">
        <f t="shared" si="392"/>
        <v>0.35199999999999998</v>
      </c>
      <c r="S3635" s="6">
        <f t="shared" si="393"/>
        <v>56.838709677419352</v>
      </c>
      <c r="T3635" t="str">
        <f t="shared" si="397"/>
        <v>theater</v>
      </c>
      <c r="U3635" t="str">
        <f t="shared" si="398"/>
        <v>musical</v>
      </c>
    </row>
    <row r="3636" spans="1:21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f t="shared" si="394"/>
        <v>56250</v>
      </c>
      <c r="F3636">
        <v>3185</v>
      </c>
      <c r="G3636" t="s">
        <v>8221</v>
      </c>
      <c r="H3636" t="s">
        <v>8229</v>
      </c>
      <c r="I3636" t="s">
        <v>8251</v>
      </c>
      <c r="J3636">
        <v>1484366340</v>
      </c>
      <c r="K3636" s="10">
        <f t="shared" si="395"/>
        <v>42749.165972222225</v>
      </c>
      <c r="L3636">
        <v>1480219174</v>
      </c>
      <c r="M3636" s="10">
        <f t="shared" si="396"/>
        <v>42701.166365740741</v>
      </c>
      <c r="N3636" t="b">
        <v>0</v>
      </c>
      <c r="O3636">
        <v>18</v>
      </c>
      <c r="P3636" t="b">
        <v>0</v>
      </c>
      <c r="Q3636" t="s">
        <v>8305</v>
      </c>
      <c r="R3636" s="5">
        <f t="shared" si="392"/>
        <v>4.2000000000000003E-2</v>
      </c>
      <c r="S3636" s="6">
        <f t="shared" si="393"/>
        <v>176.94444444444446</v>
      </c>
      <c r="T3636" t="str">
        <f t="shared" si="397"/>
        <v>theater</v>
      </c>
      <c r="U3636" t="str">
        <f t="shared" si="398"/>
        <v>musical</v>
      </c>
    </row>
    <row r="3637" spans="1:21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f t="shared" si="394"/>
        <v>3500</v>
      </c>
      <c r="F3637">
        <v>1276</v>
      </c>
      <c r="G3637" t="s">
        <v>8221</v>
      </c>
      <c r="H3637" t="s">
        <v>8224</v>
      </c>
      <c r="I3637" t="s">
        <v>8246</v>
      </c>
      <c r="J3637">
        <v>1461186676</v>
      </c>
      <c r="K3637" s="10">
        <f t="shared" si="395"/>
        <v>42480.88282407407</v>
      </c>
      <c r="L3637">
        <v>1458594676</v>
      </c>
      <c r="M3637" s="10">
        <f t="shared" si="396"/>
        <v>42450.88282407407</v>
      </c>
      <c r="N3637" t="b">
        <v>0</v>
      </c>
      <c r="O3637">
        <v>10</v>
      </c>
      <c r="P3637" t="b">
        <v>0</v>
      </c>
      <c r="Q3637" t="s">
        <v>8305</v>
      </c>
      <c r="R3637" s="5">
        <f t="shared" si="392"/>
        <v>0.36499999999999999</v>
      </c>
      <c r="S3637" s="6">
        <f t="shared" si="393"/>
        <v>127.6</v>
      </c>
      <c r="T3637" t="str">
        <f t="shared" si="397"/>
        <v>theater</v>
      </c>
      <c r="U3637" t="str">
        <f t="shared" si="398"/>
        <v>musical</v>
      </c>
    </row>
    <row r="3638" spans="1:21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f t="shared" si="394"/>
        <v>150000</v>
      </c>
      <c r="F3638">
        <v>0</v>
      </c>
      <c r="G3638" t="s">
        <v>8221</v>
      </c>
      <c r="H3638" t="s">
        <v>8224</v>
      </c>
      <c r="I3638" t="s">
        <v>8246</v>
      </c>
      <c r="J3638">
        <v>1442248829</v>
      </c>
      <c r="K3638" s="10">
        <f t="shared" si="395"/>
        <v>42261.694780092599</v>
      </c>
      <c r="L3638">
        <v>1439224829</v>
      </c>
      <c r="M3638" s="10">
        <f t="shared" si="396"/>
        <v>42226.694780092599</v>
      </c>
      <c r="N3638" t="b">
        <v>0</v>
      </c>
      <c r="O3638">
        <v>0</v>
      </c>
      <c r="P3638" t="b">
        <v>0</v>
      </c>
      <c r="Q3638" t="s">
        <v>8305</v>
      </c>
      <c r="R3638" s="5">
        <f t="shared" si="392"/>
        <v>0</v>
      </c>
      <c r="S3638" s="6" t="e">
        <f t="shared" si="393"/>
        <v>#DIV/0!</v>
      </c>
      <c r="T3638" t="str">
        <f t="shared" si="397"/>
        <v>theater</v>
      </c>
      <c r="U3638" t="str">
        <f t="shared" si="398"/>
        <v>musical</v>
      </c>
    </row>
    <row r="3639" spans="1:21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f t="shared" si="394"/>
        <v>3000</v>
      </c>
      <c r="F3639">
        <v>926</v>
      </c>
      <c r="G3639" t="s">
        <v>8221</v>
      </c>
      <c r="H3639" t="s">
        <v>8224</v>
      </c>
      <c r="I3639" t="s">
        <v>8246</v>
      </c>
      <c r="J3639">
        <v>1420130935</v>
      </c>
      <c r="K3639" s="10">
        <f t="shared" si="395"/>
        <v>42005.700636574074</v>
      </c>
      <c r="L3639">
        <v>1417538935</v>
      </c>
      <c r="M3639" s="10">
        <f t="shared" si="396"/>
        <v>41975.700636574074</v>
      </c>
      <c r="N3639" t="b">
        <v>0</v>
      </c>
      <c r="O3639">
        <v>14</v>
      </c>
      <c r="P3639" t="b">
        <v>0</v>
      </c>
      <c r="Q3639" t="s">
        <v>8305</v>
      </c>
      <c r="R3639" s="5">
        <f t="shared" si="392"/>
        <v>0.309</v>
      </c>
      <c r="S3639" s="6">
        <f t="shared" si="393"/>
        <v>66.142857142857139</v>
      </c>
      <c r="T3639" t="str">
        <f t="shared" si="397"/>
        <v>theater</v>
      </c>
      <c r="U3639" t="str">
        <f t="shared" si="398"/>
        <v>musical</v>
      </c>
    </row>
    <row r="3640" spans="1:21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f t="shared" si="394"/>
        <v>2475</v>
      </c>
      <c r="F3640">
        <v>216</v>
      </c>
      <c r="G3640" t="s">
        <v>8221</v>
      </c>
      <c r="H3640" t="s">
        <v>8229</v>
      </c>
      <c r="I3640" t="s">
        <v>8251</v>
      </c>
      <c r="J3640">
        <v>1429456132</v>
      </c>
      <c r="K3640" s="10">
        <f t="shared" si="395"/>
        <v>42113.631157407406</v>
      </c>
      <c r="L3640">
        <v>1424275732</v>
      </c>
      <c r="M3640" s="10">
        <f t="shared" si="396"/>
        <v>42053.672824074078</v>
      </c>
      <c r="N3640" t="b">
        <v>0</v>
      </c>
      <c r="O3640">
        <v>2</v>
      </c>
      <c r="P3640" t="b">
        <v>0</v>
      </c>
      <c r="Q3640" t="s">
        <v>8305</v>
      </c>
      <c r="R3640" s="5">
        <f t="shared" si="392"/>
        <v>6.5000000000000002E-2</v>
      </c>
      <c r="S3640" s="6">
        <f t="shared" si="393"/>
        <v>108</v>
      </c>
      <c r="T3640" t="str">
        <f t="shared" si="397"/>
        <v>theater</v>
      </c>
      <c r="U3640" t="str">
        <f t="shared" si="398"/>
        <v>musical</v>
      </c>
    </row>
    <row r="3641" spans="1:21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f t="shared" si="394"/>
        <v>25000</v>
      </c>
      <c r="F3641">
        <v>1</v>
      </c>
      <c r="G3641" t="s">
        <v>8221</v>
      </c>
      <c r="H3641" t="s">
        <v>8224</v>
      </c>
      <c r="I3641" t="s">
        <v>8246</v>
      </c>
      <c r="J3641">
        <v>1475853060</v>
      </c>
      <c r="K3641" s="10">
        <f t="shared" si="395"/>
        <v>42650.632638888885</v>
      </c>
      <c r="L3641">
        <v>1470672906</v>
      </c>
      <c r="M3641" s="10">
        <f t="shared" si="396"/>
        <v>42590.677152777775</v>
      </c>
      <c r="N3641" t="b">
        <v>0</v>
      </c>
      <c r="O3641">
        <v>1</v>
      </c>
      <c r="P3641" t="b">
        <v>0</v>
      </c>
      <c r="Q3641" t="s">
        <v>8305</v>
      </c>
      <c r="R3641" s="5">
        <f t="shared" si="392"/>
        <v>0</v>
      </c>
      <c r="S3641" s="6">
        <f t="shared" si="393"/>
        <v>1</v>
      </c>
      <c r="T3641" t="str">
        <f t="shared" si="397"/>
        <v>theater</v>
      </c>
      <c r="U3641" t="str">
        <f t="shared" si="398"/>
        <v>musical</v>
      </c>
    </row>
    <row r="3642" spans="1:21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f t="shared" si="394"/>
        <v>1000</v>
      </c>
      <c r="F3642">
        <v>55</v>
      </c>
      <c r="G3642" t="s">
        <v>8221</v>
      </c>
      <c r="H3642" t="s">
        <v>8224</v>
      </c>
      <c r="I3642" t="s">
        <v>8246</v>
      </c>
      <c r="J3642">
        <v>1431283530</v>
      </c>
      <c r="K3642" s="10">
        <f t="shared" si="395"/>
        <v>42134.781597222223</v>
      </c>
      <c r="L3642">
        <v>1428691530</v>
      </c>
      <c r="M3642" s="10">
        <f t="shared" si="396"/>
        <v>42104.781597222223</v>
      </c>
      <c r="N3642" t="b">
        <v>0</v>
      </c>
      <c r="O3642">
        <v>3</v>
      </c>
      <c r="P3642" t="b">
        <v>0</v>
      </c>
      <c r="Q3642" t="s">
        <v>8305</v>
      </c>
      <c r="R3642" s="5">
        <f t="shared" si="392"/>
        <v>5.5E-2</v>
      </c>
      <c r="S3642" s="6">
        <f t="shared" si="393"/>
        <v>18.333333333333332</v>
      </c>
      <c r="T3642" t="str">
        <f t="shared" si="397"/>
        <v>theater</v>
      </c>
      <c r="U3642" t="str">
        <f t="shared" si="398"/>
        <v>musical</v>
      </c>
    </row>
    <row r="3643" spans="1:21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f t="shared" si="394"/>
        <v>3000</v>
      </c>
      <c r="F3643">
        <v>0</v>
      </c>
      <c r="G3643" t="s">
        <v>8221</v>
      </c>
      <c r="H3643" t="s">
        <v>8224</v>
      </c>
      <c r="I3643" t="s">
        <v>8246</v>
      </c>
      <c r="J3643">
        <v>1412485200</v>
      </c>
      <c r="K3643" s="10">
        <f t="shared" si="395"/>
        <v>41917.208333333336</v>
      </c>
      <c r="L3643">
        <v>1410966179</v>
      </c>
      <c r="M3643" s="10">
        <f t="shared" si="396"/>
        <v>41899.627071759263</v>
      </c>
      <c r="N3643" t="b">
        <v>0</v>
      </c>
      <c r="O3643">
        <v>0</v>
      </c>
      <c r="P3643" t="b">
        <v>0</v>
      </c>
      <c r="Q3643" t="s">
        <v>8305</v>
      </c>
      <c r="R3643" s="5">
        <f t="shared" si="392"/>
        <v>0</v>
      </c>
      <c r="S3643" s="6" t="e">
        <f t="shared" si="393"/>
        <v>#DIV/0!</v>
      </c>
      <c r="T3643" t="str">
        <f t="shared" si="397"/>
        <v>theater</v>
      </c>
      <c r="U3643" t="str">
        <f t="shared" si="398"/>
        <v>musical</v>
      </c>
    </row>
    <row r="3644" spans="1:21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f t="shared" si="394"/>
        <v>777.00000000000011</v>
      </c>
      <c r="F3644">
        <v>15</v>
      </c>
      <c r="G3644" t="s">
        <v>8221</v>
      </c>
      <c r="H3644" t="s">
        <v>8236</v>
      </c>
      <c r="I3644" t="s">
        <v>8249</v>
      </c>
      <c r="J3644">
        <v>1448902800</v>
      </c>
      <c r="K3644" s="10">
        <f t="shared" si="395"/>
        <v>42338.708333333328</v>
      </c>
      <c r="L3644">
        <v>1445369727</v>
      </c>
      <c r="M3644" s="10">
        <f t="shared" si="396"/>
        <v>42297.816284722227</v>
      </c>
      <c r="N3644" t="b">
        <v>0</v>
      </c>
      <c r="O3644">
        <v>2</v>
      </c>
      <c r="P3644" t="b">
        <v>0</v>
      </c>
      <c r="Q3644" t="s">
        <v>8305</v>
      </c>
      <c r="R3644" s="5">
        <f t="shared" si="392"/>
        <v>2.1000000000000001E-2</v>
      </c>
      <c r="S3644" s="6">
        <f t="shared" si="393"/>
        <v>7.5</v>
      </c>
      <c r="T3644" t="str">
        <f t="shared" si="397"/>
        <v>theater</v>
      </c>
      <c r="U3644" t="str">
        <f t="shared" si="398"/>
        <v>musical</v>
      </c>
    </row>
    <row r="3645" spans="1:21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f t="shared" si="394"/>
        <v>25000</v>
      </c>
      <c r="F3645">
        <v>0</v>
      </c>
      <c r="G3645" t="s">
        <v>8221</v>
      </c>
      <c r="H3645" t="s">
        <v>8224</v>
      </c>
      <c r="I3645" t="s">
        <v>8246</v>
      </c>
      <c r="J3645">
        <v>1447734439</v>
      </c>
      <c r="K3645" s="10">
        <f t="shared" si="395"/>
        <v>42325.185636574075</v>
      </c>
      <c r="L3645">
        <v>1444274839</v>
      </c>
      <c r="M3645" s="10">
        <f t="shared" si="396"/>
        <v>42285.143969907411</v>
      </c>
      <c r="N3645" t="b">
        <v>0</v>
      </c>
      <c r="O3645">
        <v>0</v>
      </c>
      <c r="P3645" t="b">
        <v>0</v>
      </c>
      <c r="Q3645" t="s">
        <v>8305</v>
      </c>
      <c r="R3645" s="5">
        <f t="shared" si="392"/>
        <v>0</v>
      </c>
      <c r="S3645" s="6" t="e">
        <f t="shared" si="393"/>
        <v>#DIV/0!</v>
      </c>
      <c r="T3645" t="str">
        <f t="shared" si="397"/>
        <v>theater</v>
      </c>
      <c r="U3645" t="str">
        <f t="shared" si="398"/>
        <v>musical</v>
      </c>
    </row>
    <row r="3646" spans="1:21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f t="shared" si="394"/>
        <v>5000</v>
      </c>
      <c r="F3646">
        <v>821</v>
      </c>
      <c r="G3646" t="s">
        <v>8221</v>
      </c>
      <c r="H3646" t="s">
        <v>8224</v>
      </c>
      <c r="I3646" t="s">
        <v>8246</v>
      </c>
      <c r="J3646">
        <v>1457413140</v>
      </c>
      <c r="K3646" s="10">
        <f t="shared" si="395"/>
        <v>42437.207638888889</v>
      </c>
      <c r="L3646">
        <v>1454996887</v>
      </c>
      <c r="M3646" s="10">
        <f t="shared" si="396"/>
        <v>42409.241747685184</v>
      </c>
      <c r="N3646" t="b">
        <v>0</v>
      </c>
      <c r="O3646">
        <v>12</v>
      </c>
      <c r="P3646" t="b">
        <v>0</v>
      </c>
      <c r="Q3646" t="s">
        <v>8305</v>
      </c>
      <c r="R3646" s="5">
        <f t="shared" si="392"/>
        <v>0.16400000000000001</v>
      </c>
      <c r="S3646" s="6">
        <f t="shared" si="393"/>
        <v>68.416666666666671</v>
      </c>
      <c r="T3646" t="str">
        <f t="shared" si="397"/>
        <v>theater</v>
      </c>
      <c r="U3646" t="str">
        <f t="shared" si="398"/>
        <v>musical</v>
      </c>
    </row>
    <row r="3647" spans="1:21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f t="shared" si="394"/>
        <v>750</v>
      </c>
      <c r="F3647">
        <v>1</v>
      </c>
      <c r="G3647" t="s">
        <v>8221</v>
      </c>
      <c r="H3647" t="s">
        <v>8229</v>
      </c>
      <c r="I3647" t="s">
        <v>8251</v>
      </c>
      <c r="J3647">
        <v>1479773838</v>
      </c>
      <c r="K3647" s="10">
        <f t="shared" si="395"/>
        <v>42696.012013888889</v>
      </c>
      <c r="L3647">
        <v>1477178238</v>
      </c>
      <c r="M3647" s="10">
        <f t="shared" si="396"/>
        <v>42665.970347222217</v>
      </c>
      <c r="N3647" t="b">
        <v>0</v>
      </c>
      <c r="O3647">
        <v>1</v>
      </c>
      <c r="P3647" t="b">
        <v>0</v>
      </c>
      <c r="Q3647" t="s">
        <v>8305</v>
      </c>
      <c r="R3647" s="5">
        <f t="shared" si="392"/>
        <v>1E-3</v>
      </c>
      <c r="S3647" s="6">
        <f t="shared" si="393"/>
        <v>1</v>
      </c>
      <c r="T3647" t="str">
        <f t="shared" si="397"/>
        <v>theater</v>
      </c>
      <c r="U3647" t="str">
        <f t="shared" si="398"/>
        <v>musical</v>
      </c>
    </row>
    <row r="3648" spans="1:21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f t="shared" si="394"/>
        <v>10000</v>
      </c>
      <c r="F3648">
        <v>481</v>
      </c>
      <c r="G3648" t="s">
        <v>8221</v>
      </c>
      <c r="H3648" t="s">
        <v>8224</v>
      </c>
      <c r="I3648" t="s">
        <v>8246</v>
      </c>
      <c r="J3648">
        <v>1434497400</v>
      </c>
      <c r="K3648" s="10">
        <f t="shared" si="395"/>
        <v>42171.979166666672</v>
      </c>
      <c r="L3648">
        <v>1431770802</v>
      </c>
      <c r="M3648" s="10">
        <f t="shared" si="396"/>
        <v>42140.421319444446</v>
      </c>
      <c r="N3648" t="b">
        <v>0</v>
      </c>
      <c r="O3648">
        <v>8</v>
      </c>
      <c r="P3648" t="b">
        <v>0</v>
      </c>
      <c r="Q3648" t="s">
        <v>8305</v>
      </c>
      <c r="R3648" s="5">
        <f t="shared" si="392"/>
        <v>4.8000000000000001E-2</v>
      </c>
      <c r="S3648" s="6">
        <f t="shared" si="393"/>
        <v>60.125</v>
      </c>
      <c r="T3648" t="str">
        <f t="shared" si="397"/>
        <v>theater</v>
      </c>
      <c r="U3648" t="str">
        <f t="shared" si="398"/>
        <v>musical</v>
      </c>
    </row>
    <row r="3649" spans="1:21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f t="shared" si="394"/>
        <v>605</v>
      </c>
      <c r="F3649">
        <v>30</v>
      </c>
      <c r="G3649" t="s">
        <v>8221</v>
      </c>
      <c r="H3649" t="s">
        <v>8225</v>
      </c>
      <c r="I3649" t="s">
        <v>8247</v>
      </c>
      <c r="J3649">
        <v>1475258327</v>
      </c>
      <c r="K3649" s="10">
        <f t="shared" si="395"/>
        <v>42643.749155092592</v>
      </c>
      <c r="L3649">
        <v>1471370327</v>
      </c>
      <c r="M3649" s="10">
        <f t="shared" si="396"/>
        <v>42598.749155092592</v>
      </c>
      <c r="N3649" t="b">
        <v>0</v>
      </c>
      <c r="O3649">
        <v>2</v>
      </c>
      <c r="P3649" t="b">
        <v>0</v>
      </c>
      <c r="Q3649" t="s">
        <v>8305</v>
      </c>
      <c r="R3649" s="5">
        <f t="shared" si="392"/>
        <v>0.06</v>
      </c>
      <c r="S3649" s="6">
        <f t="shared" si="393"/>
        <v>15</v>
      </c>
      <c r="T3649" t="str">
        <f t="shared" si="397"/>
        <v>theater</v>
      </c>
      <c r="U3649" t="str">
        <f t="shared" si="398"/>
        <v>musical</v>
      </c>
    </row>
    <row r="3650" spans="1:21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f t="shared" si="394"/>
        <v>40000</v>
      </c>
      <c r="F3650">
        <v>40153</v>
      </c>
      <c r="G3650" t="s">
        <v>8219</v>
      </c>
      <c r="H3650" t="s">
        <v>8224</v>
      </c>
      <c r="I3650" t="s">
        <v>8246</v>
      </c>
      <c r="J3650">
        <v>1412492445</v>
      </c>
      <c r="K3650" s="10">
        <f t="shared" si="395"/>
        <v>41917.292187500003</v>
      </c>
      <c r="L3650">
        <v>1409900445</v>
      </c>
      <c r="M3650" s="10">
        <f t="shared" si="396"/>
        <v>41887.292187500003</v>
      </c>
      <c r="N3650" t="b">
        <v>0</v>
      </c>
      <c r="O3650">
        <v>73</v>
      </c>
      <c r="P3650" t="b">
        <v>1</v>
      </c>
      <c r="Q3650" t="s">
        <v>8271</v>
      </c>
      <c r="R3650" s="5">
        <f t="shared" ref="R3650:R3713" si="399">ROUND((F3650/D3650),3)</f>
        <v>1.004</v>
      </c>
      <c r="S3650" s="14">
        <f t="shared" ref="S3650:S3713" si="400">F3650/O3650</f>
        <v>550.04109589041093</v>
      </c>
      <c r="T3650" t="str">
        <f t="shared" si="397"/>
        <v>theater</v>
      </c>
      <c r="U3650" t="str">
        <f t="shared" si="398"/>
        <v>plays</v>
      </c>
    </row>
    <row r="3651" spans="1:21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f t="shared" ref="E3651:E3714" si="401">IF(I3651="USD",D3651,(IF(I3651="AUD",(D3651*0.68),IF(I3651="GBP",(D3651*1.21),(IF(I3651="EUR",(D3651*1.11),(IF(I3651="CAD",(D3651*0.75),(IF(I3651="NZD",(D3651*0.64),IF(I3651="HKD",(D3651*0.13),IF(I3651="DKK",(D3651*0.15),IF(I3651="NOK",(D3651*0.11),IF(I3651="SEK",(D3651*0.1),(IF(I3651="MXN",(D3651*0.051),IF(I3651="chf",(D3651*1.02),IF(I3651="SGD",(D3651*0.72)))))))))))))))))))</f>
        <v>562.5</v>
      </c>
      <c r="F3651">
        <v>780</v>
      </c>
      <c r="G3651" t="s">
        <v>8219</v>
      </c>
      <c r="H3651" t="s">
        <v>8229</v>
      </c>
      <c r="I3651" t="s">
        <v>8251</v>
      </c>
      <c r="J3651">
        <v>1402938394</v>
      </c>
      <c r="K3651" s="10">
        <f t="shared" ref="K3651:K3714" si="402">(((J3651/60)/60)/24)+DATE(1970,1,1)</f>
        <v>41806.712893518517</v>
      </c>
      <c r="L3651">
        <v>1400691994</v>
      </c>
      <c r="M3651" s="10">
        <f t="shared" ref="M3651:M3714" si="403">(((L3651/60)/60)/24)+DATE(1970,1,1)</f>
        <v>41780.712893518517</v>
      </c>
      <c r="N3651" t="b">
        <v>0</v>
      </c>
      <c r="O3651">
        <v>8</v>
      </c>
      <c r="P3651" t="b">
        <v>1</v>
      </c>
      <c r="Q3651" t="s">
        <v>8271</v>
      </c>
      <c r="R3651" s="5">
        <f t="shared" si="399"/>
        <v>1.04</v>
      </c>
      <c r="S3651" s="14">
        <f t="shared" si="400"/>
        <v>97.5</v>
      </c>
      <c r="T3651" t="str">
        <f t="shared" ref="T3651:T3714" si="404">LEFT(Q3651,SEARCH("/",Q3651,1)-1)</f>
        <v>theater</v>
      </c>
      <c r="U3651" t="str">
        <f t="shared" ref="U3651:U3714" si="405">RIGHT(Q3651,(LEN(Q3651)-(SEARCH("/",Q3651,1))))</f>
        <v>plays</v>
      </c>
    </row>
    <row r="3652" spans="1:21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f t="shared" si="401"/>
        <v>605</v>
      </c>
      <c r="F3652">
        <v>500</v>
      </c>
      <c r="G3652" t="s">
        <v>8219</v>
      </c>
      <c r="H3652" t="s">
        <v>8225</v>
      </c>
      <c r="I3652" t="s">
        <v>8247</v>
      </c>
      <c r="J3652">
        <v>1454412584</v>
      </c>
      <c r="K3652" s="10">
        <f t="shared" si="402"/>
        <v>42402.478981481487</v>
      </c>
      <c r="L3652">
        <v>1452598184</v>
      </c>
      <c r="M3652" s="10">
        <f t="shared" si="403"/>
        <v>42381.478981481487</v>
      </c>
      <c r="N3652" t="b">
        <v>0</v>
      </c>
      <c r="O3652">
        <v>17</v>
      </c>
      <c r="P3652" t="b">
        <v>1</v>
      </c>
      <c r="Q3652" t="s">
        <v>8271</v>
      </c>
      <c r="R3652" s="5">
        <f t="shared" si="399"/>
        <v>1</v>
      </c>
      <c r="S3652" s="14">
        <f t="shared" si="400"/>
        <v>29.411764705882351</v>
      </c>
      <c r="T3652" t="str">
        <f t="shared" si="404"/>
        <v>theater</v>
      </c>
      <c r="U3652" t="str">
        <f t="shared" si="405"/>
        <v>plays</v>
      </c>
    </row>
    <row r="3653" spans="1:21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f t="shared" si="401"/>
        <v>500</v>
      </c>
      <c r="F3653">
        <v>520</v>
      </c>
      <c r="G3653" t="s">
        <v>8219</v>
      </c>
      <c r="H3653" t="s">
        <v>8224</v>
      </c>
      <c r="I3653" t="s">
        <v>8246</v>
      </c>
      <c r="J3653">
        <v>1407686340</v>
      </c>
      <c r="K3653" s="10">
        <f t="shared" si="402"/>
        <v>41861.665972222225</v>
      </c>
      <c r="L3653">
        <v>1404833442</v>
      </c>
      <c r="M3653" s="10">
        <f t="shared" si="403"/>
        <v>41828.646319444444</v>
      </c>
      <c r="N3653" t="b">
        <v>0</v>
      </c>
      <c r="O3653">
        <v>9</v>
      </c>
      <c r="P3653" t="b">
        <v>1</v>
      </c>
      <c r="Q3653" t="s">
        <v>8271</v>
      </c>
      <c r="R3653" s="5">
        <f t="shared" si="399"/>
        <v>1.04</v>
      </c>
      <c r="S3653" s="14">
        <f t="shared" si="400"/>
        <v>57.777777777777779</v>
      </c>
      <c r="T3653" t="str">
        <f t="shared" si="404"/>
        <v>theater</v>
      </c>
      <c r="U3653" t="str">
        <f t="shared" si="405"/>
        <v>plays</v>
      </c>
    </row>
    <row r="3654" spans="1:21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f t="shared" si="401"/>
        <v>225</v>
      </c>
      <c r="F3654">
        <v>752</v>
      </c>
      <c r="G3654" t="s">
        <v>8219</v>
      </c>
      <c r="H3654" t="s">
        <v>8229</v>
      </c>
      <c r="I3654" t="s">
        <v>8251</v>
      </c>
      <c r="J3654">
        <v>1472097540</v>
      </c>
      <c r="K3654" s="10">
        <f t="shared" si="402"/>
        <v>42607.165972222225</v>
      </c>
      <c r="L3654">
        <v>1471188502</v>
      </c>
      <c r="M3654" s="10">
        <f t="shared" si="403"/>
        <v>42596.644699074073</v>
      </c>
      <c r="N3654" t="b">
        <v>0</v>
      </c>
      <c r="O3654">
        <v>17</v>
      </c>
      <c r="P3654" t="b">
        <v>1</v>
      </c>
      <c r="Q3654" t="s">
        <v>8271</v>
      </c>
      <c r="R3654" s="5">
        <f t="shared" si="399"/>
        <v>2.5070000000000001</v>
      </c>
      <c r="S3654" s="14">
        <f t="shared" si="400"/>
        <v>44.235294117647058</v>
      </c>
      <c r="T3654" t="str">
        <f t="shared" si="404"/>
        <v>theater</v>
      </c>
      <c r="U3654" t="str">
        <f t="shared" si="405"/>
        <v>plays</v>
      </c>
    </row>
    <row r="3655" spans="1:21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f t="shared" si="401"/>
        <v>2420</v>
      </c>
      <c r="F3655">
        <v>2010</v>
      </c>
      <c r="G3655" t="s">
        <v>8219</v>
      </c>
      <c r="H3655" t="s">
        <v>8225</v>
      </c>
      <c r="I3655" t="s">
        <v>8247</v>
      </c>
      <c r="J3655">
        <v>1438764207</v>
      </c>
      <c r="K3655" s="10">
        <f t="shared" si="402"/>
        <v>42221.363506944443</v>
      </c>
      <c r="L3655">
        <v>1436172207</v>
      </c>
      <c r="M3655" s="10">
        <f t="shared" si="403"/>
        <v>42191.363506944443</v>
      </c>
      <c r="N3655" t="b">
        <v>0</v>
      </c>
      <c r="O3655">
        <v>33</v>
      </c>
      <c r="P3655" t="b">
        <v>1</v>
      </c>
      <c r="Q3655" t="s">
        <v>8271</v>
      </c>
      <c r="R3655" s="5">
        <f t="shared" si="399"/>
        <v>1.0049999999999999</v>
      </c>
      <c r="S3655" s="14">
        <f t="shared" si="400"/>
        <v>60.909090909090907</v>
      </c>
      <c r="T3655" t="str">
        <f t="shared" si="404"/>
        <v>theater</v>
      </c>
      <c r="U3655" t="str">
        <f t="shared" si="405"/>
        <v>plays</v>
      </c>
    </row>
    <row r="3656" spans="1:21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f t="shared" si="401"/>
        <v>1815</v>
      </c>
      <c r="F3656">
        <v>2616</v>
      </c>
      <c r="G3656" t="s">
        <v>8219</v>
      </c>
      <c r="H3656" t="s">
        <v>8225</v>
      </c>
      <c r="I3656" t="s">
        <v>8247</v>
      </c>
      <c r="J3656">
        <v>1459702800</v>
      </c>
      <c r="K3656" s="10">
        <f t="shared" si="402"/>
        <v>42463.708333333328</v>
      </c>
      <c r="L3656">
        <v>1457690386</v>
      </c>
      <c r="M3656" s="10">
        <f t="shared" si="403"/>
        <v>42440.416504629626</v>
      </c>
      <c r="N3656" t="b">
        <v>0</v>
      </c>
      <c r="O3656">
        <v>38</v>
      </c>
      <c r="P3656" t="b">
        <v>1</v>
      </c>
      <c r="Q3656" t="s">
        <v>8271</v>
      </c>
      <c r="R3656" s="5">
        <f t="shared" si="399"/>
        <v>1.744</v>
      </c>
      <c r="S3656" s="14">
        <f t="shared" si="400"/>
        <v>68.84210526315789</v>
      </c>
      <c r="T3656" t="str">
        <f t="shared" si="404"/>
        <v>theater</v>
      </c>
      <c r="U3656" t="str">
        <f t="shared" si="405"/>
        <v>plays</v>
      </c>
    </row>
    <row r="3657" spans="1:21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f t="shared" si="401"/>
        <v>5000</v>
      </c>
      <c r="F3657">
        <v>5813</v>
      </c>
      <c r="G3657" t="s">
        <v>8219</v>
      </c>
      <c r="H3657" t="s">
        <v>8224</v>
      </c>
      <c r="I3657" t="s">
        <v>8246</v>
      </c>
      <c r="J3657">
        <v>1437202740</v>
      </c>
      <c r="K3657" s="10">
        <f t="shared" si="402"/>
        <v>42203.290972222225</v>
      </c>
      <c r="L3657">
        <v>1434654998</v>
      </c>
      <c r="M3657" s="10">
        <f t="shared" si="403"/>
        <v>42173.803217592591</v>
      </c>
      <c r="N3657" t="b">
        <v>0</v>
      </c>
      <c r="O3657">
        <v>79</v>
      </c>
      <c r="P3657" t="b">
        <v>1</v>
      </c>
      <c r="Q3657" t="s">
        <v>8271</v>
      </c>
      <c r="R3657" s="5">
        <f t="shared" si="399"/>
        <v>1.163</v>
      </c>
      <c r="S3657" s="14">
        <f t="shared" si="400"/>
        <v>73.582278481012665</v>
      </c>
      <c r="T3657" t="str">
        <f t="shared" si="404"/>
        <v>theater</v>
      </c>
      <c r="U3657" t="str">
        <f t="shared" si="405"/>
        <v>plays</v>
      </c>
    </row>
    <row r="3658" spans="1:21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f t="shared" si="401"/>
        <v>5100</v>
      </c>
      <c r="F3658">
        <v>5291</v>
      </c>
      <c r="G3658" t="s">
        <v>8219</v>
      </c>
      <c r="H3658" t="s">
        <v>8240</v>
      </c>
      <c r="I3658" t="s">
        <v>8257</v>
      </c>
      <c r="J3658">
        <v>1485989940</v>
      </c>
      <c r="K3658" s="10">
        <f t="shared" si="402"/>
        <v>42767.957638888889</v>
      </c>
      <c r="L3658">
        <v>1483393836</v>
      </c>
      <c r="M3658" s="10">
        <f t="shared" si="403"/>
        <v>42737.910138888896</v>
      </c>
      <c r="N3658" t="b">
        <v>0</v>
      </c>
      <c r="O3658">
        <v>46</v>
      </c>
      <c r="P3658" t="b">
        <v>1</v>
      </c>
      <c r="Q3658" t="s">
        <v>8271</v>
      </c>
      <c r="R3658" s="5">
        <f t="shared" si="399"/>
        <v>1.0580000000000001</v>
      </c>
      <c r="S3658" s="14">
        <f t="shared" si="400"/>
        <v>115.02173913043478</v>
      </c>
      <c r="T3658" t="str">
        <f t="shared" si="404"/>
        <v>theater</v>
      </c>
      <c r="U3658" t="str">
        <f t="shared" si="405"/>
        <v>plays</v>
      </c>
    </row>
    <row r="3659" spans="1:21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f t="shared" si="401"/>
        <v>300</v>
      </c>
      <c r="F3659">
        <v>2215</v>
      </c>
      <c r="G3659" t="s">
        <v>8219</v>
      </c>
      <c r="H3659" t="s">
        <v>8232</v>
      </c>
      <c r="I3659" t="s">
        <v>8253</v>
      </c>
      <c r="J3659">
        <v>1464817320</v>
      </c>
      <c r="K3659" s="10">
        <f t="shared" si="402"/>
        <v>42522.904166666667</v>
      </c>
      <c r="L3659">
        <v>1462806419</v>
      </c>
      <c r="M3659" s="10">
        <f t="shared" si="403"/>
        <v>42499.629849537043</v>
      </c>
      <c r="N3659" t="b">
        <v>0</v>
      </c>
      <c r="O3659">
        <v>20</v>
      </c>
      <c r="P3659" t="b">
        <v>1</v>
      </c>
      <c r="Q3659" t="s">
        <v>8271</v>
      </c>
      <c r="R3659" s="5">
        <f t="shared" si="399"/>
        <v>1.1080000000000001</v>
      </c>
      <c r="S3659" s="14">
        <f t="shared" si="400"/>
        <v>110.75</v>
      </c>
      <c r="T3659" t="str">
        <f t="shared" si="404"/>
        <v>theater</v>
      </c>
      <c r="U3659" t="str">
        <f t="shared" si="405"/>
        <v>plays</v>
      </c>
    </row>
    <row r="3660" spans="1:21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f t="shared" si="401"/>
        <v>1500</v>
      </c>
      <c r="F3660">
        <v>1510</v>
      </c>
      <c r="G3660" t="s">
        <v>8219</v>
      </c>
      <c r="H3660" t="s">
        <v>8224</v>
      </c>
      <c r="I3660" t="s">
        <v>8246</v>
      </c>
      <c r="J3660">
        <v>1404273540</v>
      </c>
      <c r="K3660" s="10">
        <f t="shared" si="402"/>
        <v>41822.165972222225</v>
      </c>
      <c r="L3660">
        <v>1400272580</v>
      </c>
      <c r="M3660" s="10">
        <f t="shared" si="403"/>
        <v>41775.858564814815</v>
      </c>
      <c r="N3660" t="b">
        <v>0</v>
      </c>
      <c r="O3660">
        <v>20</v>
      </c>
      <c r="P3660" t="b">
        <v>1</v>
      </c>
      <c r="Q3660" t="s">
        <v>8271</v>
      </c>
      <c r="R3660" s="5">
        <f t="shared" si="399"/>
        <v>1.0069999999999999</v>
      </c>
      <c r="S3660" s="14">
        <f t="shared" si="400"/>
        <v>75.5</v>
      </c>
      <c r="T3660" t="str">
        <f t="shared" si="404"/>
        <v>theater</v>
      </c>
      <c r="U3660" t="str">
        <f t="shared" si="405"/>
        <v>plays</v>
      </c>
    </row>
    <row r="3661" spans="1:21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f t="shared" si="401"/>
        <v>3000</v>
      </c>
      <c r="F3661">
        <v>3061</v>
      </c>
      <c r="G3661" t="s">
        <v>8219</v>
      </c>
      <c r="H3661" t="s">
        <v>8224</v>
      </c>
      <c r="I3661" t="s">
        <v>8246</v>
      </c>
      <c r="J3661">
        <v>1426775940</v>
      </c>
      <c r="K3661" s="10">
        <f t="shared" si="402"/>
        <v>42082.610416666663</v>
      </c>
      <c r="L3661">
        <v>1424414350</v>
      </c>
      <c r="M3661" s="10">
        <f t="shared" si="403"/>
        <v>42055.277199074073</v>
      </c>
      <c r="N3661" t="b">
        <v>0</v>
      </c>
      <c r="O3661">
        <v>13</v>
      </c>
      <c r="P3661" t="b">
        <v>1</v>
      </c>
      <c r="Q3661" t="s">
        <v>8271</v>
      </c>
      <c r="R3661" s="5">
        <f t="shared" si="399"/>
        <v>1.02</v>
      </c>
      <c r="S3661" s="14">
        <f t="shared" si="400"/>
        <v>235.46153846153845</v>
      </c>
      <c r="T3661" t="str">
        <f t="shared" si="404"/>
        <v>theater</v>
      </c>
      <c r="U3661" t="str">
        <f t="shared" si="405"/>
        <v>plays</v>
      </c>
    </row>
    <row r="3662" spans="1:21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f t="shared" si="401"/>
        <v>302.5</v>
      </c>
      <c r="F3662">
        <v>250</v>
      </c>
      <c r="G3662" t="s">
        <v>8219</v>
      </c>
      <c r="H3662" t="s">
        <v>8225</v>
      </c>
      <c r="I3662" t="s">
        <v>8247</v>
      </c>
      <c r="J3662">
        <v>1419368925</v>
      </c>
      <c r="K3662" s="10">
        <f t="shared" si="402"/>
        <v>41996.881076388891</v>
      </c>
      <c r="L3662">
        <v>1417208925</v>
      </c>
      <c r="M3662" s="10">
        <f t="shared" si="403"/>
        <v>41971.881076388891</v>
      </c>
      <c r="N3662" t="b">
        <v>0</v>
      </c>
      <c r="O3662">
        <v>22</v>
      </c>
      <c r="P3662" t="b">
        <v>1</v>
      </c>
      <c r="Q3662" t="s">
        <v>8271</v>
      </c>
      <c r="R3662" s="5">
        <f t="shared" si="399"/>
        <v>1</v>
      </c>
      <c r="S3662" s="14">
        <f t="shared" si="400"/>
        <v>11.363636363636363</v>
      </c>
      <c r="T3662" t="str">
        <f t="shared" si="404"/>
        <v>theater</v>
      </c>
      <c r="U3662" t="str">
        <f t="shared" si="405"/>
        <v>plays</v>
      </c>
    </row>
    <row r="3663" spans="1:21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f t="shared" si="401"/>
        <v>3000</v>
      </c>
      <c r="F3663">
        <v>3330</v>
      </c>
      <c r="G3663" t="s">
        <v>8219</v>
      </c>
      <c r="H3663" t="s">
        <v>8224</v>
      </c>
      <c r="I3663" t="s">
        <v>8246</v>
      </c>
      <c r="J3663">
        <v>1460260800</v>
      </c>
      <c r="K3663" s="10">
        <f t="shared" si="402"/>
        <v>42470.166666666672</v>
      </c>
      <c r="L3663">
        <v>1458336672</v>
      </c>
      <c r="M3663" s="10">
        <f t="shared" si="403"/>
        <v>42447.896666666667</v>
      </c>
      <c r="N3663" t="b">
        <v>0</v>
      </c>
      <c r="O3663">
        <v>36</v>
      </c>
      <c r="P3663" t="b">
        <v>1</v>
      </c>
      <c r="Q3663" t="s">
        <v>8271</v>
      </c>
      <c r="R3663" s="5">
        <f t="shared" si="399"/>
        <v>1.1100000000000001</v>
      </c>
      <c r="S3663" s="14">
        <f t="shared" si="400"/>
        <v>92.5</v>
      </c>
      <c r="T3663" t="str">
        <f t="shared" si="404"/>
        <v>theater</v>
      </c>
      <c r="U3663" t="str">
        <f t="shared" si="405"/>
        <v>plays</v>
      </c>
    </row>
    <row r="3664" spans="1:21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f t="shared" si="401"/>
        <v>6000</v>
      </c>
      <c r="F3664">
        <v>8114</v>
      </c>
      <c r="G3664" t="s">
        <v>8219</v>
      </c>
      <c r="H3664" t="s">
        <v>8229</v>
      </c>
      <c r="I3664" t="s">
        <v>8251</v>
      </c>
      <c r="J3664">
        <v>1427775414</v>
      </c>
      <c r="K3664" s="10">
        <f t="shared" si="402"/>
        <v>42094.178402777776</v>
      </c>
      <c r="L3664">
        <v>1425187014</v>
      </c>
      <c r="M3664" s="10">
        <f t="shared" si="403"/>
        <v>42064.220069444447</v>
      </c>
      <c r="N3664" t="b">
        <v>0</v>
      </c>
      <c r="O3664">
        <v>40</v>
      </c>
      <c r="P3664" t="b">
        <v>1</v>
      </c>
      <c r="Q3664" t="s">
        <v>8271</v>
      </c>
      <c r="R3664" s="5">
        <f t="shared" si="399"/>
        <v>1.014</v>
      </c>
      <c r="S3664" s="14">
        <f t="shared" si="400"/>
        <v>202.85</v>
      </c>
      <c r="T3664" t="str">
        <f t="shared" si="404"/>
        <v>theater</v>
      </c>
      <c r="U3664" t="str">
        <f t="shared" si="405"/>
        <v>plays</v>
      </c>
    </row>
    <row r="3665" spans="1:21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f t="shared" si="401"/>
        <v>272.25</v>
      </c>
      <c r="F3665">
        <v>234</v>
      </c>
      <c r="G3665" t="s">
        <v>8219</v>
      </c>
      <c r="H3665" t="s">
        <v>8225</v>
      </c>
      <c r="I3665" t="s">
        <v>8247</v>
      </c>
      <c r="J3665">
        <v>1482321030</v>
      </c>
      <c r="K3665" s="10">
        <f t="shared" si="402"/>
        <v>42725.493402777778</v>
      </c>
      <c r="L3665">
        <v>1477133430</v>
      </c>
      <c r="M3665" s="10">
        <f t="shared" si="403"/>
        <v>42665.451736111107</v>
      </c>
      <c r="N3665" t="b">
        <v>0</v>
      </c>
      <c r="O3665">
        <v>9</v>
      </c>
      <c r="P3665" t="b">
        <v>1</v>
      </c>
      <c r="Q3665" t="s">
        <v>8271</v>
      </c>
      <c r="R3665" s="5">
        <f t="shared" si="399"/>
        <v>1.04</v>
      </c>
      <c r="S3665" s="14">
        <f t="shared" si="400"/>
        <v>26</v>
      </c>
      <c r="T3665" t="str">
        <f t="shared" si="404"/>
        <v>theater</v>
      </c>
      <c r="U3665" t="str">
        <f t="shared" si="405"/>
        <v>plays</v>
      </c>
    </row>
    <row r="3666" spans="1:21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f t="shared" si="401"/>
        <v>800</v>
      </c>
      <c r="F3666">
        <v>875</v>
      </c>
      <c r="G3666" t="s">
        <v>8219</v>
      </c>
      <c r="H3666" t="s">
        <v>8224</v>
      </c>
      <c r="I3666" t="s">
        <v>8246</v>
      </c>
      <c r="J3666">
        <v>1466056689</v>
      </c>
      <c r="K3666" s="10">
        <f t="shared" si="402"/>
        <v>42537.248715277776</v>
      </c>
      <c r="L3666">
        <v>1464847089</v>
      </c>
      <c r="M3666" s="10">
        <f t="shared" si="403"/>
        <v>42523.248715277776</v>
      </c>
      <c r="N3666" t="b">
        <v>0</v>
      </c>
      <c r="O3666">
        <v>19</v>
      </c>
      <c r="P3666" t="b">
        <v>1</v>
      </c>
      <c r="Q3666" t="s">
        <v>8271</v>
      </c>
      <c r="R3666" s="5">
        <f t="shared" si="399"/>
        <v>1.0940000000000001</v>
      </c>
      <c r="S3666" s="14">
        <f t="shared" si="400"/>
        <v>46.05263157894737</v>
      </c>
      <c r="T3666" t="str">
        <f t="shared" si="404"/>
        <v>theater</v>
      </c>
      <c r="U3666" t="str">
        <f t="shared" si="405"/>
        <v>plays</v>
      </c>
    </row>
    <row r="3667" spans="1:21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f t="shared" si="401"/>
        <v>688.2</v>
      </c>
      <c r="F3667">
        <v>714</v>
      </c>
      <c r="G3667" t="s">
        <v>8219</v>
      </c>
      <c r="H3667" t="s">
        <v>8230</v>
      </c>
      <c r="I3667" t="s">
        <v>8249</v>
      </c>
      <c r="J3667">
        <v>1446062040</v>
      </c>
      <c r="K3667" s="10">
        <f t="shared" si="402"/>
        <v>42305.829166666663</v>
      </c>
      <c r="L3667">
        <v>1445109822</v>
      </c>
      <c r="M3667" s="10">
        <f t="shared" si="403"/>
        <v>42294.808124999996</v>
      </c>
      <c r="N3667" t="b">
        <v>0</v>
      </c>
      <c r="O3667">
        <v>14</v>
      </c>
      <c r="P3667" t="b">
        <v>1</v>
      </c>
      <c r="Q3667" t="s">
        <v>8271</v>
      </c>
      <c r="R3667" s="5">
        <f t="shared" si="399"/>
        <v>1.1519999999999999</v>
      </c>
      <c r="S3667" s="14">
        <f t="shared" si="400"/>
        <v>51</v>
      </c>
      <c r="T3667" t="str">
        <f t="shared" si="404"/>
        <v>theater</v>
      </c>
      <c r="U3667" t="str">
        <f t="shared" si="405"/>
        <v>plays</v>
      </c>
    </row>
    <row r="3668" spans="1:21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f t="shared" si="401"/>
        <v>1200</v>
      </c>
      <c r="F3668">
        <v>1200</v>
      </c>
      <c r="G3668" t="s">
        <v>8219</v>
      </c>
      <c r="H3668" t="s">
        <v>8224</v>
      </c>
      <c r="I3668" t="s">
        <v>8246</v>
      </c>
      <c r="J3668">
        <v>1406185200</v>
      </c>
      <c r="K3668" s="10">
        <f t="shared" si="402"/>
        <v>41844.291666666664</v>
      </c>
      <c r="L3668">
        <v>1404337382</v>
      </c>
      <c r="M3668" s="10">
        <f t="shared" si="403"/>
        <v>41822.90488425926</v>
      </c>
      <c r="N3668" t="b">
        <v>0</v>
      </c>
      <c r="O3668">
        <v>38</v>
      </c>
      <c r="P3668" t="b">
        <v>1</v>
      </c>
      <c r="Q3668" t="s">
        <v>8271</v>
      </c>
      <c r="R3668" s="5">
        <f t="shared" si="399"/>
        <v>1</v>
      </c>
      <c r="S3668" s="14">
        <f t="shared" si="400"/>
        <v>31.578947368421051</v>
      </c>
      <c r="T3668" t="str">
        <f t="shared" si="404"/>
        <v>theater</v>
      </c>
      <c r="U3668" t="str">
        <f t="shared" si="405"/>
        <v>plays</v>
      </c>
    </row>
    <row r="3669" spans="1:21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f t="shared" si="401"/>
        <v>3630</v>
      </c>
      <c r="F3669">
        <v>3095.11</v>
      </c>
      <c r="G3669" t="s">
        <v>8219</v>
      </c>
      <c r="H3669" t="s">
        <v>8225</v>
      </c>
      <c r="I3669" t="s">
        <v>8247</v>
      </c>
      <c r="J3669">
        <v>1437261419</v>
      </c>
      <c r="K3669" s="10">
        <f t="shared" si="402"/>
        <v>42203.970127314817</v>
      </c>
      <c r="L3669">
        <v>1434669419</v>
      </c>
      <c r="M3669" s="10">
        <f t="shared" si="403"/>
        <v>42173.970127314817</v>
      </c>
      <c r="N3669" t="b">
        <v>0</v>
      </c>
      <c r="O3669">
        <v>58</v>
      </c>
      <c r="P3669" t="b">
        <v>1</v>
      </c>
      <c r="Q3669" t="s">
        <v>8271</v>
      </c>
      <c r="R3669" s="5">
        <f t="shared" si="399"/>
        <v>1.032</v>
      </c>
      <c r="S3669" s="14">
        <f t="shared" si="400"/>
        <v>53.363965517241382</v>
      </c>
      <c r="T3669" t="str">
        <f t="shared" si="404"/>
        <v>theater</v>
      </c>
      <c r="U3669" t="str">
        <f t="shared" si="405"/>
        <v>plays</v>
      </c>
    </row>
    <row r="3670" spans="1:21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f t="shared" si="401"/>
        <v>1000</v>
      </c>
      <c r="F3670">
        <v>1035</v>
      </c>
      <c r="G3670" t="s">
        <v>8219</v>
      </c>
      <c r="H3670" t="s">
        <v>8224</v>
      </c>
      <c r="I3670" t="s">
        <v>8246</v>
      </c>
      <c r="J3670">
        <v>1437676380</v>
      </c>
      <c r="K3670" s="10">
        <f t="shared" si="402"/>
        <v>42208.772916666669</v>
      </c>
      <c r="L3670">
        <v>1435670452</v>
      </c>
      <c r="M3670" s="10">
        <f t="shared" si="403"/>
        <v>42185.556157407409</v>
      </c>
      <c r="N3670" t="b">
        <v>0</v>
      </c>
      <c r="O3670">
        <v>28</v>
      </c>
      <c r="P3670" t="b">
        <v>1</v>
      </c>
      <c r="Q3670" t="s">
        <v>8271</v>
      </c>
      <c r="R3670" s="5">
        <f t="shared" si="399"/>
        <v>1.0349999999999999</v>
      </c>
      <c r="S3670" s="14">
        <f t="shared" si="400"/>
        <v>36.964285714285715</v>
      </c>
      <c r="T3670" t="str">
        <f t="shared" si="404"/>
        <v>theater</v>
      </c>
      <c r="U3670" t="str">
        <f t="shared" si="405"/>
        <v>plays</v>
      </c>
    </row>
    <row r="3671" spans="1:21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f t="shared" si="401"/>
        <v>1210</v>
      </c>
      <c r="F3671">
        <v>1382</v>
      </c>
      <c r="G3671" t="s">
        <v>8219</v>
      </c>
      <c r="H3671" t="s">
        <v>8225</v>
      </c>
      <c r="I3671" t="s">
        <v>8247</v>
      </c>
      <c r="J3671">
        <v>1434039137</v>
      </c>
      <c r="K3671" s="10">
        <f t="shared" si="402"/>
        <v>42166.675196759257</v>
      </c>
      <c r="L3671">
        <v>1431447137</v>
      </c>
      <c r="M3671" s="10">
        <f t="shared" si="403"/>
        <v>42136.675196759257</v>
      </c>
      <c r="N3671" t="b">
        <v>0</v>
      </c>
      <c r="O3671">
        <v>17</v>
      </c>
      <c r="P3671" t="b">
        <v>1</v>
      </c>
      <c r="Q3671" t="s">
        <v>8271</v>
      </c>
      <c r="R3671" s="5">
        <f t="shared" si="399"/>
        <v>1.3819999999999999</v>
      </c>
      <c r="S3671" s="14">
        <f t="shared" si="400"/>
        <v>81.294117647058826</v>
      </c>
      <c r="T3671" t="str">
        <f t="shared" si="404"/>
        <v>theater</v>
      </c>
      <c r="U3671" t="str">
        <f t="shared" si="405"/>
        <v>plays</v>
      </c>
    </row>
    <row r="3672" spans="1:21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f t="shared" si="401"/>
        <v>266.2</v>
      </c>
      <c r="F3672">
        <v>241</v>
      </c>
      <c r="G3672" t="s">
        <v>8219</v>
      </c>
      <c r="H3672" t="s">
        <v>8225</v>
      </c>
      <c r="I3672" t="s">
        <v>8247</v>
      </c>
      <c r="J3672">
        <v>1433113200</v>
      </c>
      <c r="K3672" s="10">
        <f t="shared" si="402"/>
        <v>42155.958333333328</v>
      </c>
      <c r="L3672">
        <v>1431951611</v>
      </c>
      <c r="M3672" s="10">
        <f t="shared" si="403"/>
        <v>42142.514016203699</v>
      </c>
      <c r="N3672" t="b">
        <v>0</v>
      </c>
      <c r="O3672">
        <v>12</v>
      </c>
      <c r="P3672" t="b">
        <v>1</v>
      </c>
      <c r="Q3672" t="s">
        <v>8271</v>
      </c>
      <c r="R3672" s="5">
        <f t="shared" si="399"/>
        <v>1.095</v>
      </c>
      <c r="S3672" s="14">
        <f t="shared" si="400"/>
        <v>20.083333333333332</v>
      </c>
      <c r="T3672" t="str">
        <f t="shared" si="404"/>
        <v>theater</v>
      </c>
      <c r="U3672" t="str">
        <f t="shared" si="405"/>
        <v>plays</v>
      </c>
    </row>
    <row r="3673" spans="1:21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f t="shared" si="401"/>
        <v>3500</v>
      </c>
      <c r="F3673">
        <v>3530</v>
      </c>
      <c r="G3673" t="s">
        <v>8219</v>
      </c>
      <c r="H3673" t="s">
        <v>8224</v>
      </c>
      <c r="I3673" t="s">
        <v>8246</v>
      </c>
      <c r="J3673">
        <v>1405915140</v>
      </c>
      <c r="K3673" s="10">
        <f t="shared" si="402"/>
        <v>41841.165972222225</v>
      </c>
      <c r="L3673">
        <v>1404140667</v>
      </c>
      <c r="M3673" s="10">
        <f t="shared" si="403"/>
        <v>41820.62809027778</v>
      </c>
      <c r="N3673" t="b">
        <v>0</v>
      </c>
      <c r="O3673">
        <v>40</v>
      </c>
      <c r="P3673" t="b">
        <v>1</v>
      </c>
      <c r="Q3673" t="s">
        <v>8271</v>
      </c>
      <c r="R3673" s="5">
        <f t="shared" si="399"/>
        <v>1.0089999999999999</v>
      </c>
      <c r="S3673" s="14">
        <f t="shared" si="400"/>
        <v>88.25</v>
      </c>
      <c r="T3673" t="str">
        <f t="shared" si="404"/>
        <v>theater</v>
      </c>
      <c r="U3673" t="str">
        <f t="shared" si="405"/>
        <v>plays</v>
      </c>
    </row>
    <row r="3674" spans="1:21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f t="shared" si="401"/>
        <v>3630</v>
      </c>
      <c r="F3674">
        <v>3046</v>
      </c>
      <c r="G3674" t="s">
        <v>8219</v>
      </c>
      <c r="H3674" t="s">
        <v>8225</v>
      </c>
      <c r="I3674" t="s">
        <v>8247</v>
      </c>
      <c r="J3674">
        <v>1411771384</v>
      </c>
      <c r="K3674" s="10">
        <f t="shared" si="402"/>
        <v>41908.946574074071</v>
      </c>
      <c r="L3674">
        <v>1409179384</v>
      </c>
      <c r="M3674" s="10">
        <f t="shared" si="403"/>
        <v>41878.946574074071</v>
      </c>
      <c r="N3674" t="b">
        <v>0</v>
      </c>
      <c r="O3674">
        <v>57</v>
      </c>
      <c r="P3674" t="b">
        <v>1</v>
      </c>
      <c r="Q3674" t="s">
        <v>8271</v>
      </c>
      <c r="R3674" s="5">
        <f t="shared" si="399"/>
        <v>1.0149999999999999</v>
      </c>
      <c r="S3674" s="14">
        <f t="shared" si="400"/>
        <v>53.438596491228068</v>
      </c>
      <c r="T3674" t="str">
        <f t="shared" si="404"/>
        <v>theater</v>
      </c>
      <c r="U3674" t="str">
        <f t="shared" si="405"/>
        <v>plays</v>
      </c>
    </row>
    <row r="3675" spans="1:21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f t="shared" si="401"/>
        <v>4840</v>
      </c>
      <c r="F3675">
        <v>4545</v>
      </c>
      <c r="G3675" t="s">
        <v>8219</v>
      </c>
      <c r="H3675" t="s">
        <v>8225</v>
      </c>
      <c r="I3675" t="s">
        <v>8247</v>
      </c>
      <c r="J3675">
        <v>1415191920</v>
      </c>
      <c r="K3675" s="10">
        <f t="shared" si="402"/>
        <v>41948.536111111112</v>
      </c>
      <c r="L3675">
        <v>1412233497</v>
      </c>
      <c r="M3675" s="10">
        <f t="shared" si="403"/>
        <v>41914.295104166667</v>
      </c>
      <c r="N3675" t="b">
        <v>0</v>
      </c>
      <c r="O3675">
        <v>114</v>
      </c>
      <c r="P3675" t="b">
        <v>1</v>
      </c>
      <c r="Q3675" t="s">
        <v>8271</v>
      </c>
      <c r="R3675" s="5">
        <f t="shared" si="399"/>
        <v>1.1359999999999999</v>
      </c>
      <c r="S3675" s="14">
        <f t="shared" si="400"/>
        <v>39.868421052631582</v>
      </c>
      <c r="T3675" t="str">
        <f t="shared" si="404"/>
        <v>theater</v>
      </c>
      <c r="U3675" t="str">
        <f t="shared" si="405"/>
        <v>plays</v>
      </c>
    </row>
    <row r="3676" spans="1:21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f t="shared" si="401"/>
        <v>4995</v>
      </c>
      <c r="F3676">
        <v>4500</v>
      </c>
      <c r="G3676" t="s">
        <v>8219</v>
      </c>
      <c r="H3676" t="s">
        <v>8236</v>
      </c>
      <c r="I3676" t="s">
        <v>8249</v>
      </c>
      <c r="J3676">
        <v>1472936229</v>
      </c>
      <c r="K3676" s="10">
        <f t="shared" si="402"/>
        <v>42616.873020833329</v>
      </c>
      <c r="L3676">
        <v>1467752229</v>
      </c>
      <c r="M3676" s="10">
        <f t="shared" si="403"/>
        <v>42556.873020833329</v>
      </c>
      <c r="N3676" t="b">
        <v>0</v>
      </c>
      <c r="O3676">
        <v>31</v>
      </c>
      <c r="P3676" t="b">
        <v>1</v>
      </c>
      <c r="Q3676" t="s">
        <v>8271</v>
      </c>
      <c r="R3676" s="5">
        <f t="shared" si="399"/>
        <v>1</v>
      </c>
      <c r="S3676" s="14">
        <f t="shared" si="400"/>
        <v>145.16129032258064</v>
      </c>
      <c r="T3676" t="str">
        <f t="shared" si="404"/>
        <v>theater</v>
      </c>
      <c r="U3676" t="str">
        <f t="shared" si="405"/>
        <v>plays</v>
      </c>
    </row>
    <row r="3677" spans="1:21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f t="shared" si="401"/>
        <v>60.5</v>
      </c>
      <c r="F3677">
        <v>70</v>
      </c>
      <c r="G3677" t="s">
        <v>8219</v>
      </c>
      <c r="H3677" t="s">
        <v>8225</v>
      </c>
      <c r="I3677" t="s">
        <v>8247</v>
      </c>
      <c r="J3677">
        <v>1463353200</v>
      </c>
      <c r="K3677" s="10">
        <f t="shared" si="402"/>
        <v>42505.958333333328</v>
      </c>
      <c r="L3677">
        <v>1462285182</v>
      </c>
      <c r="M3677" s="10">
        <f t="shared" si="403"/>
        <v>42493.597013888888</v>
      </c>
      <c r="N3677" t="b">
        <v>0</v>
      </c>
      <c r="O3677">
        <v>3</v>
      </c>
      <c r="P3677" t="b">
        <v>1</v>
      </c>
      <c r="Q3677" t="s">
        <v>8271</v>
      </c>
      <c r="R3677" s="5">
        <f t="shared" si="399"/>
        <v>1.4</v>
      </c>
      <c r="S3677" s="14">
        <f t="shared" si="400"/>
        <v>23.333333333333332</v>
      </c>
      <c r="T3677" t="str">
        <f t="shared" si="404"/>
        <v>theater</v>
      </c>
      <c r="U3677" t="str">
        <f t="shared" si="405"/>
        <v>plays</v>
      </c>
    </row>
    <row r="3678" spans="1:21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f t="shared" si="401"/>
        <v>800</v>
      </c>
      <c r="F3678">
        <v>1030</v>
      </c>
      <c r="G3678" t="s">
        <v>8219</v>
      </c>
      <c r="H3678" t="s">
        <v>8224</v>
      </c>
      <c r="I3678" t="s">
        <v>8246</v>
      </c>
      <c r="J3678">
        <v>1410550484</v>
      </c>
      <c r="K3678" s="10">
        <f t="shared" si="402"/>
        <v>41894.815787037034</v>
      </c>
      <c r="L3678">
        <v>1408995284</v>
      </c>
      <c r="M3678" s="10">
        <f t="shared" si="403"/>
        <v>41876.815787037034</v>
      </c>
      <c r="N3678" t="b">
        <v>0</v>
      </c>
      <c r="O3678">
        <v>16</v>
      </c>
      <c r="P3678" t="b">
        <v>1</v>
      </c>
      <c r="Q3678" t="s">
        <v>8271</v>
      </c>
      <c r="R3678" s="5">
        <f t="shared" si="399"/>
        <v>1.288</v>
      </c>
      <c r="S3678" s="14">
        <f t="shared" si="400"/>
        <v>64.375</v>
      </c>
      <c r="T3678" t="str">
        <f t="shared" si="404"/>
        <v>theater</v>
      </c>
      <c r="U3678" t="str">
        <f t="shared" si="405"/>
        <v>plays</v>
      </c>
    </row>
    <row r="3679" spans="1:21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f t="shared" si="401"/>
        <v>12000</v>
      </c>
      <c r="F3679">
        <v>12348.5</v>
      </c>
      <c r="G3679" t="s">
        <v>8219</v>
      </c>
      <c r="H3679" t="s">
        <v>8224</v>
      </c>
      <c r="I3679" t="s">
        <v>8246</v>
      </c>
      <c r="J3679">
        <v>1404359940</v>
      </c>
      <c r="K3679" s="10">
        <f t="shared" si="402"/>
        <v>41823.165972222225</v>
      </c>
      <c r="L3679">
        <v>1402580818</v>
      </c>
      <c r="M3679" s="10">
        <f t="shared" si="403"/>
        <v>41802.574282407404</v>
      </c>
      <c r="N3679" t="b">
        <v>0</v>
      </c>
      <c r="O3679">
        <v>199</v>
      </c>
      <c r="P3679" t="b">
        <v>1</v>
      </c>
      <c r="Q3679" t="s">
        <v>8271</v>
      </c>
      <c r="R3679" s="5">
        <f t="shared" si="399"/>
        <v>1.0289999999999999</v>
      </c>
      <c r="S3679" s="14">
        <f t="shared" si="400"/>
        <v>62.052763819095475</v>
      </c>
      <c r="T3679" t="str">
        <f t="shared" si="404"/>
        <v>theater</v>
      </c>
      <c r="U3679" t="str">
        <f t="shared" si="405"/>
        <v>plays</v>
      </c>
    </row>
    <row r="3680" spans="1:21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f t="shared" si="401"/>
        <v>2420</v>
      </c>
      <c r="F3680">
        <v>2050</v>
      </c>
      <c r="G3680" t="s">
        <v>8219</v>
      </c>
      <c r="H3680" t="s">
        <v>8225</v>
      </c>
      <c r="I3680" t="s">
        <v>8247</v>
      </c>
      <c r="J3680">
        <v>1433076298</v>
      </c>
      <c r="K3680" s="10">
        <f t="shared" si="402"/>
        <v>42155.531226851846</v>
      </c>
      <c r="L3680">
        <v>1430052298</v>
      </c>
      <c r="M3680" s="10">
        <f t="shared" si="403"/>
        <v>42120.531226851846</v>
      </c>
      <c r="N3680" t="b">
        <v>0</v>
      </c>
      <c r="O3680">
        <v>31</v>
      </c>
      <c r="P3680" t="b">
        <v>1</v>
      </c>
      <c r="Q3680" t="s">
        <v>8271</v>
      </c>
      <c r="R3680" s="5">
        <f t="shared" si="399"/>
        <v>1.0249999999999999</v>
      </c>
      <c r="S3680" s="14">
        <f t="shared" si="400"/>
        <v>66.129032258064512</v>
      </c>
      <c r="T3680" t="str">
        <f t="shared" si="404"/>
        <v>theater</v>
      </c>
      <c r="U3680" t="str">
        <f t="shared" si="405"/>
        <v>plays</v>
      </c>
    </row>
    <row r="3681" spans="1:21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f t="shared" si="401"/>
        <v>2000</v>
      </c>
      <c r="F3681">
        <v>2202</v>
      </c>
      <c r="G3681" t="s">
        <v>8219</v>
      </c>
      <c r="H3681" t="s">
        <v>8224</v>
      </c>
      <c r="I3681" t="s">
        <v>8246</v>
      </c>
      <c r="J3681">
        <v>1404190740</v>
      </c>
      <c r="K3681" s="10">
        <f t="shared" si="402"/>
        <v>41821.207638888889</v>
      </c>
      <c r="L3681">
        <v>1401214581</v>
      </c>
      <c r="M3681" s="10">
        <f t="shared" si="403"/>
        <v>41786.761354166665</v>
      </c>
      <c r="N3681" t="b">
        <v>0</v>
      </c>
      <c r="O3681">
        <v>30</v>
      </c>
      <c r="P3681" t="b">
        <v>1</v>
      </c>
      <c r="Q3681" t="s">
        <v>8271</v>
      </c>
      <c r="R3681" s="5">
        <f t="shared" si="399"/>
        <v>1.101</v>
      </c>
      <c r="S3681" s="14">
        <f t="shared" si="400"/>
        <v>73.400000000000006</v>
      </c>
      <c r="T3681" t="str">
        <f t="shared" si="404"/>
        <v>theater</v>
      </c>
      <c r="U3681" t="str">
        <f t="shared" si="405"/>
        <v>plays</v>
      </c>
    </row>
    <row r="3682" spans="1:21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f t="shared" si="401"/>
        <v>3000</v>
      </c>
      <c r="F3682">
        <v>3383</v>
      </c>
      <c r="G3682" t="s">
        <v>8219</v>
      </c>
      <c r="H3682" t="s">
        <v>8224</v>
      </c>
      <c r="I3682" t="s">
        <v>8246</v>
      </c>
      <c r="J3682">
        <v>1475664834</v>
      </c>
      <c r="K3682" s="10">
        <f t="shared" si="402"/>
        <v>42648.454097222217</v>
      </c>
      <c r="L3682">
        <v>1473850434</v>
      </c>
      <c r="M3682" s="10">
        <f t="shared" si="403"/>
        <v>42627.454097222217</v>
      </c>
      <c r="N3682" t="b">
        <v>0</v>
      </c>
      <c r="O3682">
        <v>34</v>
      </c>
      <c r="P3682" t="b">
        <v>1</v>
      </c>
      <c r="Q3682" t="s">
        <v>8271</v>
      </c>
      <c r="R3682" s="5">
        <f t="shared" si="399"/>
        <v>1.1279999999999999</v>
      </c>
      <c r="S3682" s="14">
        <f t="shared" si="400"/>
        <v>99.5</v>
      </c>
      <c r="T3682" t="str">
        <f t="shared" si="404"/>
        <v>theater</v>
      </c>
      <c r="U3682" t="str">
        <f t="shared" si="405"/>
        <v>plays</v>
      </c>
    </row>
    <row r="3683" spans="1:21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f t="shared" si="401"/>
        <v>1000</v>
      </c>
      <c r="F3683">
        <v>1119</v>
      </c>
      <c r="G3683" t="s">
        <v>8219</v>
      </c>
      <c r="H3683" t="s">
        <v>8224</v>
      </c>
      <c r="I3683" t="s">
        <v>8246</v>
      </c>
      <c r="J3683">
        <v>1452872290</v>
      </c>
      <c r="K3683" s="10">
        <f t="shared" si="402"/>
        <v>42384.651504629626</v>
      </c>
      <c r="L3683">
        <v>1452008290</v>
      </c>
      <c r="M3683" s="10">
        <f t="shared" si="403"/>
        <v>42374.651504629626</v>
      </c>
      <c r="N3683" t="b">
        <v>0</v>
      </c>
      <c r="O3683">
        <v>18</v>
      </c>
      <c r="P3683" t="b">
        <v>1</v>
      </c>
      <c r="Q3683" t="s">
        <v>8271</v>
      </c>
      <c r="R3683" s="5">
        <f t="shared" si="399"/>
        <v>1.119</v>
      </c>
      <c r="S3683" s="14">
        <f t="shared" si="400"/>
        <v>62.166666666666664</v>
      </c>
      <c r="T3683" t="str">
        <f t="shared" si="404"/>
        <v>theater</v>
      </c>
      <c r="U3683" t="str">
        <f t="shared" si="405"/>
        <v>plays</v>
      </c>
    </row>
    <row r="3684" spans="1:21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f t="shared" si="401"/>
        <v>3000</v>
      </c>
      <c r="F3684">
        <v>4176</v>
      </c>
      <c r="G3684" t="s">
        <v>8219</v>
      </c>
      <c r="H3684" t="s">
        <v>8224</v>
      </c>
      <c r="I3684" t="s">
        <v>8246</v>
      </c>
      <c r="J3684">
        <v>1402901940</v>
      </c>
      <c r="K3684" s="10">
        <f t="shared" si="402"/>
        <v>41806.290972222225</v>
      </c>
      <c r="L3684">
        <v>1399998418</v>
      </c>
      <c r="M3684" s="10">
        <f t="shared" si="403"/>
        <v>41772.685393518521</v>
      </c>
      <c r="N3684" t="b">
        <v>0</v>
      </c>
      <c r="O3684">
        <v>67</v>
      </c>
      <c r="P3684" t="b">
        <v>1</v>
      </c>
      <c r="Q3684" t="s">
        <v>8271</v>
      </c>
      <c r="R3684" s="5">
        <f t="shared" si="399"/>
        <v>1.3919999999999999</v>
      </c>
      <c r="S3684" s="14">
        <f t="shared" si="400"/>
        <v>62.328358208955223</v>
      </c>
      <c r="T3684" t="str">
        <f t="shared" si="404"/>
        <v>theater</v>
      </c>
      <c r="U3684" t="str">
        <f t="shared" si="405"/>
        <v>plays</v>
      </c>
    </row>
    <row r="3685" spans="1:21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f t="shared" si="401"/>
        <v>3500</v>
      </c>
      <c r="F3685">
        <v>3880</v>
      </c>
      <c r="G3685" t="s">
        <v>8219</v>
      </c>
      <c r="H3685" t="s">
        <v>8224</v>
      </c>
      <c r="I3685" t="s">
        <v>8246</v>
      </c>
      <c r="J3685">
        <v>1476931696</v>
      </c>
      <c r="K3685" s="10">
        <f t="shared" si="402"/>
        <v>42663.116851851853</v>
      </c>
      <c r="L3685">
        <v>1474339696</v>
      </c>
      <c r="M3685" s="10">
        <f t="shared" si="403"/>
        <v>42633.116851851853</v>
      </c>
      <c r="N3685" t="b">
        <v>0</v>
      </c>
      <c r="O3685">
        <v>66</v>
      </c>
      <c r="P3685" t="b">
        <v>1</v>
      </c>
      <c r="Q3685" t="s">
        <v>8271</v>
      </c>
      <c r="R3685" s="5">
        <f t="shared" si="399"/>
        <v>1.109</v>
      </c>
      <c r="S3685" s="14">
        <f t="shared" si="400"/>
        <v>58.787878787878789</v>
      </c>
      <c r="T3685" t="str">
        <f t="shared" si="404"/>
        <v>theater</v>
      </c>
      <c r="U3685" t="str">
        <f t="shared" si="405"/>
        <v>plays</v>
      </c>
    </row>
    <row r="3686" spans="1:21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f t="shared" si="401"/>
        <v>750</v>
      </c>
      <c r="F3686">
        <v>1043</v>
      </c>
      <c r="G3686" t="s">
        <v>8219</v>
      </c>
      <c r="H3686" t="s">
        <v>8224</v>
      </c>
      <c r="I3686" t="s">
        <v>8246</v>
      </c>
      <c r="J3686">
        <v>1441167586</v>
      </c>
      <c r="K3686" s="10">
        <f t="shared" si="402"/>
        <v>42249.180393518516</v>
      </c>
      <c r="L3686">
        <v>1438575586</v>
      </c>
      <c r="M3686" s="10">
        <f t="shared" si="403"/>
        <v>42219.180393518516</v>
      </c>
      <c r="N3686" t="b">
        <v>0</v>
      </c>
      <c r="O3686">
        <v>23</v>
      </c>
      <c r="P3686" t="b">
        <v>1</v>
      </c>
      <c r="Q3686" t="s">
        <v>8271</v>
      </c>
      <c r="R3686" s="5">
        <f t="shared" si="399"/>
        <v>1.391</v>
      </c>
      <c r="S3686" s="14">
        <f t="shared" si="400"/>
        <v>45.347826086956523</v>
      </c>
      <c r="T3686" t="str">
        <f t="shared" si="404"/>
        <v>theater</v>
      </c>
      <c r="U3686" t="str">
        <f t="shared" si="405"/>
        <v>plays</v>
      </c>
    </row>
    <row r="3687" spans="1:21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f t="shared" si="401"/>
        <v>5000</v>
      </c>
      <c r="F3687">
        <v>5285</v>
      </c>
      <c r="G3687" t="s">
        <v>8219</v>
      </c>
      <c r="H3687" t="s">
        <v>8224</v>
      </c>
      <c r="I3687" t="s">
        <v>8246</v>
      </c>
      <c r="J3687">
        <v>1400533200</v>
      </c>
      <c r="K3687" s="10">
        <f t="shared" si="402"/>
        <v>41778.875</v>
      </c>
      <c r="L3687">
        <v>1398348859</v>
      </c>
      <c r="M3687" s="10">
        <f t="shared" si="403"/>
        <v>41753.593275462961</v>
      </c>
      <c r="N3687" t="b">
        <v>0</v>
      </c>
      <c r="O3687">
        <v>126</v>
      </c>
      <c r="P3687" t="b">
        <v>1</v>
      </c>
      <c r="Q3687" t="s">
        <v>8271</v>
      </c>
      <c r="R3687" s="5">
        <f t="shared" si="399"/>
        <v>1.0569999999999999</v>
      </c>
      <c r="S3687" s="14">
        <f t="shared" si="400"/>
        <v>41.944444444444443</v>
      </c>
      <c r="T3687" t="str">
        <f t="shared" si="404"/>
        <v>theater</v>
      </c>
      <c r="U3687" t="str">
        <f t="shared" si="405"/>
        <v>plays</v>
      </c>
    </row>
    <row r="3688" spans="1:21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f t="shared" si="401"/>
        <v>350</v>
      </c>
      <c r="F3688">
        <v>355</v>
      </c>
      <c r="G3688" t="s">
        <v>8219</v>
      </c>
      <c r="H3688" t="s">
        <v>8224</v>
      </c>
      <c r="I3688" t="s">
        <v>8246</v>
      </c>
      <c r="J3688">
        <v>1440820740</v>
      </c>
      <c r="K3688" s="10">
        <f t="shared" si="402"/>
        <v>42245.165972222225</v>
      </c>
      <c r="L3688">
        <v>1439567660</v>
      </c>
      <c r="M3688" s="10">
        <f t="shared" si="403"/>
        <v>42230.662731481483</v>
      </c>
      <c r="N3688" t="b">
        <v>0</v>
      </c>
      <c r="O3688">
        <v>6</v>
      </c>
      <c r="P3688" t="b">
        <v>1</v>
      </c>
      <c r="Q3688" t="s">
        <v>8271</v>
      </c>
      <c r="R3688" s="5">
        <f t="shared" si="399"/>
        <v>1.014</v>
      </c>
      <c r="S3688" s="14">
        <f t="shared" si="400"/>
        <v>59.166666666666664</v>
      </c>
      <c r="T3688" t="str">
        <f t="shared" si="404"/>
        <v>theater</v>
      </c>
      <c r="U3688" t="str">
        <f t="shared" si="405"/>
        <v>plays</v>
      </c>
    </row>
    <row r="3689" spans="1:21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f t="shared" si="401"/>
        <v>5000</v>
      </c>
      <c r="F3689">
        <v>5012.25</v>
      </c>
      <c r="G3689" t="s">
        <v>8219</v>
      </c>
      <c r="H3689" t="s">
        <v>8224</v>
      </c>
      <c r="I3689" t="s">
        <v>8246</v>
      </c>
      <c r="J3689">
        <v>1403846055</v>
      </c>
      <c r="K3689" s="10">
        <f t="shared" si="402"/>
        <v>41817.218229166669</v>
      </c>
      <c r="L3689">
        <v>1401254055</v>
      </c>
      <c r="M3689" s="10">
        <f t="shared" si="403"/>
        <v>41787.218229166669</v>
      </c>
      <c r="N3689" t="b">
        <v>0</v>
      </c>
      <c r="O3689">
        <v>25</v>
      </c>
      <c r="P3689" t="b">
        <v>1</v>
      </c>
      <c r="Q3689" t="s">
        <v>8271</v>
      </c>
      <c r="R3689" s="5">
        <f t="shared" si="399"/>
        <v>1.002</v>
      </c>
      <c r="S3689" s="14">
        <f t="shared" si="400"/>
        <v>200.49</v>
      </c>
      <c r="T3689" t="str">
        <f t="shared" si="404"/>
        <v>theater</v>
      </c>
      <c r="U3689" t="str">
        <f t="shared" si="405"/>
        <v>plays</v>
      </c>
    </row>
    <row r="3690" spans="1:21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f t="shared" si="401"/>
        <v>3630</v>
      </c>
      <c r="F3690">
        <v>3275</v>
      </c>
      <c r="G3690" t="s">
        <v>8219</v>
      </c>
      <c r="H3690" t="s">
        <v>8225</v>
      </c>
      <c r="I3690" t="s">
        <v>8247</v>
      </c>
      <c r="J3690">
        <v>1407524004</v>
      </c>
      <c r="K3690" s="10">
        <f t="shared" si="402"/>
        <v>41859.787083333329</v>
      </c>
      <c r="L3690">
        <v>1404932004</v>
      </c>
      <c r="M3690" s="10">
        <f t="shared" si="403"/>
        <v>41829.787083333329</v>
      </c>
      <c r="N3690" t="b">
        <v>0</v>
      </c>
      <c r="O3690">
        <v>39</v>
      </c>
      <c r="P3690" t="b">
        <v>1</v>
      </c>
      <c r="Q3690" t="s">
        <v>8271</v>
      </c>
      <c r="R3690" s="5">
        <f t="shared" si="399"/>
        <v>1.0920000000000001</v>
      </c>
      <c r="S3690" s="14">
        <f t="shared" si="400"/>
        <v>83.974358974358978</v>
      </c>
      <c r="T3690" t="str">
        <f t="shared" si="404"/>
        <v>theater</v>
      </c>
      <c r="U3690" t="str">
        <f t="shared" si="405"/>
        <v>plays</v>
      </c>
    </row>
    <row r="3691" spans="1:21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f t="shared" si="401"/>
        <v>3000</v>
      </c>
      <c r="F3691">
        <v>3550</v>
      </c>
      <c r="G3691" t="s">
        <v>8219</v>
      </c>
      <c r="H3691" t="s">
        <v>8224</v>
      </c>
      <c r="I3691" t="s">
        <v>8246</v>
      </c>
      <c r="J3691">
        <v>1434925500</v>
      </c>
      <c r="K3691" s="10">
        <f t="shared" si="402"/>
        <v>42176.934027777781</v>
      </c>
      <c r="L3691">
        <v>1432410639</v>
      </c>
      <c r="M3691" s="10">
        <f t="shared" si="403"/>
        <v>42147.826840277776</v>
      </c>
      <c r="N3691" t="b">
        <v>0</v>
      </c>
      <c r="O3691">
        <v>62</v>
      </c>
      <c r="P3691" t="b">
        <v>1</v>
      </c>
      <c r="Q3691" t="s">
        <v>8271</v>
      </c>
      <c r="R3691" s="5">
        <f t="shared" si="399"/>
        <v>1.1830000000000001</v>
      </c>
      <c r="S3691" s="14">
        <f t="shared" si="400"/>
        <v>57.258064516129032</v>
      </c>
      <c r="T3691" t="str">
        <f t="shared" si="404"/>
        <v>theater</v>
      </c>
      <c r="U3691" t="str">
        <f t="shared" si="405"/>
        <v>plays</v>
      </c>
    </row>
    <row r="3692" spans="1:21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f t="shared" si="401"/>
        <v>1500</v>
      </c>
      <c r="F3692">
        <v>1800</v>
      </c>
      <c r="G3692" t="s">
        <v>8219</v>
      </c>
      <c r="H3692" t="s">
        <v>8224</v>
      </c>
      <c r="I3692" t="s">
        <v>8246</v>
      </c>
      <c r="J3692">
        <v>1417101683</v>
      </c>
      <c r="K3692" s="10">
        <f t="shared" si="402"/>
        <v>41970.639849537038</v>
      </c>
      <c r="L3692">
        <v>1414506083</v>
      </c>
      <c r="M3692" s="10">
        <f t="shared" si="403"/>
        <v>41940.598182870373</v>
      </c>
      <c r="N3692" t="b">
        <v>0</v>
      </c>
      <c r="O3692">
        <v>31</v>
      </c>
      <c r="P3692" t="b">
        <v>1</v>
      </c>
      <c r="Q3692" t="s">
        <v>8271</v>
      </c>
      <c r="R3692" s="5">
        <f t="shared" si="399"/>
        <v>1.2</v>
      </c>
      <c r="S3692" s="14">
        <f t="shared" si="400"/>
        <v>58.064516129032256</v>
      </c>
      <c r="T3692" t="str">
        <f t="shared" si="404"/>
        <v>theater</v>
      </c>
      <c r="U3692" t="str">
        <f t="shared" si="405"/>
        <v>plays</v>
      </c>
    </row>
    <row r="3693" spans="1:21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f t="shared" si="401"/>
        <v>40000</v>
      </c>
      <c r="F3693">
        <v>51184</v>
      </c>
      <c r="G3693" t="s">
        <v>8219</v>
      </c>
      <c r="H3693" t="s">
        <v>8224</v>
      </c>
      <c r="I3693" t="s">
        <v>8246</v>
      </c>
      <c r="J3693">
        <v>1425272340</v>
      </c>
      <c r="K3693" s="10">
        <f t="shared" si="402"/>
        <v>42065.207638888889</v>
      </c>
      <c r="L3693">
        <v>1421426929</v>
      </c>
      <c r="M3693" s="10">
        <f t="shared" si="403"/>
        <v>42020.700567129628</v>
      </c>
      <c r="N3693" t="b">
        <v>0</v>
      </c>
      <c r="O3693">
        <v>274</v>
      </c>
      <c r="P3693" t="b">
        <v>1</v>
      </c>
      <c r="Q3693" t="s">
        <v>8271</v>
      </c>
      <c r="R3693" s="5">
        <f t="shared" si="399"/>
        <v>1.28</v>
      </c>
      <c r="S3693" s="14">
        <f t="shared" si="400"/>
        <v>186.80291970802921</v>
      </c>
      <c r="T3693" t="str">
        <f t="shared" si="404"/>
        <v>theater</v>
      </c>
      <c r="U3693" t="str">
        <f t="shared" si="405"/>
        <v>plays</v>
      </c>
    </row>
    <row r="3694" spans="1:21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f t="shared" si="401"/>
        <v>1000</v>
      </c>
      <c r="F3694">
        <v>1260</v>
      </c>
      <c r="G3694" t="s">
        <v>8219</v>
      </c>
      <c r="H3694" t="s">
        <v>8224</v>
      </c>
      <c r="I3694" t="s">
        <v>8246</v>
      </c>
      <c r="J3694">
        <v>1411084800</v>
      </c>
      <c r="K3694" s="10">
        <f t="shared" si="402"/>
        <v>41901</v>
      </c>
      <c r="L3694">
        <v>1410304179</v>
      </c>
      <c r="M3694" s="10">
        <f t="shared" si="403"/>
        <v>41891.96503472222</v>
      </c>
      <c r="N3694" t="b">
        <v>0</v>
      </c>
      <c r="O3694">
        <v>17</v>
      </c>
      <c r="P3694" t="b">
        <v>1</v>
      </c>
      <c r="Q3694" t="s">
        <v>8271</v>
      </c>
      <c r="R3694" s="5">
        <f t="shared" si="399"/>
        <v>1.26</v>
      </c>
      <c r="S3694" s="14">
        <f t="shared" si="400"/>
        <v>74.117647058823536</v>
      </c>
      <c r="T3694" t="str">
        <f t="shared" si="404"/>
        <v>theater</v>
      </c>
      <c r="U3694" t="str">
        <f t="shared" si="405"/>
        <v>plays</v>
      </c>
    </row>
    <row r="3695" spans="1:21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f t="shared" si="401"/>
        <v>402.93</v>
      </c>
      <c r="F3695">
        <v>430</v>
      </c>
      <c r="G3695" t="s">
        <v>8219</v>
      </c>
      <c r="H3695" t="s">
        <v>8225</v>
      </c>
      <c r="I3695" t="s">
        <v>8247</v>
      </c>
      <c r="J3695">
        <v>1448922600</v>
      </c>
      <c r="K3695" s="10">
        <f t="shared" si="402"/>
        <v>42338.9375</v>
      </c>
      <c r="L3695">
        <v>1446352529</v>
      </c>
      <c r="M3695" s="10">
        <f t="shared" si="403"/>
        <v>42309.191307870366</v>
      </c>
      <c r="N3695" t="b">
        <v>0</v>
      </c>
      <c r="O3695">
        <v>14</v>
      </c>
      <c r="P3695" t="b">
        <v>1</v>
      </c>
      <c r="Q3695" t="s">
        <v>8271</v>
      </c>
      <c r="R3695" s="5">
        <f t="shared" si="399"/>
        <v>1.2909999999999999</v>
      </c>
      <c r="S3695" s="14">
        <f t="shared" si="400"/>
        <v>30.714285714285715</v>
      </c>
      <c r="T3695" t="str">
        <f t="shared" si="404"/>
        <v>theater</v>
      </c>
      <c r="U3695" t="str">
        <f t="shared" si="405"/>
        <v>plays</v>
      </c>
    </row>
    <row r="3696" spans="1:21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f t="shared" si="401"/>
        <v>3500</v>
      </c>
      <c r="F3696">
        <v>3760</v>
      </c>
      <c r="G3696" t="s">
        <v>8219</v>
      </c>
      <c r="H3696" t="s">
        <v>8224</v>
      </c>
      <c r="I3696" t="s">
        <v>8246</v>
      </c>
      <c r="J3696">
        <v>1465178400</v>
      </c>
      <c r="K3696" s="10">
        <f t="shared" si="402"/>
        <v>42527.083333333328</v>
      </c>
      <c r="L3696">
        <v>1461985967</v>
      </c>
      <c r="M3696" s="10">
        <f t="shared" si="403"/>
        <v>42490.133877314816</v>
      </c>
      <c r="N3696" t="b">
        <v>0</v>
      </c>
      <c r="O3696">
        <v>60</v>
      </c>
      <c r="P3696" t="b">
        <v>1</v>
      </c>
      <c r="Q3696" t="s">
        <v>8271</v>
      </c>
      <c r="R3696" s="5">
        <f t="shared" si="399"/>
        <v>1.0740000000000001</v>
      </c>
      <c r="S3696" s="14">
        <f t="shared" si="400"/>
        <v>62.666666666666664</v>
      </c>
      <c r="T3696" t="str">
        <f t="shared" si="404"/>
        <v>theater</v>
      </c>
      <c r="U3696" t="str">
        <f t="shared" si="405"/>
        <v>plays</v>
      </c>
    </row>
    <row r="3697" spans="1:21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f t="shared" si="401"/>
        <v>4000</v>
      </c>
      <c r="F3697">
        <v>4005</v>
      </c>
      <c r="G3697" t="s">
        <v>8219</v>
      </c>
      <c r="H3697" t="s">
        <v>8224</v>
      </c>
      <c r="I3697" t="s">
        <v>8246</v>
      </c>
      <c r="J3697">
        <v>1421009610</v>
      </c>
      <c r="K3697" s="10">
        <f t="shared" si="402"/>
        <v>42015.870486111111</v>
      </c>
      <c r="L3697">
        <v>1419281610</v>
      </c>
      <c r="M3697" s="10">
        <f t="shared" si="403"/>
        <v>41995.870486111111</v>
      </c>
      <c r="N3697" t="b">
        <v>0</v>
      </c>
      <c r="O3697">
        <v>33</v>
      </c>
      <c r="P3697" t="b">
        <v>1</v>
      </c>
      <c r="Q3697" t="s">
        <v>8271</v>
      </c>
      <c r="R3697" s="5">
        <f t="shared" si="399"/>
        <v>1.0009999999999999</v>
      </c>
      <c r="S3697" s="14">
        <f t="shared" si="400"/>
        <v>121.36363636363636</v>
      </c>
      <c r="T3697" t="str">
        <f t="shared" si="404"/>
        <v>theater</v>
      </c>
      <c r="U3697" t="str">
        <f t="shared" si="405"/>
        <v>plays</v>
      </c>
    </row>
    <row r="3698" spans="1:21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f t="shared" si="401"/>
        <v>2420</v>
      </c>
      <c r="F3698">
        <v>3100</v>
      </c>
      <c r="G3698" t="s">
        <v>8219</v>
      </c>
      <c r="H3698" t="s">
        <v>8225</v>
      </c>
      <c r="I3698" t="s">
        <v>8247</v>
      </c>
      <c r="J3698">
        <v>1423838916</v>
      </c>
      <c r="K3698" s="10">
        <f t="shared" si="402"/>
        <v>42048.617083333331</v>
      </c>
      <c r="L3698">
        <v>1418654916</v>
      </c>
      <c r="M3698" s="10">
        <f t="shared" si="403"/>
        <v>41988.617083333331</v>
      </c>
      <c r="N3698" t="b">
        <v>0</v>
      </c>
      <c r="O3698">
        <v>78</v>
      </c>
      <c r="P3698" t="b">
        <v>1</v>
      </c>
      <c r="Q3698" t="s">
        <v>8271</v>
      </c>
      <c r="R3698" s="5">
        <f t="shared" si="399"/>
        <v>1.55</v>
      </c>
      <c r="S3698" s="14">
        <f t="shared" si="400"/>
        <v>39.743589743589745</v>
      </c>
      <c r="T3698" t="str">
        <f t="shared" si="404"/>
        <v>theater</v>
      </c>
      <c r="U3698" t="str">
        <f t="shared" si="405"/>
        <v>plays</v>
      </c>
    </row>
    <row r="3699" spans="1:21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f t="shared" si="401"/>
        <v>2420</v>
      </c>
      <c r="F3699">
        <v>2160</v>
      </c>
      <c r="G3699" t="s">
        <v>8219</v>
      </c>
      <c r="H3699" t="s">
        <v>8225</v>
      </c>
      <c r="I3699" t="s">
        <v>8247</v>
      </c>
      <c r="J3699">
        <v>1462878648</v>
      </c>
      <c r="K3699" s="10">
        <f t="shared" si="402"/>
        <v>42500.465833333335</v>
      </c>
      <c r="L3699">
        <v>1461064248</v>
      </c>
      <c r="M3699" s="10">
        <f t="shared" si="403"/>
        <v>42479.465833333335</v>
      </c>
      <c r="N3699" t="b">
        <v>0</v>
      </c>
      <c r="O3699">
        <v>30</v>
      </c>
      <c r="P3699" t="b">
        <v>1</v>
      </c>
      <c r="Q3699" t="s">
        <v>8271</v>
      </c>
      <c r="R3699" s="5">
        <f t="shared" si="399"/>
        <v>1.08</v>
      </c>
      <c r="S3699" s="14">
        <f t="shared" si="400"/>
        <v>72</v>
      </c>
      <c r="T3699" t="str">
        <f t="shared" si="404"/>
        <v>theater</v>
      </c>
      <c r="U3699" t="str">
        <f t="shared" si="405"/>
        <v>plays</v>
      </c>
    </row>
    <row r="3700" spans="1:21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f t="shared" si="401"/>
        <v>5000</v>
      </c>
      <c r="F3700">
        <v>5526</v>
      </c>
      <c r="G3700" t="s">
        <v>8219</v>
      </c>
      <c r="H3700" t="s">
        <v>8224</v>
      </c>
      <c r="I3700" t="s">
        <v>8246</v>
      </c>
      <c r="J3700">
        <v>1456946487</v>
      </c>
      <c r="K3700" s="10">
        <f t="shared" si="402"/>
        <v>42431.806562500002</v>
      </c>
      <c r="L3700">
        <v>1454354487</v>
      </c>
      <c r="M3700" s="10">
        <f t="shared" si="403"/>
        <v>42401.806562500002</v>
      </c>
      <c r="N3700" t="b">
        <v>0</v>
      </c>
      <c r="O3700">
        <v>136</v>
      </c>
      <c r="P3700" t="b">
        <v>1</v>
      </c>
      <c r="Q3700" t="s">
        <v>8271</v>
      </c>
      <c r="R3700" s="5">
        <f t="shared" si="399"/>
        <v>1.105</v>
      </c>
      <c r="S3700" s="14">
        <f t="shared" si="400"/>
        <v>40.632352941176471</v>
      </c>
      <c r="T3700" t="str">
        <f t="shared" si="404"/>
        <v>theater</v>
      </c>
      <c r="U3700" t="str">
        <f t="shared" si="405"/>
        <v>plays</v>
      </c>
    </row>
    <row r="3701" spans="1:21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f t="shared" si="401"/>
        <v>2500</v>
      </c>
      <c r="F3701">
        <v>2520</v>
      </c>
      <c r="G3701" t="s">
        <v>8219</v>
      </c>
      <c r="H3701" t="s">
        <v>8224</v>
      </c>
      <c r="I3701" t="s">
        <v>8246</v>
      </c>
      <c r="J3701">
        <v>1413383216</v>
      </c>
      <c r="K3701" s="10">
        <f t="shared" si="402"/>
        <v>41927.602037037039</v>
      </c>
      <c r="L3701">
        <v>1410791216</v>
      </c>
      <c r="M3701" s="10">
        <f t="shared" si="403"/>
        <v>41897.602037037039</v>
      </c>
      <c r="N3701" t="b">
        <v>0</v>
      </c>
      <c r="O3701">
        <v>40</v>
      </c>
      <c r="P3701" t="b">
        <v>1</v>
      </c>
      <c r="Q3701" t="s">
        <v>8271</v>
      </c>
      <c r="R3701" s="5">
        <f t="shared" si="399"/>
        <v>1.008</v>
      </c>
      <c r="S3701" s="14">
        <f t="shared" si="400"/>
        <v>63</v>
      </c>
      <c r="T3701" t="str">
        <f t="shared" si="404"/>
        <v>theater</v>
      </c>
      <c r="U3701" t="str">
        <f t="shared" si="405"/>
        <v>plays</v>
      </c>
    </row>
    <row r="3702" spans="1:21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f t="shared" si="401"/>
        <v>500</v>
      </c>
      <c r="F3702">
        <v>606</v>
      </c>
      <c r="G3702" t="s">
        <v>8219</v>
      </c>
      <c r="H3702" t="s">
        <v>8224</v>
      </c>
      <c r="I3702" t="s">
        <v>8246</v>
      </c>
      <c r="J3702">
        <v>1412092800</v>
      </c>
      <c r="K3702" s="10">
        <f t="shared" si="402"/>
        <v>41912.666666666664</v>
      </c>
      <c r="L3702">
        <v>1409493800</v>
      </c>
      <c r="M3702" s="10">
        <f t="shared" si="403"/>
        <v>41882.585648148146</v>
      </c>
      <c r="N3702" t="b">
        <v>0</v>
      </c>
      <c r="O3702">
        <v>18</v>
      </c>
      <c r="P3702" t="b">
        <v>1</v>
      </c>
      <c r="Q3702" t="s">
        <v>8271</v>
      </c>
      <c r="R3702" s="5">
        <f t="shared" si="399"/>
        <v>1.212</v>
      </c>
      <c r="S3702" s="14">
        <f t="shared" si="400"/>
        <v>33.666666666666664</v>
      </c>
      <c r="T3702" t="str">
        <f t="shared" si="404"/>
        <v>theater</v>
      </c>
      <c r="U3702" t="str">
        <f t="shared" si="405"/>
        <v>plays</v>
      </c>
    </row>
    <row r="3703" spans="1:21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f t="shared" si="401"/>
        <v>1815</v>
      </c>
      <c r="F3703">
        <v>1505</v>
      </c>
      <c r="G3703" t="s">
        <v>8219</v>
      </c>
      <c r="H3703" t="s">
        <v>8225</v>
      </c>
      <c r="I3703" t="s">
        <v>8247</v>
      </c>
      <c r="J3703">
        <v>1433422793</v>
      </c>
      <c r="K3703" s="10">
        <f t="shared" si="402"/>
        <v>42159.541585648149</v>
      </c>
      <c r="L3703">
        <v>1430830793</v>
      </c>
      <c r="M3703" s="10">
        <f t="shared" si="403"/>
        <v>42129.541585648149</v>
      </c>
      <c r="N3703" t="b">
        <v>0</v>
      </c>
      <c r="O3703">
        <v>39</v>
      </c>
      <c r="P3703" t="b">
        <v>1</v>
      </c>
      <c r="Q3703" t="s">
        <v>8271</v>
      </c>
      <c r="R3703" s="5">
        <f t="shared" si="399"/>
        <v>1.0029999999999999</v>
      </c>
      <c r="S3703" s="14">
        <f t="shared" si="400"/>
        <v>38.589743589743591</v>
      </c>
      <c r="T3703" t="str">
        <f t="shared" si="404"/>
        <v>theater</v>
      </c>
      <c r="U3703" t="str">
        <f t="shared" si="405"/>
        <v>plays</v>
      </c>
    </row>
    <row r="3704" spans="1:21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f t="shared" si="401"/>
        <v>3630</v>
      </c>
      <c r="F3704">
        <v>3275</v>
      </c>
      <c r="G3704" t="s">
        <v>8219</v>
      </c>
      <c r="H3704" t="s">
        <v>8225</v>
      </c>
      <c r="I3704" t="s">
        <v>8247</v>
      </c>
      <c r="J3704">
        <v>1468191540</v>
      </c>
      <c r="K3704" s="10">
        <f t="shared" si="402"/>
        <v>42561.957638888889</v>
      </c>
      <c r="L3704">
        <v>1464958484</v>
      </c>
      <c r="M3704" s="10">
        <f t="shared" si="403"/>
        <v>42524.53800925926</v>
      </c>
      <c r="N3704" t="b">
        <v>0</v>
      </c>
      <c r="O3704">
        <v>21</v>
      </c>
      <c r="P3704" t="b">
        <v>1</v>
      </c>
      <c r="Q3704" t="s">
        <v>8271</v>
      </c>
      <c r="R3704" s="5">
        <f t="shared" si="399"/>
        <v>1.0920000000000001</v>
      </c>
      <c r="S3704" s="14">
        <f t="shared" si="400"/>
        <v>155.95238095238096</v>
      </c>
      <c r="T3704" t="str">
        <f t="shared" si="404"/>
        <v>theater</v>
      </c>
      <c r="U3704" t="str">
        <f t="shared" si="405"/>
        <v>plays</v>
      </c>
    </row>
    <row r="3705" spans="1:21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f t="shared" si="401"/>
        <v>1050</v>
      </c>
      <c r="F3705">
        <v>1296</v>
      </c>
      <c r="G3705" t="s">
        <v>8219</v>
      </c>
      <c r="H3705" t="s">
        <v>8224</v>
      </c>
      <c r="I3705" t="s">
        <v>8246</v>
      </c>
      <c r="J3705">
        <v>1471071540</v>
      </c>
      <c r="K3705" s="10">
        <f t="shared" si="402"/>
        <v>42595.290972222225</v>
      </c>
      <c r="L3705">
        <v>1467720388</v>
      </c>
      <c r="M3705" s="10">
        <f t="shared" si="403"/>
        <v>42556.504490740743</v>
      </c>
      <c r="N3705" t="b">
        <v>0</v>
      </c>
      <c r="O3705">
        <v>30</v>
      </c>
      <c r="P3705" t="b">
        <v>1</v>
      </c>
      <c r="Q3705" t="s">
        <v>8271</v>
      </c>
      <c r="R3705" s="5">
        <f t="shared" si="399"/>
        <v>1.234</v>
      </c>
      <c r="S3705" s="14">
        <f t="shared" si="400"/>
        <v>43.2</v>
      </c>
      <c r="T3705" t="str">
        <f t="shared" si="404"/>
        <v>theater</v>
      </c>
      <c r="U3705" t="str">
        <f t="shared" si="405"/>
        <v>plays</v>
      </c>
    </row>
    <row r="3706" spans="1:21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f t="shared" si="401"/>
        <v>363</v>
      </c>
      <c r="F3706">
        <v>409.01</v>
      </c>
      <c r="G3706" t="s">
        <v>8219</v>
      </c>
      <c r="H3706" t="s">
        <v>8225</v>
      </c>
      <c r="I3706" t="s">
        <v>8247</v>
      </c>
      <c r="J3706">
        <v>1464712394</v>
      </c>
      <c r="K3706" s="10">
        <f t="shared" si="402"/>
        <v>42521.689745370371</v>
      </c>
      <c r="L3706">
        <v>1459528394</v>
      </c>
      <c r="M3706" s="10">
        <f t="shared" si="403"/>
        <v>42461.689745370371</v>
      </c>
      <c r="N3706" t="b">
        <v>0</v>
      </c>
      <c r="O3706">
        <v>27</v>
      </c>
      <c r="P3706" t="b">
        <v>1</v>
      </c>
      <c r="Q3706" t="s">
        <v>8271</v>
      </c>
      <c r="R3706" s="5">
        <f t="shared" si="399"/>
        <v>1.363</v>
      </c>
      <c r="S3706" s="14">
        <f t="shared" si="400"/>
        <v>15.148518518518518</v>
      </c>
      <c r="T3706" t="str">
        <f t="shared" si="404"/>
        <v>theater</v>
      </c>
      <c r="U3706" t="str">
        <f t="shared" si="405"/>
        <v>plays</v>
      </c>
    </row>
    <row r="3707" spans="1:21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f t="shared" si="401"/>
        <v>2827</v>
      </c>
      <c r="F3707">
        <v>2925</v>
      </c>
      <c r="G3707" t="s">
        <v>8219</v>
      </c>
      <c r="H3707" t="s">
        <v>8224</v>
      </c>
      <c r="I3707" t="s">
        <v>8246</v>
      </c>
      <c r="J3707">
        <v>1403546400</v>
      </c>
      <c r="K3707" s="10">
        <f t="shared" si="402"/>
        <v>41813.75</v>
      </c>
      <c r="L3707">
        <v>1401714114</v>
      </c>
      <c r="M3707" s="10">
        <f t="shared" si="403"/>
        <v>41792.542986111112</v>
      </c>
      <c r="N3707" t="b">
        <v>0</v>
      </c>
      <c r="O3707">
        <v>35</v>
      </c>
      <c r="P3707" t="b">
        <v>1</v>
      </c>
      <c r="Q3707" t="s">
        <v>8271</v>
      </c>
      <c r="R3707" s="5">
        <f t="shared" si="399"/>
        <v>1.0349999999999999</v>
      </c>
      <c r="S3707" s="14">
        <f t="shared" si="400"/>
        <v>83.571428571428569</v>
      </c>
      <c r="T3707" t="str">
        <f t="shared" si="404"/>
        <v>theater</v>
      </c>
      <c r="U3707" t="str">
        <f t="shared" si="405"/>
        <v>plays</v>
      </c>
    </row>
    <row r="3708" spans="1:21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f t="shared" si="401"/>
        <v>1500</v>
      </c>
      <c r="F3708">
        <v>1820</v>
      </c>
      <c r="G3708" t="s">
        <v>8219</v>
      </c>
      <c r="H3708" t="s">
        <v>8224</v>
      </c>
      <c r="I3708" t="s">
        <v>8246</v>
      </c>
      <c r="J3708">
        <v>1410558949</v>
      </c>
      <c r="K3708" s="10">
        <f t="shared" si="402"/>
        <v>41894.913761574076</v>
      </c>
      <c r="L3708">
        <v>1409262949</v>
      </c>
      <c r="M3708" s="10">
        <f t="shared" si="403"/>
        <v>41879.913761574076</v>
      </c>
      <c r="N3708" t="b">
        <v>0</v>
      </c>
      <c r="O3708">
        <v>13</v>
      </c>
      <c r="P3708" t="b">
        <v>1</v>
      </c>
      <c r="Q3708" t="s">
        <v>8271</v>
      </c>
      <c r="R3708" s="5">
        <f t="shared" si="399"/>
        <v>1.2130000000000001</v>
      </c>
      <c r="S3708" s="14">
        <f t="shared" si="400"/>
        <v>140</v>
      </c>
      <c r="T3708" t="str">
        <f t="shared" si="404"/>
        <v>theater</v>
      </c>
      <c r="U3708" t="str">
        <f t="shared" si="405"/>
        <v>plays</v>
      </c>
    </row>
    <row r="3709" spans="1:21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f t="shared" si="401"/>
        <v>1000</v>
      </c>
      <c r="F3709">
        <v>1860</v>
      </c>
      <c r="G3709" t="s">
        <v>8219</v>
      </c>
      <c r="H3709" t="s">
        <v>8224</v>
      </c>
      <c r="I3709" t="s">
        <v>8246</v>
      </c>
      <c r="J3709">
        <v>1469165160</v>
      </c>
      <c r="K3709" s="10">
        <f t="shared" si="402"/>
        <v>42573.226388888885</v>
      </c>
      <c r="L3709">
        <v>1467335378</v>
      </c>
      <c r="M3709" s="10">
        <f t="shared" si="403"/>
        <v>42552.048356481479</v>
      </c>
      <c r="N3709" t="b">
        <v>0</v>
      </c>
      <c r="O3709">
        <v>23</v>
      </c>
      <c r="P3709" t="b">
        <v>1</v>
      </c>
      <c r="Q3709" t="s">
        <v>8271</v>
      </c>
      <c r="R3709" s="5">
        <f t="shared" si="399"/>
        <v>1.86</v>
      </c>
      <c r="S3709" s="14">
        <f t="shared" si="400"/>
        <v>80.869565217391298</v>
      </c>
      <c r="T3709" t="str">
        <f t="shared" si="404"/>
        <v>theater</v>
      </c>
      <c r="U3709" t="str">
        <f t="shared" si="405"/>
        <v>plays</v>
      </c>
    </row>
    <row r="3710" spans="1:21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f t="shared" si="401"/>
        <v>700</v>
      </c>
      <c r="F3710">
        <v>2100</v>
      </c>
      <c r="G3710" t="s">
        <v>8219</v>
      </c>
      <c r="H3710" t="s">
        <v>8224</v>
      </c>
      <c r="I3710" t="s">
        <v>8246</v>
      </c>
      <c r="J3710">
        <v>1404444286</v>
      </c>
      <c r="K3710" s="10">
        <f t="shared" si="402"/>
        <v>41824.142199074071</v>
      </c>
      <c r="L3710">
        <v>1403234686</v>
      </c>
      <c r="M3710" s="10">
        <f t="shared" si="403"/>
        <v>41810.142199074071</v>
      </c>
      <c r="N3710" t="b">
        <v>0</v>
      </c>
      <c r="O3710">
        <v>39</v>
      </c>
      <c r="P3710" t="b">
        <v>1</v>
      </c>
      <c r="Q3710" t="s">
        <v>8271</v>
      </c>
      <c r="R3710" s="5">
        <f t="shared" si="399"/>
        <v>3</v>
      </c>
      <c r="S3710" s="14">
        <f t="shared" si="400"/>
        <v>53.846153846153847</v>
      </c>
      <c r="T3710" t="str">
        <f t="shared" si="404"/>
        <v>theater</v>
      </c>
      <c r="U3710" t="str">
        <f t="shared" si="405"/>
        <v>plays</v>
      </c>
    </row>
    <row r="3711" spans="1:21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f t="shared" si="401"/>
        <v>1210</v>
      </c>
      <c r="F3711">
        <v>1082.5</v>
      </c>
      <c r="G3711" t="s">
        <v>8219</v>
      </c>
      <c r="H3711" t="s">
        <v>8225</v>
      </c>
      <c r="I3711" t="s">
        <v>8247</v>
      </c>
      <c r="J3711">
        <v>1403715546</v>
      </c>
      <c r="K3711" s="10">
        <f t="shared" si="402"/>
        <v>41815.707708333335</v>
      </c>
      <c r="L3711">
        <v>1401123546</v>
      </c>
      <c r="M3711" s="10">
        <f t="shared" si="403"/>
        <v>41785.707708333335</v>
      </c>
      <c r="N3711" t="b">
        <v>0</v>
      </c>
      <c r="O3711">
        <v>35</v>
      </c>
      <c r="P3711" t="b">
        <v>1</v>
      </c>
      <c r="Q3711" t="s">
        <v>8271</v>
      </c>
      <c r="R3711" s="5">
        <f t="shared" si="399"/>
        <v>1.083</v>
      </c>
      <c r="S3711" s="14">
        <f t="shared" si="400"/>
        <v>30.928571428571427</v>
      </c>
      <c r="T3711" t="str">
        <f t="shared" si="404"/>
        <v>theater</v>
      </c>
      <c r="U3711" t="str">
        <f t="shared" si="405"/>
        <v>plays</v>
      </c>
    </row>
    <row r="3712" spans="1:21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f t="shared" si="401"/>
        <v>1300</v>
      </c>
      <c r="F3712">
        <v>1835</v>
      </c>
      <c r="G3712" t="s">
        <v>8219</v>
      </c>
      <c r="H3712" t="s">
        <v>8224</v>
      </c>
      <c r="I3712" t="s">
        <v>8246</v>
      </c>
      <c r="J3712">
        <v>1428068988</v>
      </c>
      <c r="K3712" s="10">
        <f t="shared" si="402"/>
        <v>42097.576249999998</v>
      </c>
      <c r="L3712">
        <v>1425908988</v>
      </c>
      <c r="M3712" s="10">
        <f t="shared" si="403"/>
        <v>42072.576249999998</v>
      </c>
      <c r="N3712" t="b">
        <v>0</v>
      </c>
      <c r="O3712">
        <v>27</v>
      </c>
      <c r="P3712" t="b">
        <v>1</v>
      </c>
      <c r="Q3712" t="s">
        <v>8271</v>
      </c>
      <c r="R3712" s="5">
        <f t="shared" si="399"/>
        <v>1.4119999999999999</v>
      </c>
      <c r="S3712" s="14">
        <f t="shared" si="400"/>
        <v>67.962962962962962</v>
      </c>
      <c r="T3712" t="str">
        <f t="shared" si="404"/>
        <v>theater</v>
      </c>
      <c r="U3712" t="str">
        <f t="shared" si="405"/>
        <v>plays</v>
      </c>
    </row>
    <row r="3713" spans="1:21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f t="shared" si="401"/>
        <v>500</v>
      </c>
      <c r="F3713">
        <v>570</v>
      </c>
      <c r="G3713" t="s">
        <v>8219</v>
      </c>
      <c r="H3713" t="s">
        <v>8224</v>
      </c>
      <c r="I3713" t="s">
        <v>8246</v>
      </c>
      <c r="J3713">
        <v>1402848000</v>
      </c>
      <c r="K3713" s="10">
        <f t="shared" si="402"/>
        <v>41805.666666666664</v>
      </c>
      <c r="L3713">
        <v>1400606573</v>
      </c>
      <c r="M3713" s="10">
        <f t="shared" si="403"/>
        <v>41779.724224537036</v>
      </c>
      <c r="N3713" t="b">
        <v>0</v>
      </c>
      <c r="O3713">
        <v>21</v>
      </c>
      <c r="P3713" t="b">
        <v>1</v>
      </c>
      <c r="Q3713" t="s">
        <v>8271</v>
      </c>
      <c r="R3713" s="5">
        <f t="shared" si="399"/>
        <v>1.1399999999999999</v>
      </c>
      <c r="S3713" s="14">
        <f t="shared" si="400"/>
        <v>27.142857142857142</v>
      </c>
      <c r="T3713" t="str">
        <f t="shared" si="404"/>
        <v>theater</v>
      </c>
      <c r="U3713" t="str">
        <f t="shared" si="405"/>
        <v>plays</v>
      </c>
    </row>
    <row r="3714" spans="1:21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f t="shared" si="401"/>
        <v>7500</v>
      </c>
      <c r="F3714">
        <v>11530</v>
      </c>
      <c r="G3714" t="s">
        <v>8219</v>
      </c>
      <c r="H3714" t="s">
        <v>8224</v>
      </c>
      <c r="I3714" t="s">
        <v>8246</v>
      </c>
      <c r="J3714">
        <v>1433055540</v>
      </c>
      <c r="K3714" s="10">
        <f t="shared" si="402"/>
        <v>42155.290972222225</v>
      </c>
      <c r="L3714">
        <v>1431230867</v>
      </c>
      <c r="M3714" s="10">
        <f t="shared" si="403"/>
        <v>42134.172071759262</v>
      </c>
      <c r="N3714" t="b">
        <v>0</v>
      </c>
      <c r="O3714">
        <v>104</v>
      </c>
      <c r="P3714" t="b">
        <v>1</v>
      </c>
      <c r="Q3714" t="s">
        <v>8271</v>
      </c>
      <c r="R3714" s="5">
        <f t="shared" ref="R3714:R3777" si="406">ROUND((F3714/D3714),3)</f>
        <v>1.5369999999999999</v>
      </c>
      <c r="S3714" s="14">
        <f t="shared" ref="S3714:S3777" si="407">F3714/O3714</f>
        <v>110.86538461538461</v>
      </c>
      <c r="T3714" t="str">
        <f t="shared" si="404"/>
        <v>theater</v>
      </c>
      <c r="U3714" t="str">
        <f t="shared" si="405"/>
        <v>plays</v>
      </c>
    </row>
    <row r="3715" spans="1:21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f t="shared" ref="E3715:E3778" si="408">IF(I3715="USD",D3715,(IF(I3715="AUD",(D3715*0.68),IF(I3715="GBP",(D3715*1.21),(IF(I3715="EUR",(D3715*1.11),(IF(I3715="CAD",(D3715*0.75),(IF(I3715="NZD",(D3715*0.64),IF(I3715="HKD",(D3715*0.13),IF(I3715="DKK",(D3715*0.15),IF(I3715="NOK",(D3715*0.11),IF(I3715="SEK",(D3715*0.1),(IF(I3715="MXN",(D3715*0.051),IF(I3715="chf",(D3715*1.02),IF(I3715="SGD",(D3715*0.72)))))))))))))))))))</f>
        <v>2000</v>
      </c>
      <c r="F3715">
        <v>2030</v>
      </c>
      <c r="G3715" t="s">
        <v>8219</v>
      </c>
      <c r="H3715" t="s">
        <v>8224</v>
      </c>
      <c r="I3715" t="s">
        <v>8246</v>
      </c>
      <c r="J3715">
        <v>1465062166</v>
      </c>
      <c r="K3715" s="10">
        <f t="shared" ref="K3715:K3778" si="409">(((J3715/60)/60)/24)+DATE(1970,1,1)</f>
        <v>42525.738032407404</v>
      </c>
      <c r="L3715">
        <v>1463334166</v>
      </c>
      <c r="M3715" s="10">
        <f t="shared" ref="M3715:M3778" si="410">(((L3715/60)/60)/24)+DATE(1970,1,1)</f>
        <v>42505.738032407404</v>
      </c>
      <c r="N3715" t="b">
        <v>0</v>
      </c>
      <c r="O3715">
        <v>19</v>
      </c>
      <c r="P3715" t="b">
        <v>1</v>
      </c>
      <c r="Q3715" t="s">
        <v>8271</v>
      </c>
      <c r="R3715" s="5">
        <f t="shared" si="406"/>
        <v>1.0149999999999999</v>
      </c>
      <c r="S3715" s="14">
        <f t="shared" si="407"/>
        <v>106.84210526315789</v>
      </c>
      <c r="T3715" t="str">
        <f t="shared" ref="T3715:T3778" si="411">LEFT(Q3715,SEARCH("/",Q3715,1)-1)</f>
        <v>theater</v>
      </c>
      <c r="U3715" t="str">
        <f t="shared" ref="U3715:U3778" si="412">RIGHT(Q3715,(LEN(Q3715)-(SEARCH("/",Q3715,1))))</f>
        <v>plays</v>
      </c>
    </row>
    <row r="3716" spans="1:21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f t="shared" si="408"/>
        <v>10000</v>
      </c>
      <c r="F3716">
        <v>10235</v>
      </c>
      <c r="G3716" t="s">
        <v>8219</v>
      </c>
      <c r="H3716" t="s">
        <v>8224</v>
      </c>
      <c r="I3716" t="s">
        <v>8246</v>
      </c>
      <c r="J3716">
        <v>1432612740</v>
      </c>
      <c r="K3716" s="10">
        <f t="shared" si="409"/>
        <v>42150.165972222225</v>
      </c>
      <c r="L3716">
        <v>1429881667</v>
      </c>
      <c r="M3716" s="10">
        <f t="shared" si="410"/>
        <v>42118.556331018524</v>
      </c>
      <c r="N3716" t="b">
        <v>0</v>
      </c>
      <c r="O3716">
        <v>97</v>
      </c>
      <c r="P3716" t="b">
        <v>1</v>
      </c>
      <c r="Q3716" t="s">
        <v>8271</v>
      </c>
      <c r="R3716" s="5">
        <f t="shared" si="406"/>
        <v>1.024</v>
      </c>
      <c r="S3716" s="14">
        <f t="shared" si="407"/>
        <v>105.51546391752578</v>
      </c>
      <c r="T3716" t="str">
        <f t="shared" si="411"/>
        <v>theater</v>
      </c>
      <c r="U3716" t="str">
        <f t="shared" si="412"/>
        <v>plays</v>
      </c>
    </row>
    <row r="3717" spans="1:21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f t="shared" si="408"/>
        <v>4235</v>
      </c>
      <c r="F3717">
        <v>3590</v>
      </c>
      <c r="G3717" t="s">
        <v>8219</v>
      </c>
      <c r="H3717" t="s">
        <v>8225</v>
      </c>
      <c r="I3717" t="s">
        <v>8247</v>
      </c>
      <c r="J3717">
        <v>1427806320</v>
      </c>
      <c r="K3717" s="10">
        <f t="shared" si="409"/>
        <v>42094.536111111112</v>
      </c>
      <c r="L3717">
        <v>1422834819</v>
      </c>
      <c r="M3717" s="10">
        <f t="shared" si="410"/>
        <v>42036.995590277773</v>
      </c>
      <c r="N3717" t="b">
        <v>0</v>
      </c>
      <c r="O3717">
        <v>27</v>
      </c>
      <c r="P3717" t="b">
        <v>1</v>
      </c>
      <c r="Q3717" t="s">
        <v>8271</v>
      </c>
      <c r="R3717" s="5">
        <f t="shared" si="406"/>
        <v>1.026</v>
      </c>
      <c r="S3717" s="14">
        <f t="shared" si="407"/>
        <v>132.96296296296296</v>
      </c>
      <c r="T3717" t="str">
        <f t="shared" si="411"/>
        <v>theater</v>
      </c>
      <c r="U3717" t="str">
        <f t="shared" si="412"/>
        <v>plays</v>
      </c>
    </row>
    <row r="3718" spans="1:21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f t="shared" si="408"/>
        <v>800</v>
      </c>
      <c r="F3718">
        <v>1246</v>
      </c>
      <c r="G3718" t="s">
        <v>8219</v>
      </c>
      <c r="H3718" t="s">
        <v>8224</v>
      </c>
      <c r="I3718" t="s">
        <v>8246</v>
      </c>
      <c r="J3718">
        <v>1453411109</v>
      </c>
      <c r="K3718" s="10">
        <f t="shared" si="409"/>
        <v>42390.887835648144</v>
      </c>
      <c r="L3718">
        <v>1450819109</v>
      </c>
      <c r="M3718" s="10">
        <f t="shared" si="410"/>
        <v>42360.887835648144</v>
      </c>
      <c r="N3718" t="b">
        <v>0</v>
      </c>
      <c r="O3718">
        <v>24</v>
      </c>
      <c r="P3718" t="b">
        <v>1</v>
      </c>
      <c r="Q3718" t="s">
        <v>8271</v>
      </c>
      <c r="R3718" s="5">
        <f t="shared" si="406"/>
        <v>1.5580000000000001</v>
      </c>
      <c r="S3718" s="14">
        <f t="shared" si="407"/>
        <v>51.916666666666664</v>
      </c>
      <c r="T3718" t="str">
        <f t="shared" si="411"/>
        <v>theater</v>
      </c>
      <c r="U3718" t="str">
        <f t="shared" si="412"/>
        <v>plays</v>
      </c>
    </row>
    <row r="3719" spans="1:21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f t="shared" si="408"/>
        <v>4840</v>
      </c>
      <c r="F3719">
        <v>4030</v>
      </c>
      <c r="G3719" t="s">
        <v>8219</v>
      </c>
      <c r="H3719" t="s">
        <v>8225</v>
      </c>
      <c r="I3719" t="s">
        <v>8247</v>
      </c>
      <c r="J3719">
        <v>1431204449</v>
      </c>
      <c r="K3719" s="10">
        <f t="shared" si="409"/>
        <v>42133.866307870368</v>
      </c>
      <c r="L3719">
        <v>1428526049</v>
      </c>
      <c r="M3719" s="10">
        <f t="shared" si="410"/>
        <v>42102.866307870368</v>
      </c>
      <c r="N3719" t="b">
        <v>0</v>
      </c>
      <c r="O3719">
        <v>13</v>
      </c>
      <c r="P3719" t="b">
        <v>1</v>
      </c>
      <c r="Q3719" t="s">
        <v>8271</v>
      </c>
      <c r="R3719" s="5">
        <f t="shared" si="406"/>
        <v>1.008</v>
      </c>
      <c r="S3719" s="14">
        <f t="shared" si="407"/>
        <v>310</v>
      </c>
      <c r="T3719" t="str">
        <f t="shared" si="411"/>
        <v>theater</v>
      </c>
      <c r="U3719" t="str">
        <f t="shared" si="412"/>
        <v>plays</v>
      </c>
    </row>
    <row r="3720" spans="1:21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f t="shared" si="408"/>
        <v>605</v>
      </c>
      <c r="F3720">
        <v>1197</v>
      </c>
      <c r="G3720" t="s">
        <v>8219</v>
      </c>
      <c r="H3720" t="s">
        <v>8225</v>
      </c>
      <c r="I3720" t="s">
        <v>8247</v>
      </c>
      <c r="J3720">
        <v>1425057075</v>
      </c>
      <c r="K3720" s="10">
        <f t="shared" si="409"/>
        <v>42062.716145833328</v>
      </c>
      <c r="L3720">
        <v>1422465075</v>
      </c>
      <c r="M3720" s="10">
        <f t="shared" si="410"/>
        <v>42032.716145833328</v>
      </c>
      <c r="N3720" t="b">
        <v>0</v>
      </c>
      <c r="O3720">
        <v>46</v>
      </c>
      <c r="P3720" t="b">
        <v>1</v>
      </c>
      <c r="Q3720" t="s">
        <v>8271</v>
      </c>
      <c r="R3720" s="5">
        <f t="shared" si="406"/>
        <v>2.3940000000000001</v>
      </c>
      <c r="S3720" s="14">
        <f t="shared" si="407"/>
        <v>26.021739130434781</v>
      </c>
      <c r="T3720" t="str">
        <f t="shared" si="411"/>
        <v>theater</v>
      </c>
      <c r="U3720" t="str">
        <f t="shared" si="412"/>
        <v>plays</v>
      </c>
    </row>
    <row r="3721" spans="1:21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f t="shared" si="408"/>
        <v>242</v>
      </c>
      <c r="F3721">
        <v>420</v>
      </c>
      <c r="G3721" t="s">
        <v>8219</v>
      </c>
      <c r="H3721" t="s">
        <v>8225</v>
      </c>
      <c r="I3721" t="s">
        <v>8247</v>
      </c>
      <c r="J3721">
        <v>1434994266</v>
      </c>
      <c r="K3721" s="10">
        <f t="shared" si="409"/>
        <v>42177.729930555557</v>
      </c>
      <c r="L3721">
        <v>1432402266</v>
      </c>
      <c r="M3721" s="10">
        <f t="shared" si="410"/>
        <v>42147.729930555557</v>
      </c>
      <c r="N3721" t="b">
        <v>0</v>
      </c>
      <c r="O3721">
        <v>4</v>
      </c>
      <c r="P3721" t="b">
        <v>1</v>
      </c>
      <c r="Q3721" t="s">
        <v>8271</v>
      </c>
      <c r="R3721" s="5">
        <f t="shared" si="406"/>
        <v>2.1</v>
      </c>
      <c r="S3721" s="14">
        <f t="shared" si="407"/>
        <v>105</v>
      </c>
      <c r="T3721" t="str">
        <f t="shared" si="411"/>
        <v>theater</v>
      </c>
      <c r="U3721" t="str">
        <f t="shared" si="412"/>
        <v>plays</v>
      </c>
    </row>
    <row r="3722" spans="1:21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f t="shared" si="408"/>
        <v>3300</v>
      </c>
      <c r="F3722">
        <v>3449</v>
      </c>
      <c r="G3722" t="s">
        <v>8219</v>
      </c>
      <c r="H3722" t="s">
        <v>8224</v>
      </c>
      <c r="I3722" t="s">
        <v>8246</v>
      </c>
      <c r="J3722">
        <v>1435881006</v>
      </c>
      <c r="K3722" s="10">
        <f t="shared" si="409"/>
        <v>42187.993125000001</v>
      </c>
      <c r="L3722">
        <v>1433980206</v>
      </c>
      <c r="M3722" s="10">
        <f t="shared" si="410"/>
        <v>42165.993125000001</v>
      </c>
      <c r="N3722" t="b">
        <v>0</v>
      </c>
      <c r="O3722">
        <v>40</v>
      </c>
      <c r="P3722" t="b">
        <v>1</v>
      </c>
      <c r="Q3722" t="s">
        <v>8271</v>
      </c>
      <c r="R3722" s="5">
        <f t="shared" si="406"/>
        <v>1.0449999999999999</v>
      </c>
      <c r="S3722" s="14">
        <f t="shared" si="407"/>
        <v>86.224999999999994</v>
      </c>
      <c r="T3722" t="str">
        <f t="shared" si="411"/>
        <v>theater</v>
      </c>
      <c r="U3722" t="str">
        <f t="shared" si="412"/>
        <v>plays</v>
      </c>
    </row>
    <row r="3723" spans="1:21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f t="shared" si="408"/>
        <v>5000</v>
      </c>
      <c r="F3723">
        <v>5040</v>
      </c>
      <c r="G3723" t="s">
        <v>8219</v>
      </c>
      <c r="H3723" t="s">
        <v>8224</v>
      </c>
      <c r="I3723" t="s">
        <v>8246</v>
      </c>
      <c r="J3723">
        <v>1415230084</v>
      </c>
      <c r="K3723" s="10">
        <f t="shared" si="409"/>
        <v>41948.977824074071</v>
      </c>
      <c r="L3723">
        <v>1413412084</v>
      </c>
      <c r="M3723" s="10">
        <f t="shared" si="410"/>
        <v>41927.936157407406</v>
      </c>
      <c r="N3723" t="b">
        <v>0</v>
      </c>
      <c r="O3723">
        <v>44</v>
      </c>
      <c r="P3723" t="b">
        <v>1</v>
      </c>
      <c r="Q3723" t="s">
        <v>8271</v>
      </c>
      <c r="R3723" s="5">
        <f t="shared" si="406"/>
        <v>1.008</v>
      </c>
      <c r="S3723" s="14">
        <f t="shared" si="407"/>
        <v>114.54545454545455</v>
      </c>
      <c r="T3723" t="str">
        <f t="shared" si="411"/>
        <v>theater</v>
      </c>
      <c r="U3723" t="str">
        <f t="shared" si="412"/>
        <v>plays</v>
      </c>
    </row>
    <row r="3724" spans="1:21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f t="shared" si="408"/>
        <v>1125</v>
      </c>
      <c r="F3724">
        <v>1668</v>
      </c>
      <c r="G3724" t="s">
        <v>8219</v>
      </c>
      <c r="H3724" t="s">
        <v>8229</v>
      </c>
      <c r="I3724" t="s">
        <v>8251</v>
      </c>
      <c r="J3724">
        <v>1455231540</v>
      </c>
      <c r="K3724" s="10">
        <f t="shared" si="409"/>
        <v>42411.957638888889</v>
      </c>
      <c r="L3724">
        <v>1452614847</v>
      </c>
      <c r="M3724" s="10">
        <f t="shared" si="410"/>
        <v>42381.671840277777</v>
      </c>
      <c r="N3724" t="b">
        <v>0</v>
      </c>
      <c r="O3724">
        <v>35</v>
      </c>
      <c r="P3724" t="b">
        <v>1</v>
      </c>
      <c r="Q3724" t="s">
        <v>8271</v>
      </c>
      <c r="R3724" s="5">
        <f t="shared" si="406"/>
        <v>1.1120000000000001</v>
      </c>
      <c r="S3724" s="14">
        <f t="shared" si="407"/>
        <v>47.657142857142858</v>
      </c>
      <c r="T3724" t="str">
        <f t="shared" si="411"/>
        <v>theater</v>
      </c>
      <c r="U3724" t="str">
        <f t="shared" si="412"/>
        <v>plays</v>
      </c>
    </row>
    <row r="3725" spans="1:21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f t="shared" si="408"/>
        <v>5445</v>
      </c>
      <c r="F3725">
        <v>4592</v>
      </c>
      <c r="G3725" t="s">
        <v>8219</v>
      </c>
      <c r="H3725" t="s">
        <v>8225</v>
      </c>
      <c r="I3725" t="s">
        <v>8247</v>
      </c>
      <c r="J3725">
        <v>1417374262</v>
      </c>
      <c r="K3725" s="10">
        <f t="shared" si="409"/>
        <v>41973.794699074075</v>
      </c>
      <c r="L3725">
        <v>1414778662</v>
      </c>
      <c r="M3725" s="10">
        <f t="shared" si="410"/>
        <v>41943.753032407411</v>
      </c>
      <c r="N3725" t="b">
        <v>0</v>
      </c>
      <c r="O3725">
        <v>63</v>
      </c>
      <c r="P3725" t="b">
        <v>1</v>
      </c>
      <c r="Q3725" t="s">
        <v>8271</v>
      </c>
      <c r="R3725" s="5">
        <f t="shared" si="406"/>
        <v>1.02</v>
      </c>
      <c r="S3725" s="14">
        <f t="shared" si="407"/>
        <v>72.888888888888886</v>
      </c>
      <c r="T3725" t="str">
        <f t="shared" si="411"/>
        <v>theater</v>
      </c>
      <c r="U3725" t="str">
        <f t="shared" si="412"/>
        <v>plays</v>
      </c>
    </row>
    <row r="3726" spans="1:21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f t="shared" si="408"/>
        <v>5203</v>
      </c>
      <c r="F3726">
        <v>4409.55</v>
      </c>
      <c r="G3726" t="s">
        <v>8219</v>
      </c>
      <c r="H3726" t="s">
        <v>8225</v>
      </c>
      <c r="I3726" t="s">
        <v>8247</v>
      </c>
      <c r="J3726">
        <v>1462402800</v>
      </c>
      <c r="K3726" s="10">
        <f t="shared" si="409"/>
        <v>42494.958333333328</v>
      </c>
      <c r="L3726">
        <v>1459856860</v>
      </c>
      <c r="M3726" s="10">
        <f t="shared" si="410"/>
        <v>42465.491435185191</v>
      </c>
      <c r="N3726" t="b">
        <v>0</v>
      </c>
      <c r="O3726">
        <v>89</v>
      </c>
      <c r="P3726" t="b">
        <v>1</v>
      </c>
      <c r="Q3726" t="s">
        <v>8271</v>
      </c>
      <c r="R3726" s="5">
        <f t="shared" si="406"/>
        <v>1.0249999999999999</v>
      </c>
      <c r="S3726" s="14">
        <f t="shared" si="407"/>
        <v>49.545505617977533</v>
      </c>
      <c r="T3726" t="str">
        <f t="shared" si="411"/>
        <v>theater</v>
      </c>
      <c r="U3726" t="str">
        <f t="shared" si="412"/>
        <v>plays</v>
      </c>
    </row>
    <row r="3727" spans="1:21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f t="shared" si="408"/>
        <v>363</v>
      </c>
      <c r="F3727">
        <v>381</v>
      </c>
      <c r="G3727" t="s">
        <v>8219</v>
      </c>
      <c r="H3727" t="s">
        <v>8225</v>
      </c>
      <c r="I3727" t="s">
        <v>8247</v>
      </c>
      <c r="J3727">
        <v>1455831000</v>
      </c>
      <c r="K3727" s="10">
        <f t="shared" si="409"/>
        <v>42418.895833333328</v>
      </c>
      <c r="L3727">
        <v>1454366467</v>
      </c>
      <c r="M3727" s="10">
        <f t="shared" si="410"/>
        <v>42401.945219907408</v>
      </c>
      <c r="N3727" t="b">
        <v>0</v>
      </c>
      <c r="O3727">
        <v>15</v>
      </c>
      <c r="P3727" t="b">
        <v>1</v>
      </c>
      <c r="Q3727" t="s">
        <v>8271</v>
      </c>
      <c r="R3727" s="5">
        <f t="shared" si="406"/>
        <v>1.27</v>
      </c>
      <c r="S3727" s="14">
        <f t="shared" si="407"/>
        <v>25.4</v>
      </c>
      <c r="T3727" t="str">
        <f t="shared" si="411"/>
        <v>theater</v>
      </c>
      <c r="U3727" t="str">
        <f t="shared" si="412"/>
        <v>plays</v>
      </c>
    </row>
    <row r="3728" spans="1:21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f t="shared" si="408"/>
        <v>850</v>
      </c>
      <c r="F3728">
        <v>2879</v>
      </c>
      <c r="G3728" t="s">
        <v>8219</v>
      </c>
      <c r="H3728" t="s">
        <v>8224</v>
      </c>
      <c r="I3728" t="s">
        <v>8246</v>
      </c>
      <c r="J3728">
        <v>1461963600</v>
      </c>
      <c r="K3728" s="10">
        <f t="shared" si="409"/>
        <v>42489.875</v>
      </c>
      <c r="L3728">
        <v>1459567371</v>
      </c>
      <c r="M3728" s="10">
        <f t="shared" si="410"/>
        <v>42462.140868055561</v>
      </c>
      <c r="N3728" t="b">
        <v>0</v>
      </c>
      <c r="O3728">
        <v>46</v>
      </c>
      <c r="P3728" t="b">
        <v>1</v>
      </c>
      <c r="Q3728" t="s">
        <v>8271</v>
      </c>
      <c r="R3728" s="5">
        <f t="shared" si="406"/>
        <v>3.387</v>
      </c>
      <c r="S3728" s="14">
        <f t="shared" si="407"/>
        <v>62.586956521739133</v>
      </c>
      <c r="T3728" t="str">
        <f t="shared" si="411"/>
        <v>theater</v>
      </c>
      <c r="U3728" t="str">
        <f t="shared" si="412"/>
        <v>plays</v>
      </c>
    </row>
    <row r="3729" spans="1:21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f t="shared" si="408"/>
        <v>2000</v>
      </c>
      <c r="F3729">
        <v>2015</v>
      </c>
      <c r="G3729" t="s">
        <v>8219</v>
      </c>
      <c r="H3729" t="s">
        <v>8224</v>
      </c>
      <c r="I3729" t="s">
        <v>8246</v>
      </c>
      <c r="J3729">
        <v>1476939300</v>
      </c>
      <c r="K3729" s="10">
        <f t="shared" si="409"/>
        <v>42663.204861111109</v>
      </c>
      <c r="L3729">
        <v>1474273294</v>
      </c>
      <c r="M3729" s="10">
        <f t="shared" si="410"/>
        <v>42632.348310185189</v>
      </c>
      <c r="N3729" t="b">
        <v>0</v>
      </c>
      <c r="O3729">
        <v>33</v>
      </c>
      <c r="P3729" t="b">
        <v>1</v>
      </c>
      <c r="Q3729" t="s">
        <v>8271</v>
      </c>
      <c r="R3729" s="5">
        <f t="shared" si="406"/>
        <v>1.008</v>
      </c>
      <c r="S3729" s="14">
        <f t="shared" si="407"/>
        <v>61.060606060606062</v>
      </c>
      <c r="T3729" t="str">
        <f t="shared" si="411"/>
        <v>theater</v>
      </c>
      <c r="U3729" t="str">
        <f t="shared" si="412"/>
        <v>plays</v>
      </c>
    </row>
    <row r="3730" spans="1:21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f t="shared" si="408"/>
        <v>20000</v>
      </c>
      <c r="F3730">
        <v>1862</v>
      </c>
      <c r="G3730" t="s">
        <v>8221</v>
      </c>
      <c r="H3730" t="s">
        <v>8224</v>
      </c>
      <c r="I3730" t="s">
        <v>8246</v>
      </c>
      <c r="J3730">
        <v>1439957176</v>
      </c>
      <c r="K3730" s="10">
        <f t="shared" si="409"/>
        <v>42235.171018518522</v>
      </c>
      <c r="L3730">
        <v>1437365176</v>
      </c>
      <c r="M3730" s="10">
        <f t="shared" si="410"/>
        <v>42205.171018518522</v>
      </c>
      <c r="N3730" t="b">
        <v>0</v>
      </c>
      <c r="O3730">
        <v>31</v>
      </c>
      <c r="P3730" t="b">
        <v>0</v>
      </c>
      <c r="Q3730" t="s">
        <v>8271</v>
      </c>
      <c r="R3730" s="5">
        <f t="shared" si="406"/>
        <v>9.2999999999999999E-2</v>
      </c>
      <c r="S3730" s="6">
        <f t="shared" si="407"/>
        <v>60.064516129032256</v>
      </c>
      <c r="T3730" t="str">
        <f t="shared" si="411"/>
        <v>theater</v>
      </c>
      <c r="U3730" t="str">
        <f t="shared" si="412"/>
        <v>plays</v>
      </c>
    </row>
    <row r="3731" spans="1:21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f t="shared" si="408"/>
        <v>5000</v>
      </c>
      <c r="F3731">
        <v>362</v>
      </c>
      <c r="G3731" t="s">
        <v>8221</v>
      </c>
      <c r="H3731" t="s">
        <v>8224</v>
      </c>
      <c r="I3731" t="s">
        <v>8246</v>
      </c>
      <c r="J3731">
        <v>1427082912</v>
      </c>
      <c r="K3731" s="10">
        <f t="shared" si="409"/>
        <v>42086.16333333333</v>
      </c>
      <c r="L3731">
        <v>1423198512</v>
      </c>
      <c r="M3731" s="10">
        <f t="shared" si="410"/>
        <v>42041.205000000002</v>
      </c>
      <c r="N3731" t="b">
        <v>0</v>
      </c>
      <c r="O3731">
        <v>5</v>
      </c>
      <c r="P3731" t="b">
        <v>0</v>
      </c>
      <c r="Q3731" t="s">
        <v>8271</v>
      </c>
      <c r="R3731" s="5">
        <f t="shared" si="406"/>
        <v>7.1999999999999995E-2</v>
      </c>
      <c r="S3731" s="6">
        <f t="shared" si="407"/>
        <v>72.400000000000006</v>
      </c>
      <c r="T3731" t="str">
        <f t="shared" si="411"/>
        <v>theater</v>
      </c>
      <c r="U3731" t="str">
        <f t="shared" si="412"/>
        <v>plays</v>
      </c>
    </row>
    <row r="3732" spans="1:21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f t="shared" si="408"/>
        <v>1000</v>
      </c>
      <c r="F3732">
        <v>100</v>
      </c>
      <c r="G3732" t="s">
        <v>8221</v>
      </c>
      <c r="H3732" t="s">
        <v>8224</v>
      </c>
      <c r="I3732" t="s">
        <v>8246</v>
      </c>
      <c r="J3732">
        <v>1439828159</v>
      </c>
      <c r="K3732" s="10">
        <f t="shared" si="409"/>
        <v>42233.677766203706</v>
      </c>
      <c r="L3732">
        <v>1437236159</v>
      </c>
      <c r="M3732" s="10">
        <f t="shared" si="410"/>
        <v>42203.677766203706</v>
      </c>
      <c r="N3732" t="b">
        <v>0</v>
      </c>
      <c r="O3732">
        <v>1</v>
      </c>
      <c r="P3732" t="b">
        <v>0</v>
      </c>
      <c r="Q3732" t="s">
        <v>8271</v>
      </c>
      <c r="R3732" s="5">
        <f t="shared" si="406"/>
        <v>0.1</v>
      </c>
      <c r="S3732" s="6">
        <f t="shared" si="407"/>
        <v>100</v>
      </c>
      <c r="T3732" t="str">
        <f t="shared" si="411"/>
        <v>theater</v>
      </c>
      <c r="U3732" t="str">
        <f t="shared" si="412"/>
        <v>plays</v>
      </c>
    </row>
    <row r="3733" spans="1:21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f t="shared" si="408"/>
        <v>5500</v>
      </c>
      <c r="F3733">
        <v>620</v>
      </c>
      <c r="G3733" t="s">
        <v>8221</v>
      </c>
      <c r="H3733" t="s">
        <v>8224</v>
      </c>
      <c r="I3733" t="s">
        <v>8246</v>
      </c>
      <c r="J3733">
        <v>1420860180</v>
      </c>
      <c r="K3733" s="10">
        <f t="shared" si="409"/>
        <v>42014.140972222223</v>
      </c>
      <c r="L3733">
        <v>1418234646</v>
      </c>
      <c r="M3733" s="10">
        <f t="shared" si="410"/>
        <v>41983.752847222218</v>
      </c>
      <c r="N3733" t="b">
        <v>0</v>
      </c>
      <c r="O3733">
        <v>12</v>
      </c>
      <c r="P3733" t="b">
        <v>0</v>
      </c>
      <c r="Q3733" t="s">
        <v>8271</v>
      </c>
      <c r="R3733" s="5">
        <f t="shared" si="406"/>
        <v>0.113</v>
      </c>
      <c r="S3733" s="6">
        <f t="shared" si="407"/>
        <v>51.666666666666664</v>
      </c>
      <c r="T3733" t="str">
        <f t="shared" si="411"/>
        <v>theater</v>
      </c>
      <c r="U3733" t="str">
        <f t="shared" si="412"/>
        <v>plays</v>
      </c>
    </row>
    <row r="3734" spans="1:21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f t="shared" si="408"/>
        <v>943.50000000000011</v>
      </c>
      <c r="F3734">
        <v>131</v>
      </c>
      <c r="G3734" t="s">
        <v>8221</v>
      </c>
      <c r="H3734" t="s">
        <v>8233</v>
      </c>
      <c r="I3734" t="s">
        <v>8249</v>
      </c>
      <c r="J3734">
        <v>1422100800</v>
      </c>
      <c r="K3734" s="10">
        <f t="shared" si="409"/>
        <v>42028.5</v>
      </c>
      <c r="L3734">
        <v>1416932133</v>
      </c>
      <c r="M3734" s="10">
        <f t="shared" si="410"/>
        <v>41968.677465277782</v>
      </c>
      <c r="N3734" t="b">
        <v>0</v>
      </c>
      <c r="O3734">
        <v>4</v>
      </c>
      <c r="P3734" t="b">
        <v>0</v>
      </c>
      <c r="Q3734" t="s">
        <v>8271</v>
      </c>
      <c r="R3734" s="5">
        <f t="shared" si="406"/>
        <v>0.154</v>
      </c>
      <c r="S3734" s="6">
        <f t="shared" si="407"/>
        <v>32.75</v>
      </c>
      <c r="T3734" t="str">
        <f t="shared" si="411"/>
        <v>theater</v>
      </c>
      <c r="U3734" t="str">
        <f t="shared" si="412"/>
        <v>plays</v>
      </c>
    </row>
    <row r="3735" spans="1:21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f t="shared" si="408"/>
        <v>1500</v>
      </c>
      <c r="F3735">
        <v>0</v>
      </c>
      <c r="G3735" t="s">
        <v>8221</v>
      </c>
      <c r="H3735" t="s">
        <v>8224</v>
      </c>
      <c r="I3735" t="s">
        <v>8246</v>
      </c>
      <c r="J3735">
        <v>1429396200</v>
      </c>
      <c r="K3735" s="10">
        <f t="shared" si="409"/>
        <v>42112.9375</v>
      </c>
      <c r="L3735">
        <v>1428539708</v>
      </c>
      <c r="M3735" s="10">
        <f t="shared" si="410"/>
        <v>42103.024398148147</v>
      </c>
      <c r="N3735" t="b">
        <v>0</v>
      </c>
      <c r="O3735">
        <v>0</v>
      </c>
      <c r="P3735" t="b">
        <v>0</v>
      </c>
      <c r="Q3735" t="s">
        <v>8271</v>
      </c>
      <c r="R3735" s="5">
        <f t="shared" si="406"/>
        <v>0</v>
      </c>
      <c r="S3735" s="6" t="e">
        <f t="shared" si="407"/>
        <v>#DIV/0!</v>
      </c>
      <c r="T3735" t="str">
        <f t="shared" si="411"/>
        <v>theater</v>
      </c>
      <c r="U3735" t="str">
        <f t="shared" si="412"/>
        <v>plays</v>
      </c>
    </row>
    <row r="3736" spans="1:21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f t="shared" si="408"/>
        <v>1500</v>
      </c>
      <c r="F3736">
        <v>427</v>
      </c>
      <c r="G3736" t="s">
        <v>8221</v>
      </c>
      <c r="H3736" t="s">
        <v>8224</v>
      </c>
      <c r="I3736" t="s">
        <v>8246</v>
      </c>
      <c r="J3736">
        <v>1432589896</v>
      </c>
      <c r="K3736" s="10">
        <f t="shared" si="409"/>
        <v>42149.901574074072</v>
      </c>
      <c r="L3736">
        <v>1427405896</v>
      </c>
      <c r="M3736" s="10">
        <f t="shared" si="410"/>
        <v>42089.901574074072</v>
      </c>
      <c r="N3736" t="b">
        <v>0</v>
      </c>
      <c r="O3736">
        <v>7</v>
      </c>
      <c r="P3736" t="b">
        <v>0</v>
      </c>
      <c r="Q3736" t="s">
        <v>8271</v>
      </c>
      <c r="R3736" s="5">
        <f t="shared" si="406"/>
        <v>0.28499999999999998</v>
      </c>
      <c r="S3736" s="6">
        <f t="shared" si="407"/>
        <v>61</v>
      </c>
      <c r="T3736" t="str">
        <f t="shared" si="411"/>
        <v>theater</v>
      </c>
      <c r="U3736" t="str">
        <f t="shared" si="412"/>
        <v>plays</v>
      </c>
    </row>
    <row r="3737" spans="1:21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f t="shared" si="408"/>
        <v>181.5</v>
      </c>
      <c r="F3737">
        <v>20</v>
      </c>
      <c r="G3737" t="s">
        <v>8221</v>
      </c>
      <c r="H3737" t="s">
        <v>8225</v>
      </c>
      <c r="I3737" t="s">
        <v>8247</v>
      </c>
      <c r="J3737">
        <v>1432831089</v>
      </c>
      <c r="K3737" s="10">
        <f t="shared" si="409"/>
        <v>42152.693159722221</v>
      </c>
      <c r="L3737">
        <v>1430239089</v>
      </c>
      <c r="M3737" s="10">
        <f t="shared" si="410"/>
        <v>42122.693159722221</v>
      </c>
      <c r="N3737" t="b">
        <v>0</v>
      </c>
      <c r="O3737">
        <v>2</v>
      </c>
      <c r="P3737" t="b">
        <v>0</v>
      </c>
      <c r="Q3737" t="s">
        <v>8271</v>
      </c>
      <c r="R3737" s="5">
        <f t="shared" si="406"/>
        <v>0.13300000000000001</v>
      </c>
      <c r="S3737" s="6">
        <f t="shared" si="407"/>
        <v>10</v>
      </c>
      <c r="T3737" t="str">
        <f t="shared" si="411"/>
        <v>theater</v>
      </c>
      <c r="U3737" t="str">
        <f t="shared" si="412"/>
        <v>plays</v>
      </c>
    </row>
    <row r="3738" spans="1:21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f t="shared" si="408"/>
        <v>1815</v>
      </c>
      <c r="F3738">
        <v>10</v>
      </c>
      <c r="G3738" t="s">
        <v>8221</v>
      </c>
      <c r="H3738" t="s">
        <v>8225</v>
      </c>
      <c r="I3738" t="s">
        <v>8247</v>
      </c>
      <c r="J3738">
        <v>1427133600</v>
      </c>
      <c r="K3738" s="10">
        <f t="shared" si="409"/>
        <v>42086.75</v>
      </c>
      <c r="L3738">
        <v>1423847093</v>
      </c>
      <c r="M3738" s="10">
        <f t="shared" si="410"/>
        <v>42048.711724537032</v>
      </c>
      <c r="N3738" t="b">
        <v>0</v>
      </c>
      <c r="O3738">
        <v>1</v>
      </c>
      <c r="P3738" t="b">
        <v>0</v>
      </c>
      <c r="Q3738" t="s">
        <v>8271</v>
      </c>
      <c r="R3738" s="5">
        <f t="shared" si="406"/>
        <v>7.0000000000000001E-3</v>
      </c>
      <c r="S3738" s="6">
        <f t="shared" si="407"/>
        <v>10</v>
      </c>
      <c r="T3738" t="str">
        <f t="shared" si="411"/>
        <v>theater</v>
      </c>
      <c r="U3738" t="str">
        <f t="shared" si="412"/>
        <v>plays</v>
      </c>
    </row>
    <row r="3739" spans="1:21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f t="shared" si="408"/>
        <v>700</v>
      </c>
      <c r="F3739">
        <v>150</v>
      </c>
      <c r="G3739" t="s">
        <v>8221</v>
      </c>
      <c r="H3739" t="s">
        <v>8224</v>
      </c>
      <c r="I3739" t="s">
        <v>8246</v>
      </c>
      <c r="J3739">
        <v>1447311540</v>
      </c>
      <c r="K3739" s="10">
        <f t="shared" si="409"/>
        <v>42320.290972222225</v>
      </c>
      <c r="L3739">
        <v>1445358903</v>
      </c>
      <c r="M3739" s="10">
        <f t="shared" si="410"/>
        <v>42297.691006944442</v>
      </c>
      <c r="N3739" t="b">
        <v>0</v>
      </c>
      <c r="O3739">
        <v>4</v>
      </c>
      <c r="P3739" t="b">
        <v>0</v>
      </c>
      <c r="Q3739" t="s">
        <v>8271</v>
      </c>
      <c r="R3739" s="5">
        <f t="shared" si="406"/>
        <v>0.214</v>
      </c>
      <c r="S3739" s="6">
        <f t="shared" si="407"/>
        <v>37.5</v>
      </c>
      <c r="T3739" t="str">
        <f t="shared" si="411"/>
        <v>theater</v>
      </c>
      <c r="U3739" t="str">
        <f t="shared" si="412"/>
        <v>plays</v>
      </c>
    </row>
    <row r="3740" spans="1:21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f t="shared" si="408"/>
        <v>1815</v>
      </c>
      <c r="F3740">
        <v>270</v>
      </c>
      <c r="G3740" t="s">
        <v>8221</v>
      </c>
      <c r="H3740" t="s">
        <v>8225</v>
      </c>
      <c r="I3740" t="s">
        <v>8247</v>
      </c>
      <c r="J3740">
        <v>1405461600</v>
      </c>
      <c r="K3740" s="10">
        <f t="shared" si="409"/>
        <v>41835.916666666664</v>
      </c>
      <c r="L3740">
        <v>1403562705</v>
      </c>
      <c r="M3740" s="10">
        <f t="shared" si="410"/>
        <v>41813.938715277778</v>
      </c>
      <c r="N3740" t="b">
        <v>0</v>
      </c>
      <c r="O3740">
        <v>6</v>
      </c>
      <c r="P3740" t="b">
        <v>0</v>
      </c>
      <c r="Q3740" t="s">
        <v>8271</v>
      </c>
      <c r="R3740" s="5">
        <f t="shared" si="406"/>
        <v>0.18</v>
      </c>
      <c r="S3740" s="6">
        <f t="shared" si="407"/>
        <v>45</v>
      </c>
      <c r="T3740" t="str">
        <f t="shared" si="411"/>
        <v>theater</v>
      </c>
      <c r="U3740" t="str">
        <f t="shared" si="412"/>
        <v>plays</v>
      </c>
    </row>
    <row r="3741" spans="1:21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f t="shared" si="408"/>
        <v>4840</v>
      </c>
      <c r="F3741">
        <v>805</v>
      </c>
      <c r="G3741" t="s">
        <v>8221</v>
      </c>
      <c r="H3741" t="s">
        <v>8225</v>
      </c>
      <c r="I3741" t="s">
        <v>8247</v>
      </c>
      <c r="J3741">
        <v>1468752468</v>
      </c>
      <c r="K3741" s="10">
        <f t="shared" si="409"/>
        <v>42568.449861111112</v>
      </c>
      <c r="L3741">
        <v>1467024468</v>
      </c>
      <c r="M3741" s="10">
        <f t="shared" si="410"/>
        <v>42548.449861111112</v>
      </c>
      <c r="N3741" t="b">
        <v>0</v>
      </c>
      <c r="O3741">
        <v>8</v>
      </c>
      <c r="P3741" t="b">
        <v>0</v>
      </c>
      <c r="Q3741" t="s">
        <v>8271</v>
      </c>
      <c r="R3741" s="5">
        <f t="shared" si="406"/>
        <v>0.20100000000000001</v>
      </c>
      <c r="S3741" s="6">
        <f t="shared" si="407"/>
        <v>100.625</v>
      </c>
      <c r="T3741" t="str">
        <f t="shared" si="411"/>
        <v>theater</v>
      </c>
      <c r="U3741" t="str">
        <f t="shared" si="412"/>
        <v>plays</v>
      </c>
    </row>
    <row r="3742" spans="1:21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f t="shared" si="408"/>
        <v>2000</v>
      </c>
      <c r="F3742">
        <v>358</v>
      </c>
      <c r="G3742" t="s">
        <v>8221</v>
      </c>
      <c r="H3742" t="s">
        <v>8224</v>
      </c>
      <c r="I3742" t="s">
        <v>8246</v>
      </c>
      <c r="J3742">
        <v>1407808438</v>
      </c>
      <c r="K3742" s="10">
        <f t="shared" si="409"/>
        <v>41863.079143518517</v>
      </c>
      <c r="L3742">
        <v>1405217355</v>
      </c>
      <c r="M3742" s="10">
        <f t="shared" si="410"/>
        <v>41833.089756944442</v>
      </c>
      <c r="N3742" t="b">
        <v>0</v>
      </c>
      <c r="O3742">
        <v>14</v>
      </c>
      <c r="P3742" t="b">
        <v>0</v>
      </c>
      <c r="Q3742" t="s">
        <v>8271</v>
      </c>
      <c r="R3742" s="5">
        <f t="shared" si="406"/>
        <v>0.17899999999999999</v>
      </c>
      <c r="S3742" s="6">
        <f t="shared" si="407"/>
        <v>25.571428571428573</v>
      </c>
      <c r="T3742" t="str">
        <f t="shared" si="411"/>
        <v>theater</v>
      </c>
      <c r="U3742" t="str">
        <f t="shared" si="412"/>
        <v>plays</v>
      </c>
    </row>
    <row r="3743" spans="1:21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f t="shared" si="408"/>
        <v>20000</v>
      </c>
      <c r="F3743">
        <v>0</v>
      </c>
      <c r="G3743" t="s">
        <v>8221</v>
      </c>
      <c r="H3743" t="s">
        <v>8224</v>
      </c>
      <c r="I3743" t="s">
        <v>8246</v>
      </c>
      <c r="J3743">
        <v>1450389950</v>
      </c>
      <c r="K3743" s="10">
        <f t="shared" si="409"/>
        <v>42355.920717592591</v>
      </c>
      <c r="L3743">
        <v>1447797950</v>
      </c>
      <c r="M3743" s="10">
        <f t="shared" si="410"/>
        <v>42325.920717592591</v>
      </c>
      <c r="N3743" t="b">
        <v>0</v>
      </c>
      <c r="O3743">
        <v>0</v>
      </c>
      <c r="P3743" t="b">
        <v>0</v>
      </c>
      <c r="Q3743" t="s">
        <v>8271</v>
      </c>
      <c r="R3743" s="5">
        <f t="shared" si="406"/>
        <v>0</v>
      </c>
      <c r="S3743" s="6" t="e">
        <f t="shared" si="407"/>
        <v>#DIV/0!</v>
      </c>
      <c r="T3743" t="str">
        <f t="shared" si="411"/>
        <v>theater</v>
      </c>
      <c r="U3743" t="str">
        <f t="shared" si="412"/>
        <v>plays</v>
      </c>
    </row>
    <row r="3744" spans="1:21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f t="shared" si="408"/>
        <v>5000</v>
      </c>
      <c r="F3744">
        <v>100</v>
      </c>
      <c r="G3744" t="s">
        <v>8221</v>
      </c>
      <c r="H3744" t="s">
        <v>8224</v>
      </c>
      <c r="I3744" t="s">
        <v>8246</v>
      </c>
      <c r="J3744">
        <v>1409980144</v>
      </c>
      <c r="K3744" s="10">
        <f t="shared" si="409"/>
        <v>41888.214629629627</v>
      </c>
      <c r="L3744">
        <v>1407388144</v>
      </c>
      <c r="M3744" s="10">
        <f t="shared" si="410"/>
        <v>41858.214629629627</v>
      </c>
      <c r="N3744" t="b">
        <v>0</v>
      </c>
      <c r="O3744">
        <v>4</v>
      </c>
      <c r="P3744" t="b">
        <v>0</v>
      </c>
      <c r="Q3744" t="s">
        <v>8271</v>
      </c>
      <c r="R3744" s="5">
        <f t="shared" si="406"/>
        <v>0.02</v>
      </c>
      <c r="S3744" s="6">
        <f t="shared" si="407"/>
        <v>25</v>
      </c>
      <c r="T3744" t="str">
        <f t="shared" si="411"/>
        <v>theater</v>
      </c>
      <c r="U3744" t="str">
        <f t="shared" si="412"/>
        <v>plays</v>
      </c>
    </row>
    <row r="3745" spans="1:21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f t="shared" si="408"/>
        <v>2200</v>
      </c>
      <c r="F3745">
        <v>0</v>
      </c>
      <c r="G3745" t="s">
        <v>8221</v>
      </c>
      <c r="H3745" t="s">
        <v>8224</v>
      </c>
      <c r="I3745" t="s">
        <v>8246</v>
      </c>
      <c r="J3745">
        <v>1404406964</v>
      </c>
      <c r="K3745" s="10">
        <f t="shared" si="409"/>
        <v>41823.710231481484</v>
      </c>
      <c r="L3745">
        <v>1401814964</v>
      </c>
      <c r="M3745" s="10">
        <f t="shared" si="410"/>
        <v>41793.710231481484</v>
      </c>
      <c r="N3745" t="b">
        <v>0</v>
      </c>
      <c r="O3745">
        <v>0</v>
      </c>
      <c r="P3745" t="b">
        <v>0</v>
      </c>
      <c r="Q3745" t="s">
        <v>8271</v>
      </c>
      <c r="R3745" s="5">
        <f t="shared" si="406"/>
        <v>0</v>
      </c>
      <c r="S3745" s="6" t="e">
        <f t="shared" si="407"/>
        <v>#DIV/0!</v>
      </c>
      <c r="T3745" t="str">
        <f t="shared" si="411"/>
        <v>theater</v>
      </c>
      <c r="U3745" t="str">
        <f t="shared" si="412"/>
        <v>plays</v>
      </c>
    </row>
    <row r="3746" spans="1:21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f t="shared" si="408"/>
        <v>1200</v>
      </c>
      <c r="F3746">
        <v>0</v>
      </c>
      <c r="G3746" t="s">
        <v>8221</v>
      </c>
      <c r="H3746" t="s">
        <v>8224</v>
      </c>
      <c r="I3746" t="s">
        <v>8246</v>
      </c>
      <c r="J3746">
        <v>1404532740</v>
      </c>
      <c r="K3746" s="10">
        <f t="shared" si="409"/>
        <v>41825.165972222225</v>
      </c>
      <c r="L3746">
        <v>1401823952</v>
      </c>
      <c r="M3746" s="10">
        <f t="shared" si="410"/>
        <v>41793.814259259263</v>
      </c>
      <c r="N3746" t="b">
        <v>0</v>
      </c>
      <c r="O3746">
        <v>0</v>
      </c>
      <c r="P3746" t="b">
        <v>0</v>
      </c>
      <c r="Q3746" t="s">
        <v>8271</v>
      </c>
      <c r="R3746" s="5">
        <f t="shared" si="406"/>
        <v>0</v>
      </c>
      <c r="S3746" s="6" t="e">
        <f t="shared" si="407"/>
        <v>#DIV/0!</v>
      </c>
      <c r="T3746" t="str">
        <f t="shared" si="411"/>
        <v>theater</v>
      </c>
      <c r="U3746" t="str">
        <f t="shared" si="412"/>
        <v>plays</v>
      </c>
    </row>
    <row r="3747" spans="1:21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f t="shared" si="408"/>
        <v>100</v>
      </c>
      <c r="F3747">
        <v>10</v>
      </c>
      <c r="G3747" t="s">
        <v>8221</v>
      </c>
      <c r="H3747" t="s">
        <v>8224</v>
      </c>
      <c r="I3747" t="s">
        <v>8246</v>
      </c>
      <c r="J3747">
        <v>1407689102</v>
      </c>
      <c r="K3747" s="10">
        <f t="shared" si="409"/>
        <v>41861.697939814818</v>
      </c>
      <c r="L3747">
        <v>1405097102</v>
      </c>
      <c r="M3747" s="10">
        <f t="shared" si="410"/>
        <v>41831.697939814818</v>
      </c>
      <c r="N3747" t="b">
        <v>0</v>
      </c>
      <c r="O3747">
        <v>1</v>
      </c>
      <c r="P3747" t="b">
        <v>0</v>
      </c>
      <c r="Q3747" t="s">
        <v>8271</v>
      </c>
      <c r="R3747" s="5">
        <f t="shared" si="406"/>
        <v>0.1</v>
      </c>
      <c r="S3747" s="6">
        <f t="shared" si="407"/>
        <v>10</v>
      </c>
      <c r="T3747" t="str">
        <f t="shared" si="411"/>
        <v>theater</v>
      </c>
      <c r="U3747" t="str">
        <f t="shared" si="412"/>
        <v>plays</v>
      </c>
    </row>
    <row r="3748" spans="1:21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f t="shared" si="408"/>
        <v>8500</v>
      </c>
      <c r="F3748">
        <v>202</v>
      </c>
      <c r="G3748" t="s">
        <v>8221</v>
      </c>
      <c r="H3748" t="s">
        <v>8224</v>
      </c>
      <c r="I3748" t="s">
        <v>8246</v>
      </c>
      <c r="J3748">
        <v>1475918439</v>
      </c>
      <c r="K3748" s="10">
        <f t="shared" si="409"/>
        <v>42651.389340277776</v>
      </c>
      <c r="L3748">
        <v>1473326439</v>
      </c>
      <c r="M3748" s="10">
        <f t="shared" si="410"/>
        <v>42621.389340277776</v>
      </c>
      <c r="N3748" t="b">
        <v>0</v>
      </c>
      <c r="O3748">
        <v>1</v>
      </c>
      <c r="P3748" t="b">
        <v>0</v>
      </c>
      <c r="Q3748" t="s">
        <v>8271</v>
      </c>
      <c r="R3748" s="5">
        <f t="shared" si="406"/>
        <v>2.4E-2</v>
      </c>
      <c r="S3748" s="6">
        <f t="shared" si="407"/>
        <v>202</v>
      </c>
      <c r="T3748" t="str">
        <f t="shared" si="411"/>
        <v>theater</v>
      </c>
      <c r="U3748" t="str">
        <f t="shared" si="412"/>
        <v>plays</v>
      </c>
    </row>
    <row r="3749" spans="1:21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f t="shared" si="408"/>
        <v>3025</v>
      </c>
      <c r="F3749">
        <v>25</v>
      </c>
      <c r="G3749" t="s">
        <v>8221</v>
      </c>
      <c r="H3749" t="s">
        <v>8225</v>
      </c>
      <c r="I3749" t="s">
        <v>8247</v>
      </c>
      <c r="J3749">
        <v>1436137140</v>
      </c>
      <c r="K3749" s="10">
        <f t="shared" si="409"/>
        <v>42190.957638888889</v>
      </c>
      <c r="L3749">
        <v>1433833896</v>
      </c>
      <c r="M3749" s="10">
        <f t="shared" si="410"/>
        <v>42164.299722222218</v>
      </c>
      <c r="N3749" t="b">
        <v>0</v>
      </c>
      <c r="O3749">
        <v>1</v>
      </c>
      <c r="P3749" t="b">
        <v>0</v>
      </c>
      <c r="Q3749" t="s">
        <v>8271</v>
      </c>
      <c r="R3749" s="5">
        <f t="shared" si="406"/>
        <v>0.01</v>
      </c>
      <c r="S3749" s="6">
        <f t="shared" si="407"/>
        <v>25</v>
      </c>
      <c r="T3749" t="str">
        <f t="shared" si="411"/>
        <v>theater</v>
      </c>
      <c r="U3749" t="str">
        <f t="shared" si="412"/>
        <v>plays</v>
      </c>
    </row>
    <row r="3750" spans="1:21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f t="shared" si="408"/>
        <v>5000</v>
      </c>
      <c r="F3750">
        <v>5176</v>
      </c>
      <c r="G3750" t="s">
        <v>8219</v>
      </c>
      <c r="H3750" t="s">
        <v>8224</v>
      </c>
      <c r="I3750" t="s">
        <v>8246</v>
      </c>
      <c r="J3750">
        <v>1455602340</v>
      </c>
      <c r="K3750" s="10">
        <f t="shared" si="409"/>
        <v>42416.249305555553</v>
      </c>
      <c r="L3750">
        <v>1453827436</v>
      </c>
      <c r="M3750" s="10">
        <f t="shared" si="410"/>
        <v>42395.706435185188</v>
      </c>
      <c r="N3750" t="b">
        <v>0</v>
      </c>
      <c r="O3750">
        <v>52</v>
      </c>
      <c r="P3750" t="b">
        <v>1</v>
      </c>
      <c r="Q3750" t="s">
        <v>8305</v>
      </c>
      <c r="R3750" s="5">
        <f t="shared" si="406"/>
        <v>1.0349999999999999</v>
      </c>
      <c r="S3750" s="14">
        <f t="shared" si="407"/>
        <v>99.538461538461533</v>
      </c>
      <c r="T3750" t="str">
        <f t="shared" si="411"/>
        <v>theater</v>
      </c>
      <c r="U3750" t="str">
        <f t="shared" si="412"/>
        <v>musical</v>
      </c>
    </row>
    <row r="3751" spans="1:21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f t="shared" si="408"/>
        <v>500</v>
      </c>
      <c r="F3751">
        <v>525</v>
      </c>
      <c r="G3751" t="s">
        <v>8219</v>
      </c>
      <c r="H3751" t="s">
        <v>8224</v>
      </c>
      <c r="I3751" t="s">
        <v>8246</v>
      </c>
      <c r="J3751">
        <v>1461902340</v>
      </c>
      <c r="K3751" s="10">
        <f t="shared" si="409"/>
        <v>42489.165972222225</v>
      </c>
      <c r="L3751">
        <v>1459220588</v>
      </c>
      <c r="M3751" s="10">
        <f t="shared" si="410"/>
        <v>42458.127175925925</v>
      </c>
      <c r="N3751" t="b">
        <v>0</v>
      </c>
      <c r="O3751">
        <v>7</v>
      </c>
      <c r="P3751" t="b">
        <v>1</v>
      </c>
      <c r="Q3751" t="s">
        <v>8305</v>
      </c>
      <c r="R3751" s="5">
        <f t="shared" si="406"/>
        <v>1.05</v>
      </c>
      <c r="S3751" s="14">
        <f t="shared" si="407"/>
        <v>75</v>
      </c>
      <c r="T3751" t="str">
        <f t="shared" si="411"/>
        <v>theater</v>
      </c>
      <c r="U3751" t="str">
        <f t="shared" si="412"/>
        <v>musical</v>
      </c>
    </row>
    <row r="3752" spans="1:21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f t="shared" si="408"/>
        <v>6000</v>
      </c>
      <c r="F3752">
        <v>6027</v>
      </c>
      <c r="G3752" t="s">
        <v>8219</v>
      </c>
      <c r="H3752" t="s">
        <v>8224</v>
      </c>
      <c r="I3752" t="s">
        <v>8246</v>
      </c>
      <c r="J3752">
        <v>1423555140</v>
      </c>
      <c r="K3752" s="10">
        <f t="shared" si="409"/>
        <v>42045.332638888889</v>
      </c>
      <c r="L3752">
        <v>1421105608</v>
      </c>
      <c r="M3752" s="10">
        <f t="shared" si="410"/>
        <v>42016.981574074074</v>
      </c>
      <c r="N3752" t="b">
        <v>0</v>
      </c>
      <c r="O3752">
        <v>28</v>
      </c>
      <c r="P3752" t="b">
        <v>1</v>
      </c>
      <c r="Q3752" t="s">
        <v>8305</v>
      </c>
      <c r="R3752" s="5">
        <f t="shared" si="406"/>
        <v>1.0049999999999999</v>
      </c>
      <c r="S3752" s="14">
        <f t="shared" si="407"/>
        <v>215.25</v>
      </c>
      <c r="T3752" t="str">
        <f t="shared" si="411"/>
        <v>theater</v>
      </c>
      <c r="U3752" t="str">
        <f t="shared" si="412"/>
        <v>musical</v>
      </c>
    </row>
    <row r="3753" spans="1:21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f t="shared" si="408"/>
        <v>1000</v>
      </c>
      <c r="F3753">
        <v>1326</v>
      </c>
      <c r="G3753" t="s">
        <v>8219</v>
      </c>
      <c r="H3753" t="s">
        <v>8224</v>
      </c>
      <c r="I3753" t="s">
        <v>8246</v>
      </c>
      <c r="J3753">
        <v>1459641073</v>
      </c>
      <c r="K3753" s="10">
        <f t="shared" si="409"/>
        <v>42462.993900462956</v>
      </c>
      <c r="L3753">
        <v>1454460673</v>
      </c>
      <c r="M3753" s="10">
        <f t="shared" si="410"/>
        <v>42403.035567129627</v>
      </c>
      <c r="N3753" t="b">
        <v>0</v>
      </c>
      <c r="O3753">
        <v>11</v>
      </c>
      <c r="P3753" t="b">
        <v>1</v>
      </c>
      <c r="Q3753" t="s">
        <v>8305</v>
      </c>
      <c r="R3753" s="5">
        <f t="shared" si="406"/>
        <v>1.3260000000000001</v>
      </c>
      <c r="S3753" s="14">
        <f t="shared" si="407"/>
        <v>120.54545454545455</v>
      </c>
      <c r="T3753" t="str">
        <f t="shared" si="411"/>
        <v>theater</v>
      </c>
      <c r="U3753" t="str">
        <f t="shared" si="412"/>
        <v>musical</v>
      </c>
    </row>
    <row r="3754" spans="1:21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f t="shared" si="408"/>
        <v>605</v>
      </c>
      <c r="F3754">
        <v>565</v>
      </c>
      <c r="G3754" t="s">
        <v>8219</v>
      </c>
      <c r="H3754" t="s">
        <v>8225</v>
      </c>
      <c r="I3754" t="s">
        <v>8247</v>
      </c>
      <c r="J3754">
        <v>1476651600</v>
      </c>
      <c r="K3754" s="10">
        <f t="shared" si="409"/>
        <v>42659.875</v>
      </c>
      <c r="L3754">
        <v>1473189335</v>
      </c>
      <c r="M3754" s="10">
        <f t="shared" si="410"/>
        <v>42619.802488425921</v>
      </c>
      <c r="N3754" t="b">
        <v>0</v>
      </c>
      <c r="O3754">
        <v>15</v>
      </c>
      <c r="P3754" t="b">
        <v>1</v>
      </c>
      <c r="Q3754" t="s">
        <v>8305</v>
      </c>
      <c r="R3754" s="5">
        <f t="shared" si="406"/>
        <v>1.1299999999999999</v>
      </c>
      <c r="S3754" s="14">
        <f t="shared" si="407"/>
        <v>37.666666666666664</v>
      </c>
      <c r="T3754" t="str">
        <f t="shared" si="411"/>
        <v>theater</v>
      </c>
      <c r="U3754" t="str">
        <f t="shared" si="412"/>
        <v>musical</v>
      </c>
    </row>
    <row r="3755" spans="1:21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f t="shared" si="408"/>
        <v>5000</v>
      </c>
      <c r="F3755">
        <v>5167</v>
      </c>
      <c r="G3755" t="s">
        <v>8219</v>
      </c>
      <c r="H3755" t="s">
        <v>8224</v>
      </c>
      <c r="I3755" t="s">
        <v>8246</v>
      </c>
      <c r="J3755">
        <v>1433289600</v>
      </c>
      <c r="K3755" s="10">
        <f t="shared" si="409"/>
        <v>42158</v>
      </c>
      <c r="L3755">
        <v>1430768800</v>
      </c>
      <c r="M3755" s="10">
        <f t="shared" si="410"/>
        <v>42128.824074074073</v>
      </c>
      <c r="N3755" t="b">
        <v>0</v>
      </c>
      <c r="O3755">
        <v>30</v>
      </c>
      <c r="P3755" t="b">
        <v>1</v>
      </c>
      <c r="Q3755" t="s">
        <v>8305</v>
      </c>
      <c r="R3755" s="5">
        <f t="shared" si="406"/>
        <v>1.0329999999999999</v>
      </c>
      <c r="S3755" s="14">
        <f t="shared" si="407"/>
        <v>172.23333333333332</v>
      </c>
      <c r="T3755" t="str">
        <f t="shared" si="411"/>
        <v>theater</v>
      </c>
      <c r="U3755" t="str">
        <f t="shared" si="412"/>
        <v>musical</v>
      </c>
    </row>
    <row r="3756" spans="1:21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f t="shared" si="408"/>
        <v>2500</v>
      </c>
      <c r="F3756">
        <v>3000</v>
      </c>
      <c r="G3756" t="s">
        <v>8219</v>
      </c>
      <c r="H3756" t="s">
        <v>8224</v>
      </c>
      <c r="I3756" t="s">
        <v>8246</v>
      </c>
      <c r="J3756">
        <v>1406350740</v>
      </c>
      <c r="K3756" s="10">
        <f t="shared" si="409"/>
        <v>41846.207638888889</v>
      </c>
      <c r="L3756">
        <v>1403125737</v>
      </c>
      <c r="M3756" s="10">
        <f t="shared" si="410"/>
        <v>41808.881215277775</v>
      </c>
      <c r="N3756" t="b">
        <v>0</v>
      </c>
      <c r="O3756">
        <v>27</v>
      </c>
      <c r="P3756" t="b">
        <v>1</v>
      </c>
      <c r="Q3756" t="s">
        <v>8305</v>
      </c>
      <c r="R3756" s="5">
        <f t="shared" si="406"/>
        <v>1.2</v>
      </c>
      <c r="S3756" s="14">
        <f t="shared" si="407"/>
        <v>111.11111111111111</v>
      </c>
      <c r="T3756" t="str">
        <f t="shared" si="411"/>
        <v>theater</v>
      </c>
      <c r="U3756" t="str">
        <f t="shared" si="412"/>
        <v>musical</v>
      </c>
    </row>
    <row r="3757" spans="1:21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f t="shared" si="408"/>
        <v>665.5</v>
      </c>
      <c r="F3757">
        <v>713</v>
      </c>
      <c r="G3757" t="s">
        <v>8219</v>
      </c>
      <c r="H3757" t="s">
        <v>8225</v>
      </c>
      <c r="I3757" t="s">
        <v>8247</v>
      </c>
      <c r="J3757">
        <v>1460753307</v>
      </c>
      <c r="K3757" s="10">
        <f t="shared" si="409"/>
        <v>42475.866979166662</v>
      </c>
      <c r="L3757">
        <v>1458161307</v>
      </c>
      <c r="M3757" s="10">
        <f t="shared" si="410"/>
        <v>42445.866979166662</v>
      </c>
      <c r="N3757" t="b">
        <v>0</v>
      </c>
      <c r="O3757">
        <v>28</v>
      </c>
      <c r="P3757" t="b">
        <v>1</v>
      </c>
      <c r="Q3757" t="s">
        <v>8305</v>
      </c>
      <c r="R3757" s="5">
        <f t="shared" si="406"/>
        <v>1.296</v>
      </c>
      <c r="S3757" s="14">
        <f t="shared" si="407"/>
        <v>25.464285714285715</v>
      </c>
      <c r="T3757" t="str">
        <f t="shared" si="411"/>
        <v>theater</v>
      </c>
      <c r="U3757" t="str">
        <f t="shared" si="412"/>
        <v>musical</v>
      </c>
    </row>
    <row r="3758" spans="1:21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f t="shared" si="408"/>
        <v>4500</v>
      </c>
      <c r="F3758">
        <v>4550</v>
      </c>
      <c r="G3758" t="s">
        <v>8219</v>
      </c>
      <c r="H3758" t="s">
        <v>8224</v>
      </c>
      <c r="I3758" t="s">
        <v>8246</v>
      </c>
      <c r="J3758">
        <v>1402515198</v>
      </c>
      <c r="K3758" s="10">
        <f t="shared" si="409"/>
        <v>41801.814791666664</v>
      </c>
      <c r="L3758">
        <v>1399923198</v>
      </c>
      <c r="M3758" s="10">
        <f t="shared" si="410"/>
        <v>41771.814791666664</v>
      </c>
      <c r="N3758" t="b">
        <v>0</v>
      </c>
      <c r="O3758">
        <v>17</v>
      </c>
      <c r="P3758" t="b">
        <v>1</v>
      </c>
      <c r="Q3758" t="s">
        <v>8305</v>
      </c>
      <c r="R3758" s="5">
        <f t="shared" si="406"/>
        <v>1.0109999999999999</v>
      </c>
      <c r="S3758" s="14">
        <f t="shared" si="407"/>
        <v>267.64705882352939</v>
      </c>
      <c r="T3758" t="str">
        <f t="shared" si="411"/>
        <v>theater</v>
      </c>
      <c r="U3758" t="str">
        <f t="shared" si="412"/>
        <v>musical</v>
      </c>
    </row>
    <row r="3759" spans="1:21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f t="shared" si="408"/>
        <v>3500</v>
      </c>
      <c r="F3759">
        <v>3798</v>
      </c>
      <c r="G3759" t="s">
        <v>8219</v>
      </c>
      <c r="H3759" t="s">
        <v>8224</v>
      </c>
      <c r="I3759" t="s">
        <v>8246</v>
      </c>
      <c r="J3759">
        <v>1417465515</v>
      </c>
      <c r="K3759" s="10">
        <f t="shared" si="409"/>
        <v>41974.850868055553</v>
      </c>
      <c r="L3759">
        <v>1415737515</v>
      </c>
      <c r="M3759" s="10">
        <f t="shared" si="410"/>
        <v>41954.850868055553</v>
      </c>
      <c r="N3759" t="b">
        <v>0</v>
      </c>
      <c r="O3759">
        <v>50</v>
      </c>
      <c r="P3759" t="b">
        <v>1</v>
      </c>
      <c r="Q3759" t="s">
        <v>8305</v>
      </c>
      <c r="R3759" s="5">
        <f t="shared" si="406"/>
        <v>1.085</v>
      </c>
      <c r="S3759" s="14">
        <f t="shared" si="407"/>
        <v>75.959999999999994</v>
      </c>
      <c r="T3759" t="str">
        <f t="shared" si="411"/>
        <v>theater</v>
      </c>
      <c r="U3759" t="str">
        <f t="shared" si="412"/>
        <v>musical</v>
      </c>
    </row>
    <row r="3760" spans="1:21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f t="shared" si="408"/>
        <v>1500</v>
      </c>
      <c r="F3760">
        <v>1535</v>
      </c>
      <c r="G3760" t="s">
        <v>8219</v>
      </c>
      <c r="H3760" t="s">
        <v>8224</v>
      </c>
      <c r="I3760" t="s">
        <v>8246</v>
      </c>
      <c r="J3760">
        <v>1400475600</v>
      </c>
      <c r="K3760" s="10">
        <f t="shared" si="409"/>
        <v>41778.208333333336</v>
      </c>
      <c r="L3760">
        <v>1397819938</v>
      </c>
      <c r="M3760" s="10">
        <f t="shared" si="410"/>
        <v>41747.471504629626</v>
      </c>
      <c r="N3760" t="b">
        <v>0</v>
      </c>
      <c r="O3760">
        <v>26</v>
      </c>
      <c r="P3760" t="b">
        <v>1</v>
      </c>
      <c r="Q3760" t="s">
        <v>8305</v>
      </c>
      <c r="R3760" s="5">
        <f t="shared" si="406"/>
        <v>1.0229999999999999</v>
      </c>
      <c r="S3760" s="14">
        <f t="shared" si="407"/>
        <v>59.03846153846154</v>
      </c>
      <c r="T3760" t="str">
        <f t="shared" si="411"/>
        <v>theater</v>
      </c>
      <c r="U3760" t="str">
        <f t="shared" si="412"/>
        <v>musical</v>
      </c>
    </row>
    <row r="3761" spans="1:21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f t="shared" si="408"/>
        <v>4000</v>
      </c>
      <c r="F3761">
        <v>4409.7700000000004</v>
      </c>
      <c r="G3761" t="s">
        <v>8219</v>
      </c>
      <c r="H3761" t="s">
        <v>8224</v>
      </c>
      <c r="I3761" t="s">
        <v>8246</v>
      </c>
      <c r="J3761">
        <v>1440556553</v>
      </c>
      <c r="K3761" s="10">
        <f t="shared" si="409"/>
        <v>42242.108252314814</v>
      </c>
      <c r="L3761">
        <v>1435372553</v>
      </c>
      <c r="M3761" s="10">
        <f t="shared" si="410"/>
        <v>42182.108252314814</v>
      </c>
      <c r="N3761" t="b">
        <v>0</v>
      </c>
      <c r="O3761">
        <v>88</v>
      </c>
      <c r="P3761" t="b">
        <v>1</v>
      </c>
      <c r="Q3761" t="s">
        <v>8305</v>
      </c>
      <c r="R3761" s="5">
        <f t="shared" si="406"/>
        <v>1.1020000000000001</v>
      </c>
      <c r="S3761" s="14">
        <f t="shared" si="407"/>
        <v>50.111022727272733</v>
      </c>
      <c r="T3761" t="str">
        <f t="shared" si="411"/>
        <v>theater</v>
      </c>
      <c r="U3761" t="str">
        <f t="shared" si="412"/>
        <v>musical</v>
      </c>
    </row>
    <row r="3762" spans="1:21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f t="shared" si="408"/>
        <v>5000</v>
      </c>
      <c r="F3762">
        <v>5050.7700000000004</v>
      </c>
      <c r="G3762" t="s">
        <v>8219</v>
      </c>
      <c r="H3762" t="s">
        <v>8224</v>
      </c>
      <c r="I3762" t="s">
        <v>8246</v>
      </c>
      <c r="J3762">
        <v>1399293386</v>
      </c>
      <c r="K3762" s="10">
        <f t="shared" si="409"/>
        <v>41764.525300925925</v>
      </c>
      <c r="L3762">
        <v>1397133386</v>
      </c>
      <c r="M3762" s="10">
        <f t="shared" si="410"/>
        <v>41739.525300925925</v>
      </c>
      <c r="N3762" t="b">
        <v>0</v>
      </c>
      <c r="O3762">
        <v>91</v>
      </c>
      <c r="P3762" t="b">
        <v>1</v>
      </c>
      <c r="Q3762" t="s">
        <v>8305</v>
      </c>
      <c r="R3762" s="5">
        <f t="shared" si="406"/>
        <v>1.01</v>
      </c>
      <c r="S3762" s="14">
        <f t="shared" si="407"/>
        <v>55.502967032967035</v>
      </c>
      <c r="T3762" t="str">
        <f t="shared" si="411"/>
        <v>theater</v>
      </c>
      <c r="U3762" t="str">
        <f t="shared" si="412"/>
        <v>musical</v>
      </c>
    </row>
    <row r="3763" spans="1:21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f t="shared" si="408"/>
        <v>605</v>
      </c>
      <c r="F3763">
        <v>500</v>
      </c>
      <c r="G3763" t="s">
        <v>8219</v>
      </c>
      <c r="H3763" t="s">
        <v>8225</v>
      </c>
      <c r="I3763" t="s">
        <v>8247</v>
      </c>
      <c r="J3763">
        <v>1439247600</v>
      </c>
      <c r="K3763" s="10">
        <f t="shared" si="409"/>
        <v>42226.958333333328</v>
      </c>
      <c r="L3763">
        <v>1434625937</v>
      </c>
      <c r="M3763" s="10">
        <f t="shared" si="410"/>
        <v>42173.466863425929</v>
      </c>
      <c r="N3763" t="b">
        <v>0</v>
      </c>
      <c r="O3763">
        <v>3</v>
      </c>
      <c r="P3763" t="b">
        <v>1</v>
      </c>
      <c r="Q3763" t="s">
        <v>8305</v>
      </c>
      <c r="R3763" s="5">
        <f t="shared" si="406"/>
        <v>1</v>
      </c>
      <c r="S3763" s="14">
        <f t="shared" si="407"/>
        <v>166.66666666666666</v>
      </c>
      <c r="T3763" t="str">
        <f t="shared" si="411"/>
        <v>theater</v>
      </c>
      <c r="U3763" t="str">
        <f t="shared" si="412"/>
        <v>musical</v>
      </c>
    </row>
    <row r="3764" spans="1:21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f t="shared" si="408"/>
        <v>1512.5</v>
      </c>
      <c r="F3764">
        <v>1328</v>
      </c>
      <c r="G3764" t="s">
        <v>8219</v>
      </c>
      <c r="H3764" t="s">
        <v>8225</v>
      </c>
      <c r="I3764" t="s">
        <v>8247</v>
      </c>
      <c r="J3764">
        <v>1438543889</v>
      </c>
      <c r="K3764" s="10">
        <f t="shared" si="409"/>
        <v>42218.813530092593</v>
      </c>
      <c r="L3764">
        <v>1436383889</v>
      </c>
      <c r="M3764" s="10">
        <f t="shared" si="410"/>
        <v>42193.813530092593</v>
      </c>
      <c r="N3764" t="b">
        <v>0</v>
      </c>
      <c r="O3764">
        <v>28</v>
      </c>
      <c r="P3764" t="b">
        <v>1</v>
      </c>
      <c r="Q3764" t="s">
        <v>8305</v>
      </c>
      <c r="R3764" s="5">
        <f t="shared" si="406"/>
        <v>1.0620000000000001</v>
      </c>
      <c r="S3764" s="14">
        <f t="shared" si="407"/>
        <v>47.428571428571431</v>
      </c>
      <c r="T3764" t="str">
        <f t="shared" si="411"/>
        <v>theater</v>
      </c>
      <c r="U3764" t="str">
        <f t="shared" si="412"/>
        <v>musical</v>
      </c>
    </row>
    <row r="3765" spans="1:21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f t="shared" si="408"/>
        <v>5000</v>
      </c>
      <c r="F3765">
        <v>5000</v>
      </c>
      <c r="G3765" t="s">
        <v>8219</v>
      </c>
      <c r="H3765" t="s">
        <v>8224</v>
      </c>
      <c r="I3765" t="s">
        <v>8246</v>
      </c>
      <c r="J3765">
        <v>1427907626</v>
      </c>
      <c r="K3765" s="10">
        <f t="shared" si="409"/>
        <v>42095.708634259259</v>
      </c>
      <c r="L3765">
        <v>1425319226</v>
      </c>
      <c r="M3765" s="10">
        <f t="shared" si="410"/>
        <v>42065.750300925924</v>
      </c>
      <c r="N3765" t="b">
        <v>0</v>
      </c>
      <c r="O3765">
        <v>77</v>
      </c>
      <c r="P3765" t="b">
        <v>1</v>
      </c>
      <c r="Q3765" t="s">
        <v>8305</v>
      </c>
      <c r="R3765" s="5">
        <f t="shared" si="406"/>
        <v>1</v>
      </c>
      <c r="S3765" s="14">
        <f t="shared" si="407"/>
        <v>64.935064935064929</v>
      </c>
      <c r="T3765" t="str">
        <f t="shared" si="411"/>
        <v>theater</v>
      </c>
      <c r="U3765" t="str">
        <f t="shared" si="412"/>
        <v>musical</v>
      </c>
    </row>
    <row r="3766" spans="1:21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f t="shared" si="408"/>
        <v>1500</v>
      </c>
      <c r="F3766">
        <v>1500</v>
      </c>
      <c r="G3766" t="s">
        <v>8219</v>
      </c>
      <c r="H3766" t="s">
        <v>8224</v>
      </c>
      <c r="I3766" t="s">
        <v>8246</v>
      </c>
      <c r="J3766">
        <v>1464482160</v>
      </c>
      <c r="K3766" s="10">
        <f t="shared" si="409"/>
        <v>42519.024999999994</v>
      </c>
      <c r="L3766">
        <v>1462824832</v>
      </c>
      <c r="M3766" s="10">
        <f t="shared" si="410"/>
        <v>42499.842962962968</v>
      </c>
      <c r="N3766" t="b">
        <v>0</v>
      </c>
      <c r="O3766">
        <v>27</v>
      </c>
      <c r="P3766" t="b">
        <v>1</v>
      </c>
      <c r="Q3766" t="s">
        <v>8305</v>
      </c>
      <c r="R3766" s="5">
        <f t="shared" si="406"/>
        <v>1</v>
      </c>
      <c r="S3766" s="14">
        <f t="shared" si="407"/>
        <v>55.555555555555557</v>
      </c>
      <c r="T3766" t="str">
        <f t="shared" si="411"/>
        <v>theater</v>
      </c>
      <c r="U3766" t="str">
        <f t="shared" si="412"/>
        <v>musical</v>
      </c>
    </row>
    <row r="3767" spans="1:21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f t="shared" si="408"/>
        <v>7000</v>
      </c>
      <c r="F3767">
        <v>7942</v>
      </c>
      <c r="G3767" t="s">
        <v>8219</v>
      </c>
      <c r="H3767" t="s">
        <v>8224</v>
      </c>
      <c r="I3767" t="s">
        <v>8246</v>
      </c>
      <c r="J3767">
        <v>1406745482</v>
      </c>
      <c r="K3767" s="10">
        <f t="shared" si="409"/>
        <v>41850.776412037041</v>
      </c>
      <c r="L3767">
        <v>1404153482</v>
      </c>
      <c r="M3767" s="10">
        <f t="shared" si="410"/>
        <v>41820.776412037041</v>
      </c>
      <c r="N3767" t="b">
        <v>0</v>
      </c>
      <c r="O3767">
        <v>107</v>
      </c>
      <c r="P3767" t="b">
        <v>1</v>
      </c>
      <c r="Q3767" t="s">
        <v>8305</v>
      </c>
      <c r="R3767" s="5">
        <f t="shared" si="406"/>
        <v>1.135</v>
      </c>
      <c r="S3767" s="14">
        <f t="shared" si="407"/>
        <v>74.224299065420567</v>
      </c>
      <c r="T3767" t="str">
        <f t="shared" si="411"/>
        <v>theater</v>
      </c>
      <c r="U3767" t="str">
        <f t="shared" si="412"/>
        <v>musical</v>
      </c>
    </row>
    <row r="3768" spans="1:21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f t="shared" si="408"/>
        <v>10000</v>
      </c>
      <c r="F3768">
        <v>10265.01</v>
      </c>
      <c r="G3768" t="s">
        <v>8219</v>
      </c>
      <c r="H3768" t="s">
        <v>8224</v>
      </c>
      <c r="I3768" t="s">
        <v>8246</v>
      </c>
      <c r="J3768">
        <v>1404360045</v>
      </c>
      <c r="K3768" s="10">
        <f t="shared" si="409"/>
        <v>41823.167187500003</v>
      </c>
      <c r="L3768">
        <v>1401336045</v>
      </c>
      <c r="M3768" s="10">
        <f t="shared" si="410"/>
        <v>41788.167187500003</v>
      </c>
      <c r="N3768" t="b">
        <v>0</v>
      </c>
      <c r="O3768">
        <v>96</v>
      </c>
      <c r="P3768" t="b">
        <v>1</v>
      </c>
      <c r="Q3768" t="s">
        <v>8305</v>
      </c>
      <c r="R3768" s="5">
        <f t="shared" si="406"/>
        <v>1.0269999999999999</v>
      </c>
      <c r="S3768" s="14">
        <f t="shared" si="407"/>
        <v>106.9271875</v>
      </c>
      <c r="T3768" t="str">
        <f t="shared" si="411"/>
        <v>theater</v>
      </c>
      <c r="U3768" t="str">
        <f t="shared" si="412"/>
        <v>musical</v>
      </c>
    </row>
    <row r="3769" spans="1:21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f t="shared" si="408"/>
        <v>2000</v>
      </c>
      <c r="F3769">
        <v>2335</v>
      </c>
      <c r="G3769" t="s">
        <v>8219</v>
      </c>
      <c r="H3769" t="s">
        <v>8224</v>
      </c>
      <c r="I3769" t="s">
        <v>8246</v>
      </c>
      <c r="J3769">
        <v>1425185940</v>
      </c>
      <c r="K3769" s="10">
        <f t="shared" si="409"/>
        <v>42064.207638888889</v>
      </c>
      <c r="L3769">
        <v>1423960097</v>
      </c>
      <c r="M3769" s="10">
        <f t="shared" si="410"/>
        <v>42050.019641203704</v>
      </c>
      <c r="N3769" t="b">
        <v>0</v>
      </c>
      <c r="O3769">
        <v>56</v>
      </c>
      <c r="P3769" t="b">
        <v>1</v>
      </c>
      <c r="Q3769" t="s">
        <v>8305</v>
      </c>
      <c r="R3769" s="5">
        <f t="shared" si="406"/>
        <v>1.1679999999999999</v>
      </c>
      <c r="S3769" s="14">
        <f t="shared" si="407"/>
        <v>41.696428571428569</v>
      </c>
      <c r="T3769" t="str">
        <f t="shared" si="411"/>
        <v>theater</v>
      </c>
      <c r="U3769" t="str">
        <f t="shared" si="412"/>
        <v>musical</v>
      </c>
    </row>
    <row r="3770" spans="1:21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f t="shared" si="408"/>
        <v>4000</v>
      </c>
      <c r="F3770">
        <v>4306.1099999999997</v>
      </c>
      <c r="G3770" t="s">
        <v>8219</v>
      </c>
      <c r="H3770" t="s">
        <v>8224</v>
      </c>
      <c r="I3770" t="s">
        <v>8246</v>
      </c>
      <c r="J3770">
        <v>1402594090</v>
      </c>
      <c r="K3770" s="10">
        <f t="shared" si="409"/>
        <v>41802.727893518517</v>
      </c>
      <c r="L3770">
        <v>1400002090</v>
      </c>
      <c r="M3770" s="10">
        <f t="shared" si="410"/>
        <v>41772.727893518517</v>
      </c>
      <c r="N3770" t="b">
        <v>0</v>
      </c>
      <c r="O3770">
        <v>58</v>
      </c>
      <c r="P3770" t="b">
        <v>1</v>
      </c>
      <c r="Q3770" t="s">
        <v>8305</v>
      </c>
      <c r="R3770" s="5">
        <f t="shared" si="406"/>
        <v>1.077</v>
      </c>
      <c r="S3770" s="14">
        <f t="shared" si="407"/>
        <v>74.243275862068955</v>
      </c>
      <c r="T3770" t="str">
        <f t="shared" si="411"/>
        <v>theater</v>
      </c>
      <c r="U3770" t="str">
        <f t="shared" si="412"/>
        <v>musical</v>
      </c>
    </row>
    <row r="3771" spans="1:21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f t="shared" si="408"/>
        <v>1100</v>
      </c>
      <c r="F3771">
        <v>1100</v>
      </c>
      <c r="G3771" t="s">
        <v>8219</v>
      </c>
      <c r="H3771" t="s">
        <v>8224</v>
      </c>
      <c r="I3771" t="s">
        <v>8246</v>
      </c>
      <c r="J3771">
        <v>1460730079</v>
      </c>
      <c r="K3771" s="10">
        <f t="shared" si="409"/>
        <v>42475.598136574074</v>
      </c>
      <c r="L3771">
        <v>1458138079</v>
      </c>
      <c r="M3771" s="10">
        <f t="shared" si="410"/>
        <v>42445.598136574074</v>
      </c>
      <c r="N3771" t="b">
        <v>0</v>
      </c>
      <c r="O3771">
        <v>15</v>
      </c>
      <c r="P3771" t="b">
        <v>1</v>
      </c>
      <c r="Q3771" t="s">
        <v>8305</v>
      </c>
      <c r="R3771" s="5">
        <f t="shared" si="406"/>
        <v>1</v>
      </c>
      <c r="S3771" s="14">
        <f t="shared" si="407"/>
        <v>73.333333333333329</v>
      </c>
      <c r="T3771" t="str">
        <f t="shared" si="411"/>
        <v>theater</v>
      </c>
      <c r="U3771" t="str">
        <f t="shared" si="412"/>
        <v>musical</v>
      </c>
    </row>
    <row r="3772" spans="1:21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f t="shared" si="408"/>
        <v>2420</v>
      </c>
      <c r="F3772">
        <v>2000</v>
      </c>
      <c r="G3772" t="s">
        <v>8219</v>
      </c>
      <c r="H3772" t="s">
        <v>8225</v>
      </c>
      <c r="I3772" t="s">
        <v>8247</v>
      </c>
      <c r="J3772">
        <v>1434234010</v>
      </c>
      <c r="K3772" s="10">
        <f t="shared" si="409"/>
        <v>42168.930671296301</v>
      </c>
      <c r="L3772">
        <v>1431642010</v>
      </c>
      <c r="M3772" s="10">
        <f t="shared" si="410"/>
        <v>42138.930671296301</v>
      </c>
      <c r="N3772" t="b">
        <v>0</v>
      </c>
      <c r="O3772">
        <v>20</v>
      </c>
      <c r="P3772" t="b">
        <v>1</v>
      </c>
      <c r="Q3772" t="s">
        <v>8305</v>
      </c>
      <c r="R3772" s="5">
        <f t="shared" si="406"/>
        <v>1</v>
      </c>
      <c r="S3772" s="14">
        <f t="shared" si="407"/>
        <v>100</v>
      </c>
      <c r="T3772" t="str">
        <f t="shared" si="411"/>
        <v>theater</v>
      </c>
      <c r="U3772" t="str">
        <f t="shared" si="412"/>
        <v>musical</v>
      </c>
    </row>
    <row r="3773" spans="1:21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f t="shared" si="408"/>
        <v>1000</v>
      </c>
      <c r="F3773">
        <v>1460</v>
      </c>
      <c r="G3773" t="s">
        <v>8219</v>
      </c>
      <c r="H3773" t="s">
        <v>8224</v>
      </c>
      <c r="I3773" t="s">
        <v>8246</v>
      </c>
      <c r="J3773">
        <v>1463529600</v>
      </c>
      <c r="K3773" s="10">
        <f t="shared" si="409"/>
        <v>42508</v>
      </c>
      <c r="L3773">
        <v>1462307652</v>
      </c>
      <c r="M3773" s="10">
        <f t="shared" si="410"/>
        <v>42493.857083333336</v>
      </c>
      <c r="N3773" t="b">
        <v>0</v>
      </c>
      <c r="O3773">
        <v>38</v>
      </c>
      <c r="P3773" t="b">
        <v>1</v>
      </c>
      <c r="Q3773" t="s">
        <v>8305</v>
      </c>
      <c r="R3773" s="5">
        <f t="shared" si="406"/>
        <v>1.46</v>
      </c>
      <c r="S3773" s="14">
        <f t="shared" si="407"/>
        <v>38.421052631578945</v>
      </c>
      <c r="T3773" t="str">
        <f t="shared" si="411"/>
        <v>theater</v>
      </c>
      <c r="U3773" t="str">
        <f t="shared" si="412"/>
        <v>musical</v>
      </c>
    </row>
    <row r="3774" spans="1:21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f t="shared" si="408"/>
        <v>5000</v>
      </c>
      <c r="F3774">
        <v>5510</v>
      </c>
      <c r="G3774" t="s">
        <v>8219</v>
      </c>
      <c r="H3774" t="s">
        <v>8224</v>
      </c>
      <c r="I3774" t="s">
        <v>8246</v>
      </c>
      <c r="J3774">
        <v>1480399200</v>
      </c>
      <c r="K3774" s="10">
        <f t="shared" si="409"/>
        <v>42703.25</v>
      </c>
      <c r="L3774">
        <v>1478616506</v>
      </c>
      <c r="M3774" s="10">
        <f t="shared" si="410"/>
        <v>42682.616967592592</v>
      </c>
      <c r="N3774" t="b">
        <v>0</v>
      </c>
      <c r="O3774">
        <v>33</v>
      </c>
      <c r="P3774" t="b">
        <v>1</v>
      </c>
      <c r="Q3774" t="s">
        <v>8305</v>
      </c>
      <c r="R3774" s="5">
        <f t="shared" si="406"/>
        <v>1.1020000000000001</v>
      </c>
      <c r="S3774" s="14">
        <f t="shared" si="407"/>
        <v>166.96969696969697</v>
      </c>
      <c r="T3774" t="str">
        <f t="shared" si="411"/>
        <v>theater</v>
      </c>
      <c r="U3774" t="str">
        <f t="shared" si="412"/>
        <v>musical</v>
      </c>
    </row>
    <row r="3775" spans="1:21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f t="shared" si="408"/>
        <v>5000</v>
      </c>
      <c r="F3775">
        <v>5410</v>
      </c>
      <c r="G3775" t="s">
        <v>8219</v>
      </c>
      <c r="H3775" t="s">
        <v>8224</v>
      </c>
      <c r="I3775" t="s">
        <v>8246</v>
      </c>
      <c r="J3775">
        <v>1479175680</v>
      </c>
      <c r="K3775" s="10">
        <f t="shared" si="409"/>
        <v>42689.088888888888</v>
      </c>
      <c r="L3775">
        <v>1476317247</v>
      </c>
      <c r="M3775" s="10">
        <f t="shared" si="410"/>
        <v>42656.005173611105</v>
      </c>
      <c r="N3775" t="b">
        <v>0</v>
      </c>
      <c r="O3775">
        <v>57</v>
      </c>
      <c r="P3775" t="b">
        <v>1</v>
      </c>
      <c r="Q3775" t="s">
        <v>8305</v>
      </c>
      <c r="R3775" s="5">
        <f t="shared" si="406"/>
        <v>1.0820000000000001</v>
      </c>
      <c r="S3775" s="14">
        <f t="shared" si="407"/>
        <v>94.912280701754383</v>
      </c>
      <c r="T3775" t="str">
        <f t="shared" si="411"/>
        <v>theater</v>
      </c>
      <c r="U3775" t="str">
        <f t="shared" si="412"/>
        <v>musical</v>
      </c>
    </row>
    <row r="3776" spans="1:21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f t="shared" si="408"/>
        <v>1875</v>
      </c>
      <c r="F3776">
        <v>2500</v>
      </c>
      <c r="G3776" t="s">
        <v>8219</v>
      </c>
      <c r="H3776" t="s">
        <v>8229</v>
      </c>
      <c r="I3776" t="s">
        <v>8251</v>
      </c>
      <c r="J3776">
        <v>1428606055</v>
      </c>
      <c r="K3776" s="10">
        <f t="shared" si="409"/>
        <v>42103.792303240742</v>
      </c>
      <c r="L3776">
        <v>1427223655</v>
      </c>
      <c r="M3776" s="10">
        <f t="shared" si="410"/>
        <v>42087.792303240742</v>
      </c>
      <c r="N3776" t="b">
        <v>0</v>
      </c>
      <c r="O3776">
        <v>25</v>
      </c>
      <c r="P3776" t="b">
        <v>1</v>
      </c>
      <c r="Q3776" t="s">
        <v>8305</v>
      </c>
      <c r="R3776" s="5">
        <f t="shared" si="406"/>
        <v>1</v>
      </c>
      <c r="S3776" s="14">
        <f t="shared" si="407"/>
        <v>100</v>
      </c>
      <c r="T3776" t="str">
        <f t="shared" si="411"/>
        <v>theater</v>
      </c>
      <c r="U3776" t="str">
        <f t="shared" si="412"/>
        <v>musical</v>
      </c>
    </row>
    <row r="3777" spans="1:21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f t="shared" si="408"/>
        <v>2000</v>
      </c>
      <c r="F3777">
        <v>2005</v>
      </c>
      <c r="G3777" t="s">
        <v>8219</v>
      </c>
      <c r="H3777" t="s">
        <v>8224</v>
      </c>
      <c r="I3777" t="s">
        <v>8246</v>
      </c>
      <c r="J3777">
        <v>1428552000</v>
      </c>
      <c r="K3777" s="10">
        <f t="shared" si="409"/>
        <v>42103.166666666672</v>
      </c>
      <c r="L3777">
        <v>1426199843</v>
      </c>
      <c r="M3777" s="10">
        <f t="shared" si="410"/>
        <v>42075.942627314813</v>
      </c>
      <c r="N3777" t="b">
        <v>0</v>
      </c>
      <c r="O3777">
        <v>14</v>
      </c>
      <c r="P3777" t="b">
        <v>1</v>
      </c>
      <c r="Q3777" t="s">
        <v>8305</v>
      </c>
      <c r="R3777" s="5">
        <f t="shared" si="406"/>
        <v>1.0029999999999999</v>
      </c>
      <c r="S3777" s="14">
        <f t="shared" si="407"/>
        <v>143.21428571428572</v>
      </c>
      <c r="T3777" t="str">
        <f t="shared" si="411"/>
        <v>theater</v>
      </c>
      <c r="U3777" t="str">
        <f t="shared" si="412"/>
        <v>musical</v>
      </c>
    </row>
    <row r="3778" spans="1:21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f t="shared" si="408"/>
        <v>8000</v>
      </c>
      <c r="F3778">
        <v>8537</v>
      </c>
      <c r="G3778" t="s">
        <v>8219</v>
      </c>
      <c r="H3778" t="s">
        <v>8224</v>
      </c>
      <c r="I3778" t="s">
        <v>8246</v>
      </c>
      <c r="J3778">
        <v>1406854800</v>
      </c>
      <c r="K3778" s="10">
        <f t="shared" si="409"/>
        <v>41852.041666666664</v>
      </c>
      <c r="L3778">
        <v>1403599778</v>
      </c>
      <c r="M3778" s="10">
        <f t="shared" si="410"/>
        <v>41814.367800925924</v>
      </c>
      <c r="N3778" t="b">
        <v>0</v>
      </c>
      <c r="O3778">
        <v>94</v>
      </c>
      <c r="P3778" t="b">
        <v>1</v>
      </c>
      <c r="Q3778" t="s">
        <v>8305</v>
      </c>
      <c r="R3778" s="5">
        <f t="shared" ref="R3778:R3841" si="413">ROUND((F3778/D3778),3)</f>
        <v>1.0669999999999999</v>
      </c>
      <c r="S3778" s="14">
        <f t="shared" ref="S3778:S3841" si="414">F3778/O3778</f>
        <v>90.819148936170208</v>
      </c>
      <c r="T3778" t="str">
        <f t="shared" si="411"/>
        <v>theater</v>
      </c>
      <c r="U3778" t="str">
        <f t="shared" si="412"/>
        <v>musical</v>
      </c>
    </row>
    <row r="3779" spans="1:21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f t="shared" ref="E3779:E3842" si="415">IF(I3779="USD",D3779,(IF(I3779="AUD",(D3779*0.68),IF(I3779="GBP",(D3779*1.21),(IF(I3779="EUR",(D3779*1.11),(IF(I3779="CAD",(D3779*0.75),(IF(I3779="NZD",(D3779*0.64),IF(I3779="HKD",(D3779*0.13),IF(I3779="DKK",(D3779*0.15),IF(I3779="NOK",(D3779*0.11),IF(I3779="SEK",(D3779*0.1),(IF(I3779="MXN",(D3779*0.051),IF(I3779="chf",(D3779*1.02),IF(I3779="SGD",(D3779*0.72)))))))))))))))))))</f>
        <v>2000</v>
      </c>
      <c r="F3779">
        <v>2864</v>
      </c>
      <c r="G3779" t="s">
        <v>8219</v>
      </c>
      <c r="H3779" t="s">
        <v>8224</v>
      </c>
      <c r="I3779" t="s">
        <v>8246</v>
      </c>
      <c r="J3779">
        <v>1411790400</v>
      </c>
      <c r="K3779" s="10">
        <f t="shared" ref="K3779:K3842" si="416">(((J3779/60)/60)/24)+DATE(1970,1,1)</f>
        <v>41909.166666666664</v>
      </c>
      <c r="L3779">
        <v>1409884821</v>
      </c>
      <c r="M3779" s="10">
        <f t="shared" ref="M3779:M3842" si="417">(((L3779/60)/60)/24)+DATE(1970,1,1)</f>
        <v>41887.111354166671</v>
      </c>
      <c r="N3779" t="b">
        <v>0</v>
      </c>
      <c r="O3779">
        <v>59</v>
      </c>
      <c r="P3779" t="b">
        <v>1</v>
      </c>
      <c r="Q3779" t="s">
        <v>8305</v>
      </c>
      <c r="R3779" s="5">
        <f t="shared" si="413"/>
        <v>1.4319999999999999</v>
      </c>
      <c r="S3779" s="14">
        <f t="shared" si="414"/>
        <v>48.542372881355931</v>
      </c>
      <c r="T3779" t="str">
        <f t="shared" ref="T3779:T3842" si="418">LEFT(Q3779,SEARCH("/",Q3779,1)-1)</f>
        <v>theater</v>
      </c>
      <c r="U3779" t="str">
        <f t="shared" ref="U3779:U3842" si="419">RIGHT(Q3779,(LEN(Q3779)-(SEARCH("/",Q3779,1))))</f>
        <v>musical</v>
      </c>
    </row>
    <row r="3780" spans="1:21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f t="shared" si="415"/>
        <v>2400</v>
      </c>
      <c r="F3780">
        <v>2521</v>
      </c>
      <c r="G3780" t="s">
        <v>8219</v>
      </c>
      <c r="H3780" t="s">
        <v>8224</v>
      </c>
      <c r="I3780" t="s">
        <v>8246</v>
      </c>
      <c r="J3780">
        <v>1423942780</v>
      </c>
      <c r="K3780" s="10">
        <f t="shared" si="416"/>
        <v>42049.819212962961</v>
      </c>
      <c r="L3780">
        <v>1418758780</v>
      </c>
      <c r="M3780" s="10">
        <f t="shared" si="417"/>
        <v>41989.819212962961</v>
      </c>
      <c r="N3780" t="b">
        <v>0</v>
      </c>
      <c r="O3780">
        <v>36</v>
      </c>
      <c r="P3780" t="b">
        <v>1</v>
      </c>
      <c r="Q3780" t="s">
        <v>8305</v>
      </c>
      <c r="R3780" s="5">
        <f t="shared" si="413"/>
        <v>1.05</v>
      </c>
      <c r="S3780" s="14">
        <f t="shared" si="414"/>
        <v>70.027777777777771</v>
      </c>
      <c r="T3780" t="str">
        <f t="shared" si="418"/>
        <v>theater</v>
      </c>
      <c r="U3780" t="str">
        <f t="shared" si="419"/>
        <v>musical</v>
      </c>
    </row>
    <row r="3781" spans="1:21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f t="shared" si="415"/>
        <v>15000</v>
      </c>
      <c r="F3781">
        <v>15597</v>
      </c>
      <c r="G3781" t="s">
        <v>8219</v>
      </c>
      <c r="H3781" t="s">
        <v>8224</v>
      </c>
      <c r="I3781" t="s">
        <v>8246</v>
      </c>
      <c r="J3781">
        <v>1459010340</v>
      </c>
      <c r="K3781" s="10">
        <f t="shared" si="416"/>
        <v>42455.693750000006</v>
      </c>
      <c r="L3781">
        <v>1456421940</v>
      </c>
      <c r="M3781" s="10">
        <f t="shared" si="417"/>
        <v>42425.735416666663</v>
      </c>
      <c r="N3781" t="b">
        <v>0</v>
      </c>
      <c r="O3781">
        <v>115</v>
      </c>
      <c r="P3781" t="b">
        <v>1</v>
      </c>
      <c r="Q3781" t="s">
        <v>8305</v>
      </c>
      <c r="R3781" s="5">
        <f t="shared" si="413"/>
        <v>1.04</v>
      </c>
      <c r="S3781" s="14">
        <f t="shared" si="414"/>
        <v>135.62608695652173</v>
      </c>
      <c r="T3781" t="str">
        <f t="shared" si="418"/>
        <v>theater</v>
      </c>
      <c r="U3781" t="str">
        <f t="shared" si="419"/>
        <v>musical</v>
      </c>
    </row>
    <row r="3782" spans="1:21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f t="shared" si="415"/>
        <v>2500</v>
      </c>
      <c r="F3782">
        <v>3000</v>
      </c>
      <c r="G3782" t="s">
        <v>8219</v>
      </c>
      <c r="H3782" t="s">
        <v>8224</v>
      </c>
      <c r="I3782" t="s">
        <v>8246</v>
      </c>
      <c r="J3782">
        <v>1436817960</v>
      </c>
      <c r="K3782" s="10">
        <f t="shared" si="416"/>
        <v>42198.837499999994</v>
      </c>
      <c r="L3782">
        <v>1433999785</v>
      </c>
      <c r="M3782" s="10">
        <f t="shared" si="417"/>
        <v>42166.219733796301</v>
      </c>
      <c r="N3782" t="b">
        <v>0</v>
      </c>
      <c r="O3782">
        <v>30</v>
      </c>
      <c r="P3782" t="b">
        <v>1</v>
      </c>
      <c r="Q3782" t="s">
        <v>8305</v>
      </c>
      <c r="R3782" s="5">
        <f t="shared" si="413"/>
        <v>1.2</v>
      </c>
      <c r="S3782" s="14">
        <f t="shared" si="414"/>
        <v>100</v>
      </c>
      <c r="T3782" t="str">
        <f t="shared" si="418"/>
        <v>theater</v>
      </c>
      <c r="U3782" t="str">
        <f t="shared" si="419"/>
        <v>musical</v>
      </c>
    </row>
    <row r="3783" spans="1:21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f t="shared" si="415"/>
        <v>4500</v>
      </c>
      <c r="F3783">
        <v>4935</v>
      </c>
      <c r="G3783" t="s">
        <v>8219</v>
      </c>
      <c r="H3783" t="s">
        <v>8224</v>
      </c>
      <c r="I3783" t="s">
        <v>8246</v>
      </c>
      <c r="J3783">
        <v>1410210685</v>
      </c>
      <c r="K3783" s="10">
        <f t="shared" si="416"/>
        <v>41890.882928240739</v>
      </c>
      <c r="L3783">
        <v>1408050685</v>
      </c>
      <c r="M3783" s="10">
        <f t="shared" si="417"/>
        <v>41865.882928240739</v>
      </c>
      <c r="N3783" t="b">
        <v>0</v>
      </c>
      <c r="O3783">
        <v>52</v>
      </c>
      <c r="P3783" t="b">
        <v>1</v>
      </c>
      <c r="Q3783" t="s">
        <v>8305</v>
      </c>
      <c r="R3783" s="5">
        <f t="shared" si="413"/>
        <v>1.097</v>
      </c>
      <c r="S3783" s="14">
        <f t="shared" si="414"/>
        <v>94.90384615384616</v>
      </c>
      <c r="T3783" t="str">
        <f t="shared" si="418"/>
        <v>theater</v>
      </c>
      <c r="U3783" t="str">
        <f t="shared" si="419"/>
        <v>musical</v>
      </c>
    </row>
    <row r="3784" spans="1:21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f t="shared" si="415"/>
        <v>2420</v>
      </c>
      <c r="F3784">
        <v>2035</v>
      </c>
      <c r="G3784" t="s">
        <v>8219</v>
      </c>
      <c r="H3784" t="s">
        <v>8225</v>
      </c>
      <c r="I3784" t="s">
        <v>8247</v>
      </c>
      <c r="J3784">
        <v>1469401200</v>
      </c>
      <c r="K3784" s="10">
        <f t="shared" si="416"/>
        <v>42575.958333333328</v>
      </c>
      <c r="L3784">
        <v>1466887297</v>
      </c>
      <c r="M3784" s="10">
        <f t="shared" si="417"/>
        <v>42546.862233796302</v>
      </c>
      <c r="N3784" t="b">
        <v>0</v>
      </c>
      <c r="O3784">
        <v>27</v>
      </c>
      <c r="P3784" t="b">
        <v>1</v>
      </c>
      <c r="Q3784" t="s">
        <v>8305</v>
      </c>
      <c r="R3784" s="5">
        <f t="shared" si="413"/>
        <v>1.018</v>
      </c>
      <c r="S3784" s="14">
        <f t="shared" si="414"/>
        <v>75.370370370370367</v>
      </c>
      <c r="T3784" t="str">
        <f t="shared" si="418"/>
        <v>theater</v>
      </c>
      <c r="U3784" t="str">
        <f t="shared" si="419"/>
        <v>musical</v>
      </c>
    </row>
    <row r="3785" spans="1:21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f t="shared" si="415"/>
        <v>1200</v>
      </c>
      <c r="F3785">
        <v>1547</v>
      </c>
      <c r="G3785" t="s">
        <v>8219</v>
      </c>
      <c r="H3785" t="s">
        <v>8224</v>
      </c>
      <c r="I3785" t="s">
        <v>8246</v>
      </c>
      <c r="J3785">
        <v>1458057600</v>
      </c>
      <c r="K3785" s="10">
        <f t="shared" si="416"/>
        <v>42444.666666666672</v>
      </c>
      <c r="L3785">
        <v>1455938520</v>
      </c>
      <c r="M3785" s="10">
        <f t="shared" si="417"/>
        <v>42420.140277777777</v>
      </c>
      <c r="N3785" t="b">
        <v>0</v>
      </c>
      <c r="O3785">
        <v>24</v>
      </c>
      <c r="P3785" t="b">
        <v>1</v>
      </c>
      <c r="Q3785" t="s">
        <v>8305</v>
      </c>
      <c r="R3785" s="5">
        <f t="shared" si="413"/>
        <v>1.2889999999999999</v>
      </c>
      <c r="S3785" s="14">
        <f t="shared" si="414"/>
        <v>64.458333333333329</v>
      </c>
      <c r="T3785" t="str">
        <f t="shared" si="418"/>
        <v>theater</v>
      </c>
      <c r="U3785" t="str">
        <f t="shared" si="419"/>
        <v>musical</v>
      </c>
    </row>
    <row r="3786" spans="1:21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f t="shared" si="415"/>
        <v>750</v>
      </c>
      <c r="F3786">
        <v>1150</v>
      </c>
      <c r="G3786" t="s">
        <v>8219</v>
      </c>
      <c r="H3786" t="s">
        <v>8229</v>
      </c>
      <c r="I3786" t="s">
        <v>8251</v>
      </c>
      <c r="J3786">
        <v>1468193532</v>
      </c>
      <c r="K3786" s="10">
        <f t="shared" si="416"/>
        <v>42561.980694444443</v>
      </c>
      <c r="L3786">
        <v>1465601532</v>
      </c>
      <c r="M3786" s="10">
        <f t="shared" si="417"/>
        <v>42531.980694444443</v>
      </c>
      <c r="N3786" t="b">
        <v>0</v>
      </c>
      <c r="O3786">
        <v>10</v>
      </c>
      <c r="P3786" t="b">
        <v>1</v>
      </c>
      <c r="Q3786" t="s">
        <v>8305</v>
      </c>
      <c r="R3786" s="5">
        <f t="shared" si="413"/>
        <v>1.1499999999999999</v>
      </c>
      <c r="S3786" s="14">
        <f t="shared" si="414"/>
        <v>115</v>
      </c>
      <c r="T3786" t="str">
        <f t="shared" si="418"/>
        <v>theater</v>
      </c>
      <c r="U3786" t="str">
        <f t="shared" si="419"/>
        <v>musical</v>
      </c>
    </row>
    <row r="3787" spans="1:21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f t="shared" si="415"/>
        <v>2420</v>
      </c>
      <c r="F3787">
        <v>3015</v>
      </c>
      <c r="G3787" t="s">
        <v>8219</v>
      </c>
      <c r="H3787" t="s">
        <v>8225</v>
      </c>
      <c r="I3787" t="s">
        <v>8247</v>
      </c>
      <c r="J3787">
        <v>1470132180</v>
      </c>
      <c r="K3787" s="10">
        <f t="shared" si="416"/>
        <v>42584.418749999997</v>
      </c>
      <c r="L3787">
        <v>1467040769</v>
      </c>
      <c r="M3787" s="10">
        <f t="shared" si="417"/>
        <v>42548.63853009259</v>
      </c>
      <c r="N3787" t="b">
        <v>0</v>
      </c>
      <c r="O3787">
        <v>30</v>
      </c>
      <c r="P3787" t="b">
        <v>1</v>
      </c>
      <c r="Q3787" t="s">
        <v>8305</v>
      </c>
      <c r="R3787" s="5">
        <f t="shared" si="413"/>
        <v>1.508</v>
      </c>
      <c r="S3787" s="14">
        <f t="shared" si="414"/>
        <v>100.5</v>
      </c>
      <c r="T3787" t="str">
        <f t="shared" si="418"/>
        <v>theater</v>
      </c>
      <c r="U3787" t="str">
        <f t="shared" si="419"/>
        <v>musical</v>
      </c>
    </row>
    <row r="3788" spans="1:21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f t="shared" si="415"/>
        <v>6000</v>
      </c>
      <c r="F3788">
        <v>6658</v>
      </c>
      <c r="G3788" t="s">
        <v>8219</v>
      </c>
      <c r="H3788" t="s">
        <v>8224</v>
      </c>
      <c r="I3788" t="s">
        <v>8246</v>
      </c>
      <c r="J3788">
        <v>1464310475</v>
      </c>
      <c r="K3788" s="10">
        <f t="shared" si="416"/>
        <v>42517.037905092591</v>
      </c>
      <c r="L3788">
        <v>1461718475</v>
      </c>
      <c r="M3788" s="10">
        <f t="shared" si="417"/>
        <v>42487.037905092591</v>
      </c>
      <c r="N3788" t="b">
        <v>0</v>
      </c>
      <c r="O3788">
        <v>71</v>
      </c>
      <c r="P3788" t="b">
        <v>1</v>
      </c>
      <c r="Q3788" t="s">
        <v>8305</v>
      </c>
      <c r="R3788" s="5">
        <f t="shared" si="413"/>
        <v>1.1100000000000001</v>
      </c>
      <c r="S3788" s="14">
        <f t="shared" si="414"/>
        <v>93.774647887323937</v>
      </c>
      <c r="T3788" t="str">
        <f t="shared" si="418"/>
        <v>theater</v>
      </c>
      <c r="U3788" t="str">
        <f t="shared" si="419"/>
        <v>musical</v>
      </c>
    </row>
    <row r="3789" spans="1:21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f t="shared" si="415"/>
        <v>350</v>
      </c>
      <c r="F3789">
        <v>351</v>
      </c>
      <c r="G3789" t="s">
        <v>8219</v>
      </c>
      <c r="H3789" t="s">
        <v>8224</v>
      </c>
      <c r="I3789" t="s">
        <v>8246</v>
      </c>
      <c r="J3789">
        <v>1436587140</v>
      </c>
      <c r="K3789" s="10">
        <f t="shared" si="416"/>
        <v>42196.165972222225</v>
      </c>
      <c r="L3789">
        <v>1434113406</v>
      </c>
      <c r="M3789" s="10">
        <f t="shared" si="417"/>
        <v>42167.534791666665</v>
      </c>
      <c r="N3789" t="b">
        <v>0</v>
      </c>
      <c r="O3789">
        <v>10</v>
      </c>
      <c r="P3789" t="b">
        <v>1</v>
      </c>
      <c r="Q3789" t="s">
        <v>8305</v>
      </c>
      <c r="R3789" s="5">
        <f t="shared" si="413"/>
        <v>1.0029999999999999</v>
      </c>
      <c r="S3789" s="14">
        <f t="shared" si="414"/>
        <v>35.1</v>
      </c>
      <c r="T3789" t="str">
        <f t="shared" si="418"/>
        <v>theater</v>
      </c>
      <c r="U3789" t="str">
        <f t="shared" si="419"/>
        <v>musical</v>
      </c>
    </row>
    <row r="3790" spans="1:21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f t="shared" si="415"/>
        <v>75000</v>
      </c>
      <c r="F3790">
        <v>500</v>
      </c>
      <c r="G3790" t="s">
        <v>8221</v>
      </c>
      <c r="H3790" t="s">
        <v>8224</v>
      </c>
      <c r="I3790" t="s">
        <v>8246</v>
      </c>
      <c r="J3790">
        <v>1450887480</v>
      </c>
      <c r="K3790" s="10">
        <f t="shared" si="416"/>
        <v>42361.679166666669</v>
      </c>
      <c r="L3790">
        <v>1448469719</v>
      </c>
      <c r="M3790" s="10">
        <f t="shared" si="417"/>
        <v>42333.695821759262</v>
      </c>
      <c r="N3790" t="b">
        <v>0</v>
      </c>
      <c r="O3790">
        <v>1</v>
      </c>
      <c r="P3790" t="b">
        <v>0</v>
      </c>
      <c r="Q3790" t="s">
        <v>8305</v>
      </c>
      <c r="R3790" s="5">
        <f t="shared" si="413"/>
        <v>7.0000000000000001E-3</v>
      </c>
      <c r="S3790" s="6">
        <f t="shared" si="414"/>
        <v>500</v>
      </c>
      <c r="T3790" t="str">
        <f t="shared" si="418"/>
        <v>theater</v>
      </c>
      <c r="U3790" t="str">
        <f t="shared" si="419"/>
        <v>musical</v>
      </c>
    </row>
    <row r="3791" spans="1:21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f t="shared" si="415"/>
        <v>4295.5</v>
      </c>
      <c r="F3791">
        <v>116</v>
      </c>
      <c r="G3791" t="s">
        <v>8221</v>
      </c>
      <c r="H3791" t="s">
        <v>8225</v>
      </c>
      <c r="I3791" t="s">
        <v>8247</v>
      </c>
      <c r="J3791">
        <v>1434395418</v>
      </c>
      <c r="K3791" s="10">
        <f t="shared" si="416"/>
        <v>42170.798819444448</v>
      </c>
      <c r="L3791">
        <v>1431630618</v>
      </c>
      <c r="M3791" s="10">
        <f t="shared" si="417"/>
        <v>42138.798819444448</v>
      </c>
      <c r="N3791" t="b">
        <v>0</v>
      </c>
      <c r="O3791">
        <v>4</v>
      </c>
      <c r="P3791" t="b">
        <v>0</v>
      </c>
      <c r="Q3791" t="s">
        <v>8305</v>
      </c>
      <c r="R3791" s="5">
        <f t="shared" si="413"/>
        <v>3.3000000000000002E-2</v>
      </c>
      <c r="S3791" s="6">
        <f t="shared" si="414"/>
        <v>29</v>
      </c>
      <c r="T3791" t="str">
        <f t="shared" si="418"/>
        <v>theater</v>
      </c>
      <c r="U3791" t="str">
        <f t="shared" si="419"/>
        <v>musical</v>
      </c>
    </row>
    <row r="3792" spans="1:21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f t="shared" si="415"/>
        <v>15000</v>
      </c>
      <c r="F3792">
        <v>0</v>
      </c>
      <c r="G3792" t="s">
        <v>8221</v>
      </c>
      <c r="H3792" t="s">
        <v>8224</v>
      </c>
      <c r="I3792" t="s">
        <v>8246</v>
      </c>
      <c r="J3792">
        <v>1479834023</v>
      </c>
      <c r="K3792" s="10">
        <f t="shared" si="416"/>
        <v>42696.708599537036</v>
      </c>
      <c r="L3792">
        <v>1477238423</v>
      </c>
      <c r="M3792" s="10">
        <f t="shared" si="417"/>
        <v>42666.666932870372</v>
      </c>
      <c r="N3792" t="b">
        <v>0</v>
      </c>
      <c r="O3792">
        <v>0</v>
      </c>
      <c r="P3792" t="b">
        <v>0</v>
      </c>
      <c r="Q3792" t="s">
        <v>8305</v>
      </c>
      <c r="R3792" s="5">
        <f t="shared" si="413"/>
        <v>0</v>
      </c>
      <c r="S3792" s="6" t="e">
        <f t="shared" si="414"/>
        <v>#DIV/0!</v>
      </c>
      <c r="T3792" t="str">
        <f t="shared" si="418"/>
        <v>theater</v>
      </c>
      <c r="U3792" t="str">
        <f t="shared" si="419"/>
        <v>musical</v>
      </c>
    </row>
    <row r="3793" spans="1:21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f t="shared" si="415"/>
        <v>1500</v>
      </c>
      <c r="F3793">
        <v>0</v>
      </c>
      <c r="G3793" t="s">
        <v>8221</v>
      </c>
      <c r="H3793" t="s">
        <v>8224</v>
      </c>
      <c r="I3793" t="s">
        <v>8246</v>
      </c>
      <c r="J3793">
        <v>1404664592</v>
      </c>
      <c r="K3793" s="10">
        <f t="shared" si="416"/>
        <v>41826.692037037035</v>
      </c>
      <c r="L3793">
        <v>1399480592</v>
      </c>
      <c r="M3793" s="10">
        <f t="shared" si="417"/>
        <v>41766.692037037035</v>
      </c>
      <c r="N3793" t="b">
        <v>0</v>
      </c>
      <c r="O3793">
        <v>0</v>
      </c>
      <c r="P3793" t="b">
        <v>0</v>
      </c>
      <c r="Q3793" t="s">
        <v>8305</v>
      </c>
      <c r="R3793" s="5">
        <f t="shared" si="413"/>
        <v>0</v>
      </c>
      <c r="S3793" s="6" t="e">
        <f t="shared" si="414"/>
        <v>#DIV/0!</v>
      </c>
      <c r="T3793" t="str">
        <f t="shared" si="418"/>
        <v>theater</v>
      </c>
      <c r="U3793" t="str">
        <f t="shared" si="419"/>
        <v>musical</v>
      </c>
    </row>
    <row r="3794" spans="1:21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f t="shared" si="415"/>
        <v>12500</v>
      </c>
      <c r="F3794">
        <v>35</v>
      </c>
      <c r="G3794" t="s">
        <v>8221</v>
      </c>
      <c r="H3794" t="s">
        <v>8224</v>
      </c>
      <c r="I3794" t="s">
        <v>8246</v>
      </c>
      <c r="J3794">
        <v>1436957022</v>
      </c>
      <c r="K3794" s="10">
        <f t="shared" si="416"/>
        <v>42200.447013888886</v>
      </c>
      <c r="L3794">
        <v>1434365022</v>
      </c>
      <c r="M3794" s="10">
        <f t="shared" si="417"/>
        <v>42170.447013888886</v>
      </c>
      <c r="N3794" t="b">
        <v>0</v>
      </c>
      <c r="O3794">
        <v>2</v>
      </c>
      <c r="P3794" t="b">
        <v>0</v>
      </c>
      <c r="Q3794" t="s">
        <v>8305</v>
      </c>
      <c r="R3794" s="5">
        <f t="shared" si="413"/>
        <v>3.0000000000000001E-3</v>
      </c>
      <c r="S3794" s="6">
        <f t="shared" si="414"/>
        <v>17.5</v>
      </c>
      <c r="T3794" t="str">
        <f t="shared" si="418"/>
        <v>theater</v>
      </c>
      <c r="U3794" t="str">
        <f t="shared" si="419"/>
        <v>musical</v>
      </c>
    </row>
    <row r="3795" spans="1:21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f t="shared" si="415"/>
        <v>7000</v>
      </c>
      <c r="F3795">
        <v>4176</v>
      </c>
      <c r="G3795" t="s">
        <v>8221</v>
      </c>
      <c r="H3795" t="s">
        <v>8224</v>
      </c>
      <c r="I3795" t="s">
        <v>8246</v>
      </c>
      <c r="J3795">
        <v>1418769129</v>
      </c>
      <c r="K3795" s="10">
        <f t="shared" si="416"/>
        <v>41989.938993055555</v>
      </c>
      <c r="L3795">
        <v>1416954729</v>
      </c>
      <c r="M3795" s="10">
        <f t="shared" si="417"/>
        <v>41968.938993055555</v>
      </c>
      <c r="N3795" t="b">
        <v>0</v>
      </c>
      <c r="O3795">
        <v>24</v>
      </c>
      <c r="P3795" t="b">
        <v>0</v>
      </c>
      <c r="Q3795" t="s">
        <v>8305</v>
      </c>
      <c r="R3795" s="5">
        <f t="shared" si="413"/>
        <v>0.59699999999999998</v>
      </c>
      <c r="S3795" s="6">
        <f t="shared" si="414"/>
        <v>174</v>
      </c>
      <c r="T3795" t="str">
        <f t="shared" si="418"/>
        <v>theater</v>
      </c>
      <c r="U3795" t="str">
        <f t="shared" si="419"/>
        <v>musical</v>
      </c>
    </row>
    <row r="3796" spans="1:21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f t="shared" si="415"/>
        <v>6050</v>
      </c>
      <c r="F3796">
        <v>50</v>
      </c>
      <c r="G3796" t="s">
        <v>8221</v>
      </c>
      <c r="H3796" t="s">
        <v>8225</v>
      </c>
      <c r="I3796" t="s">
        <v>8247</v>
      </c>
      <c r="J3796">
        <v>1433685354</v>
      </c>
      <c r="K3796" s="10">
        <f t="shared" si="416"/>
        <v>42162.58048611111</v>
      </c>
      <c r="L3796">
        <v>1431093354</v>
      </c>
      <c r="M3796" s="10">
        <f t="shared" si="417"/>
        <v>42132.58048611111</v>
      </c>
      <c r="N3796" t="b">
        <v>0</v>
      </c>
      <c r="O3796">
        <v>1</v>
      </c>
      <c r="P3796" t="b">
        <v>0</v>
      </c>
      <c r="Q3796" t="s">
        <v>8305</v>
      </c>
      <c r="R3796" s="5">
        <f t="shared" si="413"/>
        <v>0.01</v>
      </c>
      <c r="S3796" s="6">
        <f t="shared" si="414"/>
        <v>50</v>
      </c>
      <c r="T3796" t="str">
        <f t="shared" si="418"/>
        <v>theater</v>
      </c>
      <c r="U3796" t="str">
        <f t="shared" si="419"/>
        <v>musical</v>
      </c>
    </row>
    <row r="3797" spans="1:21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f t="shared" si="415"/>
        <v>726</v>
      </c>
      <c r="F3797">
        <v>10</v>
      </c>
      <c r="G3797" t="s">
        <v>8221</v>
      </c>
      <c r="H3797" t="s">
        <v>8225</v>
      </c>
      <c r="I3797" t="s">
        <v>8247</v>
      </c>
      <c r="J3797">
        <v>1440801000</v>
      </c>
      <c r="K3797" s="10">
        <f t="shared" si="416"/>
        <v>42244.9375</v>
      </c>
      <c r="L3797">
        <v>1437042490</v>
      </c>
      <c r="M3797" s="10">
        <f t="shared" si="417"/>
        <v>42201.436226851853</v>
      </c>
      <c r="N3797" t="b">
        <v>0</v>
      </c>
      <c r="O3797">
        <v>2</v>
      </c>
      <c r="P3797" t="b">
        <v>0</v>
      </c>
      <c r="Q3797" t="s">
        <v>8305</v>
      </c>
      <c r="R3797" s="5">
        <f t="shared" si="413"/>
        <v>1.7000000000000001E-2</v>
      </c>
      <c r="S3797" s="6">
        <f t="shared" si="414"/>
        <v>5</v>
      </c>
      <c r="T3797" t="str">
        <f t="shared" si="418"/>
        <v>theater</v>
      </c>
      <c r="U3797" t="str">
        <f t="shared" si="419"/>
        <v>musical</v>
      </c>
    </row>
    <row r="3798" spans="1:21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f t="shared" si="415"/>
        <v>22500</v>
      </c>
      <c r="F3798">
        <v>1</v>
      </c>
      <c r="G3798" t="s">
        <v>8221</v>
      </c>
      <c r="H3798" t="s">
        <v>8224</v>
      </c>
      <c r="I3798" t="s">
        <v>8246</v>
      </c>
      <c r="J3798">
        <v>1484354556</v>
      </c>
      <c r="K3798" s="10">
        <f t="shared" si="416"/>
        <v>42749.029583333337</v>
      </c>
      <c r="L3798">
        <v>1479170556</v>
      </c>
      <c r="M3798" s="10">
        <f t="shared" si="417"/>
        <v>42689.029583333337</v>
      </c>
      <c r="N3798" t="b">
        <v>0</v>
      </c>
      <c r="O3798">
        <v>1</v>
      </c>
      <c r="P3798" t="b">
        <v>0</v>
      </c>
      <c r="Q3798" t="s">
        <v>8305</v>
      </c>
      <c r="R3798" s="5">
        <f t="shared" si="413"/>
        <v>0</v>
      </c>
      <c r="S3798" s="6">
        <f t="shared" si="414"/>
        <v>1</v>
      </c>
      <c r="T3798" t="str">
        <f t="shared" si="418"/>
        <v>theater</v>
      </c>
      <c r="U3798" t="str">
        <f t="shared" si="419"/>
        <v>musical</v>
      </c>
    </row>
    <row r="3799" spans="1:21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f t="shared" si="415"/>
        <v>6000</v>
      </c>
      <c r="F3799">
        <v>5380</v>
      </c>
      <c r="G3799" t="s">
        <v>8221</v>
      </c>
      <c r="H3799" t="s">
        <v>8224</v>
      </c>
      <c r="I3799" t="s">
        <v>8246</v>
      </c>
      <c r="J3799">
        <v>1429564165</v>
      </c>
      <c r="K3799" s="10">
        <f t="shared" si="416"/>
        <v>42114.881539351853</v>
      </c>
      <c r="L3799">
        <v>1426972165</v>
      </c>
      <c r="M3799" s="10">
        <f t="shared" si="417"/>
        <v>42084.881539351853</v>
      </c>
      <c r="N3799" t="b">
        <v>0</v>
      </c>
      <c r="O3799">
        <v>37</v>
      </c>
      <c r="P3799" t="b">
        <v>0</v>
      </c>
      <c r="Q3799" t="s">
        <v>8305</v>
      </c>
      <c r="R3799" s="5">
        <f t="shared" si="413"/>
        <v>0.89700000000000002</v>
      </c>
      <c r="S3799" s="6">
        <f t="shared" si="414"/>
        <v>145.40540540540542</v>
      </c>
      <c r="T3799" t="str">
        <f t="shared" si="418"/>
        <v>theater</v>
      </c>
      <c r="U3799" t="str">
        <f t="shared" si="419"/>
        <v>musical</v>
      </c>
    </row>
    <row r="3800" spans="1:21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f t="shared" si="415"/>
        <v>70000</v>
      </c>
      <c r="F3800">
        <v>1025</v>
      </c>
      <c r="G3800" t="s">
        <v>8221</v>
      </c>
      <c r="H3800" t="s">
        <v>8224</v>
      </c>
      <c r="I3800" t="s">
        <v>8246</v>
      </c>
      <c r="J3800">
        <v>1407691248</v>
      </c>
      <c r="K3800" s="10">
        <f t="shared" si="416"/>
        <v>41861.722777777781</v>
      </c>
      <c r="L3800">
        <v>1405099248</v>
      </c>
      <c r="M3800" s="10">
        <f t="shared" si="417"/>
        <v>41831.722777777781</v>
      </c>
      <c r="N3800" t="b">
        <v>0</v>
      </c>
      <c r="O3800">
        <v>5</v>
      </c>
      <c r="P3800" t="b">
        <v>0</v>
      </c>
      <c r="Q3800" t="s">
        <v>8305</v>
      </c>
      <c r="R3800" s="5">
        <f t="shared" si="413"/>
        <v>1.4999999999999999E-2</v>
      </c>
      <c r="S3800" s="6">
        <f t="shared" si="414"/>
        <v>205</v>
      </c>
      <c r="T3800" t="str">
        <f t="shared" si="418"/>
        <v>theater</v>
      </c>
      <c r="U3800" t="str">
        <f t="shared" si="419"/>
        <v>musical</v>
      </c>
    </row>
    <row r="3801" spans="1:21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f t="shared" si="415"/>
        <v>10000</v>
      </c>
      <c r="F3801">
        <v>402</v>
      </c>
      <c r="G3801" t="s">
        <v>8221</v>
      </c>
      <c r="H3801" t="s">
        <v>8224</v>
      </c>
      <c r="I3801" t="s">
        <v>8246</v>
      </c>
      <c r="J3801">
        <v>1457734843</v>
      </c>
      <c r="K3801" s="10">
        <f t="shared" si="416"/>
        <v>42440.93105324074</v>
      </c>
      <c r="L3801">
        <v>1455142843</v>
      </c>
      <c r="M3801" s="10">
        <f t="shared" si="417"/>
        <v>42410.93105324074</v>
      </c>
      <c r="N3801" t="b">
        <v>0</v>
      </c>
      <c r="O3801">
        <v>4</v>
      </c>
      <c r="P3801" t="b">
        <v>0</v>
      </c>
      <c r="Q3801" t="s">
        <v>8305</v>
      </c>
      <c r="R3801" s="5">
        <f t="shared" si="413"/>
        <v>0.04</v>
      </c>
      <c r="S3801" s="6">
        <f t="shared" si="414"/>
        <v>100.5</v>
      </c>
      <c r="T3801" t="str">
        <f t="shared" si="418"/>
        <v>theater</v>
      </c>
      <c r="U3801" t="str">
        <f t="shared" si="419"/>
        <v>musical</v>
      </c>
    </row>
    <row r="3802" spans="1:21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f t="shared" si="415"/>
        <v>22000</v>
      </c>
      <c r="F3802">
        <v>881</v>
      </c>
      <c r="G3802" t="s">
        <v>8221</v>
      </c>
      <c r="H3802" t="s">
        <v>8224</v>
      </c>
      <c r="I3802" t="s">
        <v>8246</v>
      </c>
      <c r="J3802">
        <v>1420952340</v>
      </c>
      <c r="K3802" s="10">
        <f t="shared" si="416"/>
        <v>42015.207638888889</v>
      </c>
      <c r="L3802">
        <v>1418146883</v>
      </c>
      <c r="M3802" s="10">
        <f t="shared" si="417"/>
        <v>41982.737071759257</v>
      </c>
      <c r="N3802" t="b">
        <v>0</v>
      </c>
      <c r="O3802">
        <v>16</v>
      </c>
      <c r="P3802" t="b">
        <v>0</v>
      </c>
      <c r="Q3802" t="s">
        <v>8305</v>
      </c>
      <c r="R3802" s="5">
        <f t="shared" si="413"/>
        <v>0.04</v>
      </c>
      <c r="S3802" s="6">
        <f t="shared" si="414"/>
        <v>55.0625</v>
      </c>
      <c r="T3802" t="str">
        <f t="shared" si="418"/>
        <v>theater</v>
      </c>
      <c r="U3802" t="str">
        <f t="shared" si="419"/>
        <v>musical</v>
      </c>
    </row>
    <row r="3803" spans="1:21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f t="shared" si="415"/>
        <v>5000</v>
      </c>
      <c r="F3803">
        <v>426</v>
      </c>
      <c r="G3803" t="s">
        <v>8221</v>
      </c>
      <c r="H3803" t="s">
        <v>8224</v>
      </c>
      <c r="I3803" t="s">
        <v>8246</v>
      </c>
      <c r="J3803">
        <v>1420215216</v>
      </c>
      <c r="K3803" s="10">
        <f t="shared" si="416"/>
        <v>42006.676111111112</v>
      </c>
      <c r="L3803">
        <v>1417536816</v>
      </c>
      <c r="M3803" s="10">
        <f t="shared" si="417"/>
        <v>41975.676111111112</v>
      </c>
      <c r="N3803" t="b">
        <v>0</v>
      </c>
      <c r="O3803">
        <v>9</v>
      </c>
      <c r="P3803" t="b">
        <v>0</v>
      </c>
      <c r="Q3803" t="s">
        <v>8305</v>
      </c>
      <c r="R3803" s="5">
        <f t="shared" si="413"/>
        <v>8.5000000000000006E-2</v>
      </c>
      <c r="S3803" s="6">
        <f t="shared" si="414"/>
        <v>47.333333333333336</v>
      </c>
      <c r="T3803" t="str">
        <f t="shared" si="418"/>
        <v>theater</v>
      </c>
      <c r="U3803" t="str">
        <f t="shared" si="419"/>
        <v>musical</v>
      </c>
    </row>
    <row r="3804" spans="1:21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f t="shared" si="415"/>
        <v>3000</v>
      </c>
      <c r="F3804">
        <v>0</v>
      </c>
      <c r="G3804" t="s">
        <v>8221</v>
      </c>
      <c r="H3804" t="s">
        <v>8224</v>
      </c>
      <c r="I3804" t="s">
        <v>8246</v>
      </c>
      <c r="J3804">
        <v>1445482906</v>
      </c>
      <c r="K3804" s="10">
        <f t="shared" si="416"/>
        <v>42299.126226851848</v>
      </c>
      <c r="L3804">
        <v>1442890906</v>
      </c>
      <c r="M3804" s="10">
        <f t="shared" si="417"/>
        <v>42269.126226851848</v>
      </c>
      <c r="N3804" t="b">
        <v>0</v>
      </c>
      <c r="O3804">
        <v>0</v>
      </c>
      <c r="P3804" t="b">
        <v>0</v>
      </c>
      <c r="Q3804" t="s">
        <v>8305</v>
      </c>
      <c r="R3804" s="5">
        <f t="shared" si="413"/>
        <v>0</v>
      </c>
      <c r="S3804" s="6" t="e">
        <f t="shared" si="414"/>
        <v>#DIV/0!</v>
      </c>
      <c r="T3804" t="str">
        <f t="shared" si="418"/>
        <v>theater</v>
      </c>
      <c r="U3804" t="str">
        <f t="shared" si="419"/>
        <v>musical</v>
      </c>
    </row>
    <row r="3805" spans="1:21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f t="shared" si="415"/>
        <v>12000</v>
      </c>
      <c r="F3805">
        <v>2358</v>
      </c>
      <c r="G3805" t="s">
        <v>8221</v>
      </c>
      <c r="H3805" t="s">
        <v>8224</v>
      </c>
      <c r="I3805" t="s">
        <v>8246</v>
      </c>
      <c r="J3805">
        <v>1457133568</v>
      </c>
      <c r="K3805" s="10">
        <f t="shared" si="416"/>
        <v>42433.971851851849</v>
      </c>
      <c r="L3805">
        <v>1454541568</v>
      </c>
      <c r="M3805" s="10">
        <f t="shared" si="417"/>
        <v>42403.971851851849</v>
      </c>
      <c r="N3805" t="b">
        <v>0</v>
      </c>
      <c r="O3805">
        <v>40</v>
      </c>
      <c r="P3805" t="b">
        <v>0</v>
      </c>
      <c r="Q3805" t="s">
        <v>8305</v>
      </c>
      <c r="R3805" s="5">
        <f t="shared" si="413"/>
        <v>0.19700000000000001</v>
      </c>
      <c r="S3805" s="6">
        <f t="shared" si="414"/>
        <v>58.95</v>
      </c>
      <c r="T3805" t="str">
        <f t="shared" si="418"/>
        <v>theater</v>
      </c>
      <c r="U3805" t="str">
        <f t="shared" si="419"/>
        <v>musical</v>
      </c>
    </row>
    <row r="3806" spans="1:21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f t="shared" si="415"/>
        <v>8000</v>
      </c>
      <c r="F3806">
        <v>0</v>
      </c>
      <c r="G3806" t="s">
        <v>8221</v>
      </c>
      <c r="H3806" t="s">
        <v>8224</v>
      </c>
      <c r="I3806" t="s">
        <v>8246</v>
      </c>
      <c r="J3806">
        <v>1469948400</v>
      </c>
      <c r="K3806" s="10">
        <f t="shared" si="416"/>
        <v>42582.291666666672</v>
      </c>
      <c r="L3806">
        <v>1465172024</v>
      </c>
      <c r="M3806" s="10">
        <f t="shared" si="417"/>
        <v>42527.00953703704</v>
      </c>
      <c r="N3806" t="b">
        <v>0</v>
      </c>
      <c r="O3806">
        <v>0</v>
      </c>
      <c r="P3806" t="b">
        <v>0</v>
      </c>
      <c r="Q3806" t="s">
        <v>8305</v>
      </c>
      <c r="R3806" s="5">
        <f t="shared" si="413"/>
        <v>0</v>
      </c>
      <c r="S3806" s="6" t="e">
        <f t="shared" si="414"/>
        <v>#DIV/0!</v>
      </c>
      <c r="T3806" t="str">
        <f t="shared" si="418"/>
        <v>theater</v>
      </c>
      <c r="U3806" t="str">
        <f t="shared" si="419"/>
        <v>musical</v>
      </c>
    </row>
    <row r="3807" spans="1:21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f t="shared" si="415"/>
        <v>150000</v>
      </c>
      <c r="F3807">
        <v>3</v>
      </c>
      <c r="G3807" t="s">
        <v>8221</v>
      </c>
      <c r="H3807" t="s">
        <v>8224</v>
      </c>
      <c r="I3807" t="s">
        <v>8246</v>
      </c>
      <c r="J3807">
        <v>1411852640</v>
      </c>
      <c r="K3807" s="10">
        <f t="shared" si="416"/>
        <v>41909.887037037035</v>
      </c>
      <c r="L3807">
        <v>1406668640</v>
      </c>
      <c r="M3807" s="10">
        <f t="shared" si="417"/>
        <v>41849.887037037035</v>
      </c>
      <c r="N3807" t="b">
        <v>0</v>
      </c>
      <c r="O3807">
        <v>2</v>
      </c>
      <c r="P3807" t="b">
        <v>0</v>
      </c>
      <c r="Q3807" t="s">
        <v>8305</v>
      </c>
      <c r="R3807" s="5">
        <f t="shared" si="413"/>
        <v>0</v>
      </c>
      <c r="S3807" s="6">
        <f t="shared" si="414"/>
        <v>1.5</v>
      </c>
      <c r="T3807" t="str">
        <f t="shared" si="418"/>
        <v>theater</v>
      </c>
      <c r="U3807" t="str">
        <f t="shared" si="419"/>
        <v>musical</v>
      </c>
    </row>
    <row r="3808" spans="1:21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f t="shared" si="415"/>
        <v>5100</v>
      </c>
      <c r="F3808">
        <v>5</v>
      </c>
      <c r="G3808" t="s">
        <v>8221</v>
      </c>
      <c r="H3808" t="s">
        <v>8226</v>
      </c>
      <c r="I3808" t="s">
        <v>8248</v>
      </c>
      <c r="J3808">
        <v>1404022381</v>
      </c>
      <c r="K3808" s="10">
        <f t="shared" si="416"/>
        <v>41819.259039351848</v>
      </c>
      <c r="L3808">
        <v>1402294381</v>
      </c>
      <c r="M3808" s="10">
        <f t="shared" si="417"/>
        <v>41799.259039351848</v>
      </c>
      <c r="N3808" t="b">
        <v>0</v>
      </c>
      <c r="O3808">
        <v>1</v>
      </c>
      <c r="P3808" t="b">
        <v>0</v>
      </c>
      <c r="Q3808" t="s">
        <v>8305</v>
      </c>
      <c r="R3808" s="5">
        <f t="shared" si="413"/>
        <v>1E-3</v>
      </c>
      <c r="S3808" s="6">
        <f t="shared" si="414"/>
        <v>5</v>
      </c>
      <c r="T3808" t="str">
        <f t="shared" si="418"/>
        <v>theater</v>
      </c>
      <c r="U3808" t="str">
        <f t="shared" si="419"/>
        <v>musical</v>
      </c>
    </row>
    <row r="3809" spans="1:21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f t="shared" si="415"/>
        <v>1500</v>
      </c>
      <c r="F3809">
        <v>455</v>
      </c>
      <c r="G3809" t="s">
        <v>8221</v>
      </c>
      <c r="H3809" t="s">
        <v>8224</v>
      </c>
      <c r="I3809" t="s">
        <v>8246</v>
      </c>
      <c r="J3809">
        <v>1428097739</v>
      </c>
      <c r="K3809" s="10">
        <f t="shared" si="416"/>
        <v>42097.909016203703</v>
      </c>
      <c r="L3809">
        <v>1427492939</v>
      </c>
      <c r="M3809" s="10">
        <f t="shared" si="417"/>
        <v>42090.909016203703</v>
      </c>
      <c r="N3809" t="b">
        <v>0</v>
      </c>
      <c r="O3809">
        <v>9</v>
      </c>
      <c r="P3809" t="b">
        <v>0</v>
      </c>
      <c r="Q3809" t="s">
        <v>8305</v>
      </c>
      <c r="R3809" s="5">
        <f t="shared" si="413"/>
        <v>0.30299999999999999</v>
      </c>
      <c r="S3809" s="6">
        <f t="shared" si="414"/>
        <v>50.555555555555557</v>
      </c>
      <c r="T3809" t="str">
        <f t="shared" si="418"/>
        <v>theater</v>
      </c>
      <c r="U3809" t="str">
        <f t="shared" si="419"/>
        <v>musical</v>
      </c>
    </row>
    <row r="3810" spans="1:21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f t="shared" si="415"/>
        <v>1210</v>
      </c>
      <c r="F3810">
        <v>1000</v>
      </c>
      <c r="G3810" t="s">
        <v>8219</v>
      </c>
      <c r="H3810" t="s">
        <v>8225</v>
      </c>
      <c r="I3810" t="s">
        <v>8247</v>
      </c>
      <c r="J3810">
        <v>1429955619</v>
      </c>
      <c r="K3810" s="10">
        <f t="shared" si="416"/>
        <v>42119.412256944444</v>
      </c>
      <c r="L3810">
        <v>1424775219</v>
      </c>
      <c r="M3810" s="10">
        <f t="shared" si="417"/>
        <v>42059.453923611116</v>
      </c>
      <c r="N3810" t="b">
        <v>0</v>
      </c>
      <c r="O3810">
        <v>24</v>
      </c>
      <c r="P3810" t="b">
        <v>1</v>
      </c>
      <c r="Q3810" t="s">
        <v>8271</v>
      </c>
      <c r="R3810" s="5">
        <f t="shared" si="413"/>
        <v>1</v>
      </c>
      <c r="S3810" s="14">
        <f t="shared" si="414"/>
        <v>41.666666666666664</v>
      </c>
      <c r="T3810" t="str">
        <f t="shared" si="418"/>
        <v>theater</v>
      </c>
      <c r="U3810" t="str">
        <f t="shared" si="419"/>
        <v>plays</v>
      </c>
    </row>
    <row r="3811" spans="1:21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f t="shared" si="415"/>
        <v>2420</v>
      </c>
      <c r="F3811">
        <v>2025</v>
      </c>
      <c r="G3811" t="s">
        <v>8219</v>
      </c>
      <c r="H3811" t="s">
        <v>8225</v>
      </c>
      <c r="I3811" t="s">
        <v>8247</v>
      </c>
      <c r="J3811">
        <v>1406761200</v>
      </c>
      <c r="K3811" s="10">
        <f t="shared" si="416"/>
        <v>41850.958333333336</v>
      </c>
      <c r="L3811">
        <v>1402403907</v>
      </c>
      <c r="M3811" s="10">
        <f t="shared" si="417"/>
        <v>41800.526701388888</v>
      </c>
      <c r="N3811" t="b">
        <v>0</v>
      </c>
      <c r="O3811">
        <v>38</v>
      </c>
      <c r="P3811" t="b">
        <v>1</v>
      </c>
      <c r="Q3811" t="s">
        <v>8271</v>
      </c>
      <c r="R3811" s="5">
        <f t="shared" si="413"/>
        <v>1.0129999999999999</v>
      </c>
      <c r="S3811" s="14">
        <f t="shared" si="414"/>
        <v>53.289473684210527</v>
      </c>
      <c r="T3811" t="str">
        <f t="shared" si="418"/>
        <v>theater</v>
      </c>
      <c r="U3811" t="str">
        <f t="shared" si="419"/>
        <v>plays</v>
      </c>
    </row>
    <row r="3812" spans="1:21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f t="shared" si="415"/>
        <v>1500</v>
      </c>
      <c r="F3812">
        <v>1826</v>
      </c>
      <c r="G3812" t="s">
        <v>8219</v>
      </c>
      <c r="H3812" t="s">
        <v>8224</v>
      </c>
      <c r="I3812" t="s">
        <v>8246</v>
      </c>
      <c r="J3812">
        <v>1426965758</v>
      </c>
      <c r="K3812" s="10">
        <f t="shared" si="416"/>
        <v>42084.807384259257</v>
      </c>
      <c r="L3812">
        <v>1424377358</v>
      </c>
      <c r="M3812" s="10">
        <f t="shared" si="417"/>
        <v>42054.849050925928</v>
      </c>
      <c r="N3812" t="b">
        <v>0</v>
      </c>
      <c r="O3812">
        <v>26</v>
      </c>
      <c r="P3812" t="b">
        <v>1</v>
      </c>
      <c r="Q3812" t="s">
        <v>8271</v>
      </c>
      <c r="R3812" s="5">
        <f t="shared" si="413"/>
        <v>1.2170000000000001</v>
      </c>
      <c r="S3812" s="14">
        <f t="shared" si="414"/>
        <v>70.230769230769226</v>
      </c>
      <c r="T3812" t="str">
        <f t="shared" si="418"/>
        <v>theater</v>
      </c>
      <c r="U3812" t="str">
        <f t="shared" si="419"/>
        <v>plays</v>
      </c>
    </row>
    <row r="3813" spans="1:21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f t="shared" si="415"/>
        <v>302.5</v>
      </c>
      <c r="F3813">
        <v>825</v>
      </c>
      <c r="G3813" t="s">
        <v>8219</v>
      </c>
      <c r="H3813" t="s">
        <v>8225</v>
      </c>
      <c r="I3813" t="s">
        <v>8247</v>
      </c>
      <c r="J3813">
        <v>1464692400</v>
      </c>
      <c r="K3813" s="10">
        <f t="shared" si="416"/>
        <v>42521.458333333328</v>
      </c>
      <c r="L3813">
        <v>1461769373</v>
      </c>
      <c r="M3813" s="10">
        <f t="shared" si="417"/>
        <v>42487.62700231481</v>
      </c>
      <c r="N3813" t="b">
        <v>0</v>
      </c>
      <c r="O3813">
        <v>19</v>
      </c>
      <c r="P3813" t="b">
        <v>1</v>
      </c>
      <c r="Q3813" t="s">
        <v>8271</v>
      </c>
      <c r="R3813" s="5">
        <f t="shared" si="413"/>
        <v>3.3</v>
      </c>
      <c r="S3813" s="14">
        <f t="shared" si="414"/>
        <v>43.421052631578945</v>
      </c>
      <c r="T3813" t="str">
        <f t="shared" si="418"/>
        <v>theater</v>
      </c>
      <c r="U3813" t="str">
        <f t="shared" si="419"/>
        <v>plays</v>
      </c>
    </row>
    <row r="3814" spans="1:21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f t="shared" si="415"/>
        <v>1500</v>
      </c>
      <c r="F3814">
        <v>2191</v>
      </c>
      <c r="G3814" t="s">
        <v>8219</v>
      </c>
      <c r="H3814" t="s">
        <v>8229</v>
      </c>
      <c r="I3814" t="s">
        <v>8251</v>
      </c>
      <c r="J3814">
        <v>1433131140</v>
      </c>
      <c r="K3814" s="10">
        <f t="shared" si="416"/>
        <v>42156.165972222225</v>
      </c>
      <c r="L3814">
        <v>1429120908</v>
      </c>
      <c r="M3814" s="10">
        <f t="shared" si="417"/>
        <v>42109.751250000001</v>
      </c>
      <c r="N3814" t="b">
        <v>0</v>
      </c>
      <c r="O3814">
        <v>11</v>
      </c>
      <c r="P3814" t="b">
        <v>1</v>
      </c>
      <c r="Q3814" t="s">
        <v>8271</v>
      </c>
      <c r="R3814" s="5">
        <f t="shared" si="413"/>
        <v>1.0960000000000001</v>
      </c>
      <c r="S3814" s="14">
        <f t="shared" si="414"/>
        <v>199.18181818181819</v>
      </c>
      <c r="T3814" t="str">
        <f t="shared" si="418"/>
        <v>theater</v>
      </c>
      <c r="U3814" t="str">
        <f t="shared" si="419"/>
        <v>plays</v>
      </c>
    </row>
    <row r="3815" spans="1:21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f t="shared" si="415"/>
        <v>2100</v>
      </c>
      <c r="F3815">
        <v>2119.9899999999998</v>
      </c>
      <c r="G3815" t="s">
        <v>8219</v>
      </c>
      <c r="H3815" t="s">
        <v>8224</v>
      </c>
      <c r="I3815" t="s">
        <v>8246</v>
      </c>
      <c r="J3815">
        <v>1465940580</v>
      </c>
      <c r="K3815" s="10">
        <f t="shared" si="416"/>
        <v>42535.904861111107</v>
      </c>
      <c r="L3815">
        <v>1462603021</v>
      </c>
      <c r="M3815" s="10">
        <f t="shared" si="417"/>
        <v>42497.275706018518</v>
      </c>
      <c r="N3815" t="b">
        <v>0</v>
      </c>
      <c r="O3815">
        <v>27</v>
      </c>
      <c r="P3815" t="b">
        <v>1</v>
      </c>
      <c r="Q3815" t="s">
        <v>8271</v>
      </c>
      <c r="R3815" s="5">
        <f t="shared" si="413"/>
        <v>1.01</v>
      </c>
      <c r="S3815" s="14">
        <f t="shared" si="414"/>
        <v>78.518148148148143</v>
      </c>
      <c r="T3815" t="str">
        <f t="shared" si="418"/>
        <v>theater</v>
      </c>
      <c r="U3815" t="str">
        <f t="shared" si="419"/>
        <v>plays</v>
      </c>
    </row>
    <row r="3816" spans="1:21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f t="shared" si="415"/>
        <v>1500</v>
      </c>
      <c r="F3816">
        <v>2102</v>
      </c>
      <c r="G3816" t="s">
        <v>8219</v>
      </c>
      <c r="H3816" t="s">
        <v>8224</v>
      </c>
      <c r="I3816" t="s">
        <v>8246</v>
      </c>
      <c r="J3816">
        <v>1427860740</v>
      </c>
      <c r="K3816" s="10">
        <f t="shared" si="416"/>
        <v>42095.165972222225</v>
      </c>
      <c r="L3816">
        <v>1424727712</v>
      </c>
      <c r="M3816" s="10">
        <f t="shared" si="417"/>
        <v>42058.904074074075</v>
      </c>
      <c r="N3816" t="b">
        <v>0</v>
      </c>
      <c r="O3816">
        <v>34</v>
      </c>
      <c r="P3816" t="b">
        <v>1</v>
      </c>
      <c r="Q3816" t="s">
        <v>8271</v>
      </c>
      <c r="R3816" s="5">
        <f t="shared" si="413"/>
        <v>1.401</v>
      </c>
      <c r="S3816" s="14">
        <f t="shared" si="414"/>
        <v>61.823529411764703</v>
      </c>
      <c r="T3816" t="str">
        <f t="shared" si="418"/>
        <v>theater</v>
      </c>
      <c r="U3816" t="str">
        <f t="shared" si="419"/>
        <v>plays</v>
      </c>
    </row>
    <row r="3817" spans="1:21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f t="shared" si="415"/>
        <v>1210</v>
      </c>
      <c r="F3817">
        <v>1000.01</v>
      </c>
      <c r="G3817" t="s">
        <v>8219</v>
      </c>
      <c r="H3817" t="s">
        <v>8225</v>
      </c>
      <c r="I3817" t="s">
        <v>8247</v>
      </c>
      <c r="J3817">
        <v>1440111600</v>
      </c>
      <c r="K3817" s="10">
        <f t="shared" si="416"/>
        <v>42236.958333333328</v>
      </c>
      <c r="L3817">
        <v>1437545657</v>
      </c>
      <c r="M3817" s="10">
        <f t="shared" si="417"/>
        <v>42207.259918981479</v>
      </c>
      <c r="N3817" t="b">
        <v>0</v>
      </c>
      <c r="O3817">
        <v>20</v>
      </c>
      <c r="P3817" t="b">
        <v>1</v>
      </c>
      <c r="Q3817" t="s">
        <v>8271</v>
      </c>
      <c r="R3817" s="5">
        <f t="shared" si="413"/>
        <v>1</v>
      </c>
      <c r="S3817" s="14">
        <f t="shared" si="414"/>
        <v>50.000500000000002</v>
      </c>
      <c r="T3817" t="str">
        <f t="shared" si="418"/>
        <v>theater</v>
      </c>
      <c r="U3817" t="str">
        <f t="shared" si="419"/>
        <v>plays</v>
      </c>
    </row>
    <row r="3818" spans="1:21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f t="shared" si="415"/>
        <v>1500</v>
      </c>
      <c r="F3818">
        <v>1788.57</v>
      </c>
      <c r="G3818" t="s">
        <v>8219</v>
      </c>
      <c r="H3818" t="s">
        <v>8224</v>
      </c>
      <c r="I3818" t="s">
        <v>8246</v>
      </c>
      <c r="J3818">
        <v>1405614823</v>
      </c>
      <c r="K3818" s="10">
        <f t="shared" si="416"/>
        <v>41837.690081018518</v>
      </c>
      <c r="L3818">
        <v>1403022823</v>
      </c>
      <c r="M3818" s="10">
        <f t="shared" si="417"/>
        <v>41807.690081018518</v>
      </c>
      <c r="N3818" t="b">
        <v>0</v>
      </c>
      <c r="O3818">
        <v>37</v>
      </c>
      <c r="P3818" t="b">
        <v>1</v>
      </c>
      <c r="Q3818" t="s">
        <v>8271</v>
      </c>
      <c r="R3818" s="5">
        <f t="shared" si="413"/>
        <v>1.1919999999999999</v>
      </c>
      <c r="S3818" s="14">
        <f t="shared" si="414"/>
        <v>48.339729729729726</v>
      </c>
      <c r="T3818" t="str">
        <f t="shared" si="418"/>
        <v>theater</v>
      </c>
      <c r="U3818" t="str">
        <f t="shared" si="419"/>
        <v>plays</v>
      </c>
    </row>
    <row r="3819" spans="1:21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f t="shared" si="415"/>
        <v>2000</v>
      </c>
      <c r="F3819">
        <v>2145</v>
      </c>
      <c r="G3819" t="s">
        <v>8219</v>
      </c>
      <c r="H3819" t="s">
        <v>8224</v>
      </c>
      <c r="I3819" t="s">
        <v>8246</v>
      </c>
      <c r="J3819">
        <v>1445659140</v>
      </c>
      <c r="K3819" s="10">
        <f t="shared" si="416"/>
        <v>42301.165972222225</v>
      </c>
      <c r="L3819">
        <v>1444236216</v>
      </c>
      <c r="M3819" s="10">
        <f t="shared" si="417"/>
        <v>42284.69694444444</v>
      </c>
      <c r="N3819" t="b">
        <v>0</v>
      </c>
      <c r="O3819">
        <v>20</v>
      </c>
      <c r="P3819" t="b">
        <v>1</v>
      </c>
      <c r="Q3819" t="s">
        <v>8271</v>
      </c>
      <c r="R3819" s="5">
        <f t="shared" si="413"/>
        <v>1.073</v>
      </c>
      <c r="S3819" s="14">
        <f t="shared" si="414"/>
        <v>107.25</v>
      </c>
      <c r="T3819" t="str">
        <f t="shared" si="418"/>
        <v>theater</v>
      </c>
      <c r="U3819" t="str">
        <f t="shared" si="419"/>
        <v>plays</v>
      </c>
    </row>
    <row r="3820" spans="1:21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f t="shared" si="415"/>
        <v>250</v>
      </c>
      <c r="F3820">
        <v>570</v>
      </c>
      <c r="G3820" t="s">
        <v>8219</v>
      </c>
      <c r="H3820" t="s">
        <v>8224</v>
      </c>
      <c r="I3820" t="s">
        <v>8246</v>
      </c>
      <c r="J3820">
        <v>1426187582</v>
      </c>
      <c r="K3820" s="10">
        <f t="shared" si="416"/>
        <v>42075.800717592589</v>
      </c>
      <c r="L3820">
        <v>1423599182</v>
      </c>
      <c r="M3820" s="10">
        <f t="shared" si="417"/>
        <v>42045.84238425926</v>
      </c>
      <c r="N3820" t="b">
        <v>0</v>
      </c>
      <c r="O3820">
        <v>10</v>
      </c>
      <c r="P3820" t="b">
        <v>1</v>
      </c>
      <c r="Q3820" t="s">
        <v>8271</v>
      </c>
      <c r="R3820" s="5">
        <f t="shared" si="413"/>
        <v>2.2799999999999998</v>
      </c>
      <c r="S3820" s="14">
        <f t="shared" si="414"/>
        <v>57</v>
      </c>
      <c r="T3820" t="str">
        <f t="shared" si="418"/>
        <v>theater</v>
      </c>
      <c r="U3820" t="str">
        <f t="shared" si="419"/>
        <v>plays</v>
      </c>
    </row>
    <row r="3821" spans="1:21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f t="shared" si="415"/>
        <v>1000</v>
      </c>
      <c r="F3821">
        <v>1064</v>
      </c>
      <c r="G3821" t="s">
        <v>8219</v>
      </c>
      <c r="H3821" t="s">
        <v>8224</v>
      </c>
      <c r="I3821" t="s">
        <v>8246</v>
      </c>
      <c r="J3821">
        <v>1437166920</v>
      </c>
      <c r="K3821" s="10">
        <f t="shared" si="416"/>
        <v>42202.876388888893</v>
      </c>
      <c r="L3821">
        <v>1435554104</v>
      </c>
      <c r="M3821" s="10">
        <f t="shared" si="417"/>
        <v>42184.209537037037</v>
      </c>
      <c r="N3821" t="b">
        <v>0</v>
      </c>
      <c r="O3821">
        <v>26</v>
      </c>
      <c r="P3821" t="b">
        <v>1</v>
      </c>
      <c r="Q3821" t="s">
        <v>8271</v>
      </c>
      <c r="R3821" s="5">
        <f t="shared" si="413"/>
        <v>1.0640000000000001</v>
      </c>
      <c r="S3821" s="14">
        <f t="shared" si="414"/>
        <v>40.92307692307692</v>
      </c>
      <c r="T3821" t="str">
        <f t="shared" si="418"/>
        <v>theater</v>
      </c>
      <c r="U3821" t="str">
        <f t="shared" si="419"/>
        <v>plays</v>
      </c>
    </row>
    <row r="3822" spans="1:21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f t="shared" si="415"/>
        <v>363</v>
      </c>
      <c r="F3822">
        <v>430</v>
      </c>
      <c r="G3822" t="s">
        <v>8219</v>
      </c>
      <c r="H3822" t="s">
        <v>8225</v>
      </c>
      <c r="I3822" t="s">
        <v>8247</v>
      </c>
      <c r="J3822">
        <v>1436110717</v>
      </c>
      <c r="K3822" s="10">
        <f t="shared" si="416"/>
        <v>42190.651817129634</v>
      </c>
      <c r="L3822">
        <v>1433518717</v>
      </c>
      <c r="M3822" s="10">
        <f t="shared" si="417"/>
        <v>42160.651817129634</v>
      </c>
      <c r="N3822" t="b">
        <v>0</v>
      </c>
      <c r="O3822">
        <v>20</v>
      </c>
      <c r="P3822" t="b">
        <v>1</v>
      </c>
      <c r="Q3822" t="s">
        <v>8271</v>
      </c>
      <c r="R3822" s="5">
        <f t="shared" si="413"/>
        <v>1.4330000000000001</v>
      </c>
      <c r="S3822" s="14">
        <f t="shared" si="414"/>
        <v>21.5</v>
      </c>
      <c r="T3822" t="str">
        <f t="shared" si="418"/>
        <v>theater</v>
      </c>
      <c r="U3822" t="str">
        <f t="shared" si="419"/>
        <v>plays</v>
      </c>
    </row>
    <row r="3823" spans="1:21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f t="shared" si="415"/>
        <v>3500</v>
      </c>
      <c r="F3823">
        <v>3659</v>
      </c>
      <c r="G3823" t="s">
        <v>8219</v>
      </c>
      <c r="H3823" t="s">
        <v>8224</v>
      </c>
      <c r="I3823" t="s">
        <v>8246</v>
      </c>
      <c r="J3823">
        <v>1451881207</v>
      </c>
      <c r="K3823" s="10">
        <f t="shared" si="416"/>
        <v>42373.180636574078</v>
      </c>
      <c r="L3823">
        <v>1449116407</v>
      </c>
      <c r="M3823" s="10">
        <f t="shared" si="417"/>
        <v>42341.180636574078</v>
      </c>
      <c r="N3823" t="b">
        <v>0</v>
      </c>
      <c r="O3823">
        <v>46</v>
      </c>
      <c r="P3823" t="b">
        <v>1</v>
      </c>
      <c r="Q3823" t="s">
        <v>8271</v>
      </c>
      <c r="R3823" s="5">
        <f t="shared" si="413"/>
        <v>1.0449999999999999</v>
      </c>
      <c r="S3823" s="14">
        <f t="shared" si="414"/>
        <v>79.543478260869563</v>
      </c>
      <c r="T3823" t="str">
        <f t="shared" si="418"/>
        <v>theater</v>
      </c>
      <c r="U3823" t="str">
        <f t="shared" si="419"/>
        <v>plays</v>
      </c>
    </row>
    <row r="3824" spans="1:21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f t="shared" si="415"/>
        <v>5550.0000000000009</v>
      </c>
      <c r="F3824">
        <v>5501</v>
      </c>
      <c r="G3824" t="s">
        <v>8219</v>
      </c>
      <c r="H3824" t="s">
        <v>8236</v>
      </c>
      <c r="I3824" t="s">
        <v>8249</v>
      </c>
      <c r="J3824">
        <v>1453244340</v>
      </c>
      <c r="K3824" s="10">
        <f t="shared" si="416"/>
        <v>42388.957638888889</v>
      </c>
      <c r="L3824">
        <v>1448136417</v>
      </c>
      <c r="M3824" s="10">
        <f t="shared" si="417"/>
        <v>42329.838159722218</v>
      </c>
      <c r="N3824" t="b">
        <v>0</v>
      </c>
      <c r="O3824">
        <v>76</v>
      </c>
      <c r="P3824" t="b">
        <v>1</v>
      </c>
      <c r="Q3824" t="s">
        <v>8271</v>
      </c>
      <c r="R3824" s="5">
        <f t="shared" si="413"/>
        <v>1.1000000000000001</v>
      </c>
      <c r="S3824" s="14">
        <f t="shared" si="414"/>
        <v>72.381578947368425</v>
      </c>
      <c r="T3824" t="str">
        <f t="shared" si="418"/>
        <v>theater</v>
      </c>
      <c r="U3824" t="str">
        <f t="shared" si="419"/>
        <v>plays</v>
      </c>
    </row>
    <row r="3825" spans="1:21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f t="shared" si="415"/>
        <v>2500</v>
      </c>
      <c r="F3825">
        <v>2650</v>
      </c>
      <c r="G3825" t="s">
        <v>8219</v>
      </c>
      <c r="H3825" t="s">
        <v>8224</v>
      </c>
      <c r="I3825" t="s">
        <v>8246</v>
      </c>
      <c r="J3825">
        <v>1437364740</v>
      </c>
      <c r="K3825" s="10">
        <f t="shared" si="416"/>
        <v>42205.165972222225</v>
      </c>
      <c r="L3825">
        <v>1434405044</v>
      </c>
      <c r="M3825" s="10">
        <f t="shared" si="417"/>
        <v>42170.910231481481</v>
      </c>
      <c r="N3825" t="b">
        <v>0</v>
      </c>
      <c r="O3825">
        <v>41</v>
      </c>
      <c r="P3825" t="b">
        <v>1</v>
      </c>
      <c r="Q3825" t="s">
        <v>8271</v>
      </c>
      <c r="R3825" s="5">
        <f t="shared" si="413"/>
        <v>1.06</v>
      </c>
      <c r="S3825" s="14">
        <f t="shared" si="414"/>
        <v>64.634146341463421</v>
      </c>
      <c r="T3825" t="str">
        <f t="shared" si="418"/>
        <v>theater</v>
      </c>
      <c r="U3825" t="str">
        <f t="shared" si="419"/>
        <v>plays</v>
      </c>
    </row>
    <row r="3826" spans="1:21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f t="shared" si="415"/>
        <v>302.5</v>
      </c>
      <c r="F3826">
        <v>270</v>
      </c>
      <c r="G3826" t="s">
        <v>8219</v>
      </c>
      <c r="H3826" t="s">
        <v>8225</v>
      </c>
      <c r="I3826" t="s">
        <v>8247</v>
      </c>
      <c r="J3826">
        <v>1470058860</v>
      </c>
      <c r="K3826" s="10">
        <f t="shared" si="416"/>
        <v>42583.570138888885</v>
      </c>
      <c r="L3826">
        <v>1469026903</v>
      </c>
      <c r="M3826" s="10">
        <f t="shared" si="417"/>
        <v>42571.626192129625</v>
      </c>
      <c r="N3826" t="b">
        <v>0</v>
      </c>
      <c r="O3826">
        <v>7</v>
      </c>
      <c r="P3826" t="b">
        <v>1</v>
      </c>
      <c r="Q3826" t="s">
        <v>8271</v>
      </c>
      <c r="R3826" s="5">
        <f t="shared" si="413"/>
        <v>1.08</v>
      </c>
      <c r="S3826" s="14">
        <f t="shared" si="414"/>
        <v>38.571428571428569</v>
      </c>
      <c r="T3826" t="str">
        <f t="shared" si="418"/>
        <v>theater</v>
      </c>
      <c r="U3826" t="str">
        <f t="shared" si="419"/>
        <v>plays</v>
      </c>
    </row>
    <row r="3827" spans="1:21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f t="shared" si="415"/>
        <v>5000</v>
      </c>
      <c r="F3827">
        <v>5271</v>
      </c>
      <c r="G3827" t="s">
        <v>8219</v>
      </c>
      <c r="H3827" t="s">
        <v>8224</v>
      </c>
      <c r="I3827" t="s">
        <v>8246</v>
      </c>
      <c r="J3827">
        <v>1434505214</v>
      </c>
      <c r="K3827" s="10">
        <f t="shared" si="416"/>
        <v>42172.069606481484</v>
      </c>
      <c r="L3827">
        <v>1432690814</v>
      </c>
      <c r="M3827" s="10">
        <f t="shared" si="417"/>
        <v>42151.069606481484</v>
      </c>
      <c r="N3827" t="b">
        <v>0</v>
      </c>
      <c r="O3827">
        <v>49</v>
      </c>
      <c r="P3827" t="b">
        <v>1</v>
      </c>
      <c r="Q3827" t="s">
        <v>8271</v>
      </c>
      <c r="R3827" s="5">
        <f t="shared" si="413"/>
        <v>1.054</v>
      </c>
      <c r="S3827" s="14">
        <f t="shared" si="414"/>
        <v>107.57142857142857</v>
      </c>
      <c r="T3827" t="str">
        <f t="shared" si="418"/>
        <v>theater</v>
      </c>
      <c r="U3827" t="str">
        <f t="shared" si="419"/>
        <v>plays</v>
      </c>
    </row>
    <row r="3828" spans="1:21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f t="shared" si="415"/>
        <v>726</v>
      </c>
      <c r="F3828">
        <v>715</v>
      </c>
      <c r="G3828" t="s">
        <v>8219</v>
      </c>
      <c r="H3828" t="s">
        <v>8225</v>
      </c>
      <c r="I3828" t="s">
        <v>8247</v>
      </c>
      <c r="J3828">
        <v>1430993394</v>
      </c>
      <c r="K3828" s="10">
        <f t="shared" si="416"/>
        <v>42131.423541666663</v>
      </c>
      <c r="L3828">
        <v>1428401394</v>
      </c>
      <c r="M3828" s="10">
        <f t="shared" si="417"/>
        <v>42101.423541666663</v>
      </c>
      <c r="N3828" t="b">
        <v>0</v>
      </c>
      <c r="O3828">
        <v>26</v>
      </c>
      <c r="P3828" t="b">
        <v>1</v>
      </c>
      <c r="Q3828" t="s">
        <v>8271</v>
      </c>
      <c r="R3828" s="5">
        <f t="shared" si="413"/>
        <v>1.1919999999999999</v>
      </c>
      <c r="S3828" s="14">
        <f t="shared" si="414"/>
        <v>27.5</v>
      </c>
      <c r="T3828" t="str">
        <f t="shared" si="418"/>
        <v>theater</v>
      </c>
      <c r="U3828" t="str">
        <f t="shared" si="419"/>
        <v>plays</v>
      </c>
    </row>
    <row r="3829" spans="1:21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f t="shared" si="415"/>
        <v>3630</v>
      </c>
      <c r="F3829">
        <v>4580</v>
      </c>
      <c r="G3829" t="s">
        <v>8219</v>
      </c>
      <c r="H3829" t="s">
        <v>8225</v>
      </c>
      <c r="I3829" t="s">
        <v>8247</v>
      </c>
      <c r="J3829">
        <v>1427414400</v>
      </c>
      <c r="K3829" s="10">
        <f t="shared" si="416"/>
        <v>42090</v>
      </c>
      <c r="L3829">
        <v>1422656201</v>
      </c>
      <c r="M3829" s="10">
        <f t="shared" si="417"/>
        <v>42034.928252314814</v>
      </c>
      <c r="N3829" t="b">
        <v>0</v>
      </c>
      <c r="O3829">
        <v>65</v>
      </c>
      <c r="P3829" t="b">
        <v>1</v>
      </c>
      <c r="Q3829" t="s">
        <v>8271</v>
      </c>
      <c r="R3829" s="5">
        <f t="shared" si="413"/>
        <v>1.5269999999999999</v>
      </c>
      <c r="S3829" s="14">
        <f t="shared" si="414"/>
        <v>70.461538461538467</v>
      </c>
      <c r="T3829" t="str">
        <f t="shared" si="418"/>
        <v>theater</v>
      </c>
      <c r="U3829" t="str">
        <f t="shared" si="419"/>
        <v>plays</v>
      </c>
    </row>
    <row r="3830" spans="1:21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f t="shared" si="415"/>
        <v>5000</v>
      </c>
      <c r="F3830">
        <v>5000</v>
      </c>
      <c r="G3830" t="s">
        <v>8219</v>
      </c>
      <c r="H3830" t="s">
        <v>8224</v>
      </c>
      <c r="I3830" t="s">
        <v>8246</v>
      </c>
      <c r="J3830">
        <v>1420033187</v>
      </c>
      <c r="K3830" s="10">
        <f t="shared" si="416"/>
        <v>42004.569293981483</v>
      </c>
      <c r="L3830">
        <v>1414845587</v>
      </c>
      <c r="M3830" s="10">
        <f t="shared" si="417"/>
        <v>41944.527627314819</v>
      </c>
      <c r="N3830" t="b">
        <v>0</v>
      </c>
      <c r="O3830">
        <v>28</v>
      </c>
      <c r="P3830" t="b">
        <v>1</v>
      </c>
      <c r="Q3830" t="s">
        <v>8271</v>
      </c>
      <c r="R3830" s="5">
        <f t="shared" si="413"/>
        <v>1</v>
      </c>
      <c r="S3830" s="14">
        <f t="shared" si="414"/>
        <v>178.57142857142858</v>
      </c>
      <c r="T3830" t="str">
        <f t="shared" si="418"/>
        <v>theater</v>
      </c>
      <c r="U3830" t="str">
        <f t="shared" si="419"/>
        <v>plays</v>
      </c>
    </row>
    <row r="3831" spans="1:21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f t="shared" si="415"/>
        <v>500</v>
      </c>
      <c r="F3831">
        <v>501</v>
      </c>
      <c r="G3831" t="s">
        <v>8219</v>
      </c>
      <c r="H3831" t="s">
        <v>8224</v>
      </c>
      <c r="I3831" t="s">
        <v>8246</v>
      </c>
      <c r="J3831">
        <v>1472676371</v>
      </c>
      <c r="K3831" s="10">
        <f t="shared" si="416"/>
        <v>42613.865405092598</v>
      </c>
      <c r="L3831">
        <v>1470948371</v>
      </c>
      <c r="M3831" s="10">
        <f t="shared" si="417"/>
        <v>42593.865405092598</v>
      </c>
      <c r="N3831" t="b">
        <v>0</v>
      </c>
      <c r="O3831">
        <v>8</v>
      </c>
      <c r="P3831" t="b">
        <v>1</v>
      </c>
      <c r="Q3831" t="s">
        <v>8271</v>
      </c>
      <c r="R3831" s="5">
        <f t="shared" si="413"/>
        <v>1.002</v>
      </c>
      <c r="S3831" s="14">
        <f t="shared" si="414"/>
        <v>62.625</v>
      </c>
      <c r="T3831" t="str">
        <f t="shared" si="418"/>
        <v>theater</v>
      </c>
      <c r="U3831" t="str">
        <f t="shared" si="419"/>
        <v>plays</v>
      </c>
    </row>
    <row r="3832" spans="1:21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f t="shared" si="415"/>
        <v>100</v>
      </c>
      <c r="F3832">
        <v>225</v>
      </c>
      <c r="G3832" t="s">
        <v>8219</v>
      </c>
      <c r="H3832" t="s">
        <v>8224</v>
      </c>
      <c r="I3832" t="s">
        <v>8246</v>
      </c>
      <c r="J3832">
        <v>1464371211</v>
      </c>
      <c r="K3832" s="10">
        <f t="shared" si="416"/>
        <v>42517.740868055553</v>
      </c>
      <c r="L3832">
        <v>1463161611</v>
      </c>
      <c r="M3832" s="10">
        <f t="shared" si="417"/>
        <v>42503.740868055553</v>
      </c>
      <c r="N3832" t="b">
        <v>0</v>
      </c>
      <c r="O3832">
        <v>3</v>
      </c>
      <c r="P3832" t="b">
        <v>1</v>
      </c>
      <c r="Q3832" t="s">
        <v>8271</v>
      </c>
      <c r="R3832" s="5">
        <f t="shared" si="413"/>
        <v>2.25</v>
      </c>
      <c r="S3832" s="14">
        <f t="shared" si="414"/>
        <v>75</v>
      </c>
      <c r="T3832" t="str">
        <f t="shared" si="418"/>
        <v>theater</v>
      </c>
      <c r="U3832" t="str">
        <f t="shared" si="419"/>
        <v>plays</v>
      </c>
    </row>
    <row r="3833" spans="1:21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f t="shared" si="415"/>
        <v>500</v>
      </c>
      <c r="F3833">
        <v>530.11</v>
      </c>
      <c r="G3833" t="s">
        <v>8219</v>
      </c>
      <c r="H3833" t="s">
        <v>8224</v>
      </c>
      <c r="I3833" t="s">
        <v>8246</v>
      </c>
      <c r="J3833">
        <v>1415222545</v>
      </c>
      <c r="K3833" s="10">
        <f t="shared" si="416"/>
        <v>41948.890567129631</v>
      </c>
      <c r="L3833">
        <v>1413404545</v>
      </c>
      <c r="M3833" s="10">
        <f t="shared" si="417"/>
        <v>41927.848900462966</v>
      </c>
      <c r="N3833" t="b">
        <v>0</v>
      </c>
      <c r="O3833">
        <v>9</v>
      </c>
      <c r="P3833" t="b">
        <v>1</v>
      </c>
      <c r="Q3833" t="s">
        <v>8271</v>
      </c>
      <c r="R3833" s="5">
        <f t="shared" si="413"/>
        <v>1.06</v>
      </c>
      <c r="S3833" s="14">
        <f t="shared" si="414"/>
        <v>58.901111111111113</v>
      </c>
      <c r="T3833" t="str">
        <f t="shared" si="418"/>
        <v>theater</v>
      </c>
      <c r="U3833" t="str">
        <f t="shared" si="419"/>
        <v>plays</v>
      </c>
    </row>
    <row r="3834" spans="1:21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f t="shared" si="415"/>
        <v>1200</v>
      </c>
      <c r="F3834">
        <v>1256</v>
      </c>
      <c r="G3834" t="s">
        <v>8219</v>
      </c>
      <c r="H3834" t="s">
        <v>8224</v>
      </c>
      <c r="I3834" t="s">
        <v>8246</v>
      </c>
      <c r="J3834">
        <v>1455936335</v>
      </c>
      <c r="K3834" s="10">
        <f t="shared" si="416"/>
        <v>42420.114988425921</v>
      </c>
      <c r="L3834">
        <v>1452048335</v>
      </c>
      <c r="M3834" s="10">
        <f t="shared" si="417"/>
        <v>42375.114988425921</v>
      </c>
      <c r="N3834" t="b">
        <v>0</v>
      </c>
      <c r="O3834">
        <v>9</v>
      </c>
      <c r="P3834" t="b">
        <v>1</v>
      </c>
      <c r="Q3834" t="s">
        <v>8271</v>
      </c>
      <c r="R3834" s="5">
        <f t="shared" si="413"/>
        <v>1.0469999999999999</v>
      </c>
      <c r="S3834" s="15">
        <f t="shared" si="414"/>
        <v>139.55555555555554</v>
      </c>
      <c r="T3834" t="str">
        <f t="shared" si="418"/>
        <v>theater</v>
      </c>
      <c r="U3834" t="str">
        <f t="shared" si="419"/>
        <v>plays</v>
      </c>
    </row>
    <row r="3835" spans="1:21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f t="shared" si="415"/>
        <v>900</v>
      </c>
      <c r="F3835">
        <v>1400</v>
      </c>
      <c r="G3835" t="s">
        <v>8219</v>
      </c>
      <c r="H3835" t="s">
        <v>8229</v>
      </c>
      <c r="I3835" t="s">
        <v>8251</v>
      </c>
      <c r="J3835">
        <v>1417460940</v>
      </c>
      <c r="K3835" s="10">
        <f t="shared" si="416"/>
        <v>41974.797916666663</v>
      </c>
      <c r="L3835">
        <v>1416516972</v>
      </c>
      <c r="M3835" s="10">
        <f t="shared" si="417"/>
        <v>41963.872361111105</v>
      </c>
      <c r="N3835" t="b">
        <v>0</v>
      </c>
      <c r="O3835">
        <v>20</v>
      </c>
      <c r="P3835" t="b">
        <v>1</v>
      </c>
      <c r="Q3835" t="s">
        <v>8271</v>
      </c>
      <c r="R3835" s="5">
        <f t="shared" si="413"/>
        <v>1.167</v>
      </c>
      <c r="S3835" s="15">
        <f t="shared" si="414"/>
        <v>70</v>
      </c>
      <c r="T3835" t="str">
        <f t="shared" si="418"/>
        <v>theater</v>
      </c>
      <c r="U3835" t="str">
        <f t="shared" si="419"/>
        <v>plays</v>
      </c>
    </row>
    <row r="3836" spans="1:21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f t="shared" si="415"/>
        <v>3630</v>
      </c>
      <c r="F3836">
        <v>3271</v>
      </c>
      <c r="G3836" t="s">
        <v>8219</v>
      </c>
      <c r="H3836" t="s">
        <v>8225</v>
      </c>
      <c r="I3836" t="s">
        <v>8247</v>
      </c>
      <c r="J3836">
        <v>1434624067</v>
      </c>
      <c r="K3836" s="10">
        <f t="shared" si="416"/>
        <v>42173.445219907408</v>
      </c>
      <c r="L3836">
        <v>1432032067</v>
      </c>
      <c r="M3836" s="10">
        <f t="shared" si="417"/>
        <v>42143.445219907408</v>
      </c>
      <c r="N3836" t="b">
        <v>0</v>
      </c>
      <c r="O3836">
        <v>57</v>
      </c>
      <c r="P3836" t="b">
        <v>1</v>
      </c>
      <c r="Q3836" t="s">
        <v>8271</v>
      </c>
      <c r="R3836" s="5">
        <f t="shared" si="413"/>
        <v>1.0900000000000001</v>
      </c>
      <c r="S3836" s="15">
        <f t="shared" si="414"/>
        <v>57.385964912280699</v>
      </c>
      <c r="T3836" t="str">
        <f t="shared" si="418"/>
        <v>theater</v>
      </c>
      <c r="U3836" t="str">
        <f t="shared" si="419"/>
        <v>plays</v>
      </c>
    </row>
    <row r="3837" spans="1:21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f t="shared" si="415"/>
        <v>242</v>
      </c>
      <c r="F3837">
        <v>320</v>
      </c>
      <c r="G3837" t="s">
        <v>8219</v>
      </c>
      <c r="H3837" t="s">
        <v>8225</v>
      </c>
      <c r="I3837" t="s">
        <v>8247</v>
      </c>
      <c r="J3837">
        <v>1461278208</v>
      </c>
      <c r="K3837" s="10">
        <f t="shared" si="416"/>
        <v>42481.94222222222</v>
      </c>
      <c r="L3837">
        <v>1459463808</v>
      </c>
      <c r="M3837" s="10">
        <f t="shared" si="417"/>
        <v>42460.94222222222</v>
      </c>
      <c r="N3837" t="b">
        <v>0</v>
      </c>
      <c r="O3837">
        <v>8</v>
      </c>
      <c r="P3837" t="b">
        <v>1</v>
      </c>
      <c r="Q3837" t="s">
        <v>8271</v>
      </c>
      <c r="R3837" s="5">
        <f t="shared" si="413"/>
        <v>1.6</v>
      </c>
      <c r="S3837" s="15">
        <f t="shared" si="414"/>
        <v>40</v>
      </c>
      <c r="T3837" t="str">
        <f t="shared" si="418"/>
        <v>theater</v>
      </c>
      <c r="U3837" t="str">
        <f t="shared" si="419"/>
        <v>plays</v>
      </c>
    </row>
    <row r="3838" spans="1:21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f t="shared" si="415"/>
        <v>800</v>
      </c>
      <c r="F3838">
        <v>900</v>
      </c>
      <c r="G3838" t="s">
        <v>8219</v>
      </c>
      <c r="H3838" t="s">
        <v>8224</v>
      </c>
      <c r="I3838" t="s">
        <v>8246</v>
      </c>
      <c r="J3838">
        <v>1470197340</v>
      </c>
      <c r="K3838" s="10">
        <f t="shared" si="416"/>
        <v>42585.172916666663</v>
      </c>
      <c r="L3838">
        <v>1467497652</v>
      </c>
      <c r="M3838" s="10">
        <f t="shared" si="417"/>
        <v>42553.926527777774</v>
      </c>
      <c r="N3838" t="b">
        <v>0</v>
      </c>
      <c r="O3838">
        <v>14</v>
      </c>
      <c r="P3838" t="b">
        <v>1</v>
      </c>
      <c r="Q3838" t="s">
        <v>8271</v>
      </c>
      <c r="R3838" s="5">
        <f t="shared" si="413"/>
        <v>1.125</v>
      </c>
      <c r="S3838" s="15">
        <f t="shared" si="414"/>
        <v>64.285714285714292</v>
      </c>
      <c r="T3838" t="str">
        <f t="shared" si="418"/>
        <v>theater</v>
      </c>
      <c r="U3838" t="str">
        <f t="shared" si="419"/>
        <v>plays</v>
      </c>
    </row>
    <row r="3839" spans="1:21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f t="shared" si="415"/>
        <v>2420</v>
      </c>
      <c r="F3839">
        <v>2042</v>
      </c>
      <c r="G3839" t="s">
        <v>8219</v>
      </c>
      <c r="H3839" t="s">
        <v>8225</v>
      </c>
      <c r="I3839" t="s">
        <v>8247</v>
      </c>
      <c r="J3839">
        <v>1435947758</v>
      </c>
      <c r="K3839" s="10">
        <f t="shared" si="416"/>
        <v>42188.765717592592</v>
      </c>
      <c r="L3839">
        <v>1432837358</v>
      </c>
      <c r="M3839" s="10">
        <f t="shared" si="417"/>
        <v>42152.765717592592</v>
      </c>
      <c r="N3839" t="b">
        <v>0</v>
      </c>
      <c r="O3839">
        <v>17</v>
      </c>
      <c r="P3839" t="b">
        <v>1</v>
      </c>
      <c r="Q3839" t="s">
        <v>8271</v>
      </c>
      <c r="R3839" s="5">
        <f t="shared" si="413"/>
        <v>1.0209999999999999</v>
      </c>
      <c r="S3839" s="15">
        <f t="shared" si="414"/>
        <v>120.11764705882354</v>
      </c>
      <c r="T3839" t="str">
        <f t="shared" si="418"/>
        <v>theater</v>
      </c>
      <c r="U3839" t="str">
        <f t="shared" si="419"/>
        <v>plays</v>
      </c>
    </row>
    <row r="3840" spans="1:21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f t="shared" si="415"/>
        <v>10000</v>
      </c>
      <c r="F3840">
        <v>100824</v>
      </c>
      <c r="G3840" t="s">
        <v>8219</v>
      </c>
      <c r="H3840" t="s">
        <v>8235</v>
      </c>
      <c r="I3840" t="s">
        <v>8255</v>
      </c>
      <c r="J3840">
        <v>1432314209</v>
      </c>
      <c r="K3840" s="10">
        <f t="shared" si="416"/>
        <v>42146.710752314815</v>
      </c>
      <c r="L3840">
        <v>1429722209</v>
      </c>
      <c r="M3840" s="10">
        <f t="shared" si="417"/>
        <v>42116.710752314815</v>
      </c>
      <c r="N3840" t="b">
        <v>0</v>
      </c>
      <c r="O3840">
        <v>100</v>
      </c>
      <c r="P3840" t="b">
        <v>1</v>
      </c>
      <c r="Q3840" t="s">
        <v>8271</v>
      </c>
      <c r="R3840" s="5">
        <f t="shared" si="413"/>
        <v>1.008</v>
      </c>
      <c r="S3840" s="15">
        <f t="shared" si="414"/>
        <v>1008.24</v>
      </c>
      <c r="T3840" t="str">
        <f t="shared" si="418"/>
        <v>theater</v>
      </c>
      <c r="U3840" t="str">
        <f t="shared" si="419"/>
        <v>plays</v>
      </c>
    </row>
    <row r="3841" spans="1:21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f t="shared" si="415"/>
        <v>2000</v>
      </c>
      <c r="F3841">
        <v>2025</v>
      </c>
      <c r="G3841" t="s">
        <v>8219</v>
      </c>
      <c r="H3841" t="s">
        <v>8224</v>
      </c>
      <c r="I3841" t="s">
        <v>8246</v>
      </c>
      <c r="J3841">
        <v>1438226724</v>
      </c>
      <c r="K3841" s="10">
        <f t="shared" si="416"/>
        <v>42215.142638888887</v>
      </c>
      <c r="L3841">
        <v>1433042724</v>
      </c>
      <c r="M3841" s="10">
        <f t="shared" si="417"/>
        <v>42155.142638888887</v>
      </c>
      <c r="N3841" t="b">
        <v>0</v>
      </c>
      <c r="O3841">
        <v>32</v>
      </c>
      <c r="P3841" t="b">
        <v>1</v>
      </c>
      <c r="Q3841" t="s">
        <v>8271</v>
      </c>
      <c r="R3841" s="5">
        <f t="shared" si="413"/>
        <v>1.0129999999999999</v>
      </c>
      <c r="S3841" s="15">
        <f t="shared" si="414"/>
        <v>63.28125</v>
      </c>
      <c r="T3841" t="str">
        <f t="shared" si="418"/>
        <v>theater</v>
      </c>
      <c r="U3841" t="str">
        <f t="shared" si="419"/>
        <v>plays</v>
      </c>
    </row>
    <row r="3842" spans="1:21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f t="shared" si="415"/>
        <v>1.21</v>
      </c>
      <c r="F3842">
        <v>65</v>
      </c>
      <c r="G3842" t="s">
        <v>8219</v>
      </c>
      <c r="H3842" t="s">
        <v>8225</v>
      </c>
      <c r="I3842" t="s">
        <v>8247</v>
      </c>
      <c r="J3842">
        <v>1459180229</v>
      </c>
      <c r="K3842" s="10">
        <f t="shared" si="416"/>
        <v>42457.660057870366</v>
      </c>
      <c r="L3842">
        <v>1457023829</v>
      </c>
      <c r="M3842" s="10">
        <f t="shared" si="417"/>
        <v>42432.701724537037</v>
      </c>
      <c r="N3842" t="b">
        <v>0</v>
      </c>
      <c r="O3842">
        <v>3</v>
      </c>
      <c r="P3842" t="b">
        <v>1</v>
      </c>
      <c r="Q3842" t="s">
        <v>8271</v>
      </c>
      <c r="R3842" s="5">
        <f t="shared" ref="R3842:R3905" si="420">ROUND((F3842/D3842),3)</f>
        <v>65</v>
      </c>
      <c r="S3842" s="15">
        <f t="shared" ref="S3842:S3905" si="421">F3842/O3842</f>
        <v>21.666666666666668</v>
      </c>
      <c r="T3842" t="str">
        <f t="shared" si="418"/>
        <v>theater</v>
      </c>
      <c r="U3842" t="str">
        <f t="shared" si="419"/>
        <v>plays</v>
      </c>
    </row>
    <row r="3843" spans="1:21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f t="shared" ref="E3843:E3906" si="422">IF(I3843="USD",D3843,(IF(I3843="AUD",(D3843*0.68),IF(I3843="GBP",(D3843*1.21),(IF(I3843="EUR",(D3843*1.11),(IF(I3843="CAD",(D3843*0.75),(IF(I3843="NZD",(D3843*0.64),IF(I3843="HKD",(D3843*0.13),IF(I3843="DKK",(D3843*0.15),IF(I3843="NOK",(D3843*0.11),IF(I3843="SEK",(D3843*0.1),(IF(I3843="MXN",(D3843*0.051),IF(I3843="chf",(D3843*1.02),IF(I3843="SGD",(D3843*0.72)))))))))))))))))))</f>
        <v>10000</v>
      </c>
      <c r="F3843">
        <v>872</v>
      </c>
      <c r="G3843" t="s">
        <v>8221</v>
      </c>
      <c r="H3843" t="s">
        <v>8224</v>
      </c>
      <c r="I3843" t="s">
        <v>8246</v>
      </c>
      <c r="J3843">
        <v>1405882287</v>
      </c>
      <c r="K3843" s="10">
        <f t="shared" ref="K3843:K3906" si="423">(((J3843/60)/60)/24)+DATE(1970,1,1)</f>
        <v>41840.785729166666</v>
      </c>
      <c r="L3843">
        <v>1400698287</v>
      </c>
      <c r="M3843" s="10">
        <f t="shared" ref="M3843:M3906" si="424">(((L3843/60)/60)/24)+DATE(1970,1,1)</f>
        <v>41780.785729166666</v>
      </c>
      <c r="N3843" t="b">
        <v>1</v>
      </c>
      <c r="O3843">
        <v>34</v>
      </c>
      <c r="P3843" t="b">
        <v>0</v>
      </c>
      <c r="Q3843" t="s">
        <v>8271</v>
      </c>
      <c r="R3843" s="5">
        <f t="shared" si="420"/>
        <v>8.6999999999999994E-2</v>
      </c>
      <c r="S3843" s="6">
        <f t="shared" si="421"/>
        <v>25.647058823529413</v>
      </c>
      <c r="T3843" t="str">
        <f t="shared" ref="T3843:T3906" si="425">LEFT(Q3843,SEARCH("/",Q3843,1)-1)</f>
        <v>theater</v>
      </c>
      <c r="U3843" t="str">
        <f t="shared" ref="U3843:U3906" si="426">RIGHT(Q3843,(LEN(Q3843)-(SEARCH("/",Q3843,1))))</f>
        <v>plays</v>
      </c>
    </row>
    <row r="3844" spans="1:21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f t="shared" si="422"/>
        <v>6050</v>
      </c>
      <c r="F3844">
        <v>1097</v>
      </c>
      <c r="G3844" t="s">
        <v>8221</v>
      </c>
      <c r="H3844" t="s">
        <v>8225</v>
      </c>
      <c r="I3844" t="s">
        <v>8247</v>
      </c>
      <c r="J3844">
        <v>1399809052</v>
      </c>
      <c r="K3844" s="10">
        <f t="shared" si="423"/>
        <v>41770.493657407409</v>
      </c>
      <c r="L3844">
        <v>1397217052</v>
      </c>
      <c r="M3844" s="10">
        <f t="shared" si="424"/>
        <v>41740.493657407409</v>
      </c>
      <c r="N3844" t="b">
        <v>1</v>
      </c>
      <c r="O3844">
        <v>23</v>
      </c>
      <c r="P3844" t="b">
        <v>0</v>
      </c>
      <c r="Q3844" t="s">
        <v>8271</v>
      </c>
      <c r="R3844" s="5">
        <f t="shared" si="420"/>
        <v>0.219</v>
      </c>
      <c r="S3844" s="6">
        <f t="shared" si="421"/>
        <v>47.695652173913047</v>
      </c>
      <c r="T3844" t="str">
        <f t="shared" si="425"/>
        <v>theater</v>
      </c>
      <c r="U3844" t="str">
        <f t="shared" si="426"/>
        <v>plays</v>
      </c>
    </row>
    <row r="3845" spans="1:21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f t="shared" si="422"/>
        <v>5000</v>
      </c>
      <c r="F3845">
        <v>1065</v>
      </c>
      <c r="G3845" t="s">
        <v>8221</v>
      </c>
      <c r="H3845" t="s">
        <v>8224</v>
      </c>
      <c r="I3845" t="s">
        <v>8246</v>
      </c>
      <c r="J3845">
        <v>1401587064</v>
      </c>
      <c r="K3845" s="10">
        <f t="shared" si="423"/>
        <v>41791.072500000002</v>
      </c>
      <c r="L3845">
        <v>1399427064</v>
      </c>
      <c r="M3845" s="10">
        <f t="shared" si="424"/>
        <v>41766.072500000002</v>
      </c>
      <c r="N3845" t="b">
        <v>1</v>
      </c>
      <c r="O3845">
        <v>19</v>
      </c>
      <c r="P3845" t="b">
        <v>0</v>
      </c>
      <c r="Q3845" t="s">
        <v>8271</v>
      </c>
      <c r="R3845" s="5">
        <f t="shared" si="420"/>
        <v>0.21299999999999999</v>
      </c>
      <c r="S3845" s="6">
        <f t="shared" si="421"/>
        <v>56.05263157894737</v>
      </c>
      <c r="T3845" t="str">
        <f t="shared" si="425"/>
        <v>theater</v>
      </c>
      <c r="U3845" t="str">
        <f t="shared" si="426"/>
        <v>plays</v>
      </c>
    </row>
    <row r="3846" spans="1:21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f t="shared" si="422"/>
        <v>9800</v>
      </c>
      <c r="F3846">
        <v>4066</v>
      </c>
      <c r="G3846" t="s">
        <v>8221</v>
      </c>
      <c r="H3846" t="s">
        <v>8224</v>
      </c>
      <c r="I3846" t="s">
        <v>8246</v>
      </c>
      <c r="J3846">
        <v>1401778740</v>
      </c>
      <c r="K3846" s="10">
        <f t="shared" si="423"/>
        <v>41793.290972222225</v>
      </c>
      <c r="L3846">
        <v>1399474134</v>
      </c>
      <c r="M3846" s="10">
        <f t="shared" si="424"/>
        <v>41766.617291666669</v>
      </c>
      <c r="N3846" t="b">
        <v>1</v>
      </c>
      <c r="O3846">
        <v>50</v>
      </c>
      <c r="P3846" t="b">
        <v>0</v>
      </c>
      <c r="Q3846" t="s">
        <v>8271</v>
      </c>
      <c r="R3846" s="5">
        <f t="shared" si="420"/>
        <v>0.41499999999999998</v>
      </c>
      <c r="S3846" s="6">
        <f t="shared" si="421"/>
        <v>81.319999999999993</v>
      </c>
      <c r="T3846" t="str">
        <f t="shared" si="425"/>
        <v>theater</v>
      </c>
      <c r="U3846" t="str">
        <f t="shared" si="426"/>
        <v>plays</v>
      </c>
    </row>
    <row r="3847" spans="1:21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f t="shared" si="422"/>
        <v>40000</v>
      </c>
      <c r="F3847">
        <v>842</v>
      </c>
      <c r="G3847" t="s">
        <v>8221</v>
      </c>
      <c r="H3847" t="s">
        <v>8224</v>
      </c>
      <c r="I3847" t="s">
        <v>8246</v>
      </c>
      <c r="J3847">
        <v>1443711774</v>
      </c>
      <c r="K3847" s="10">
        <f t="shared" si="423"/>
        <v>42278.627013888887</v>
      </c>
      <c r="L3847">
        <v>1441119774</v>
      </c>
      <c r="M3847" s="10">
        <f t="shared" si="424"/>
        <v>42248.627013888887</v>
      </c>
      <c r="N3847" t="b">
        <v>1</v>
      </c>
      <c r="O3847">
        <v>12</v>
      </c>
      <c r="P3847" t="b">
        <v>0</v>
      </c>
      <c r="Q3847" t="s">
        <v>8271</v>
      </c>
      <c r="R3847" s="5">
        <f t="shared" si="420"/>
        <v>2.1000000000000001E-2</v>
      </c>
      <c r="S3847" s="6">
        <f t="shared" si="421"/>
        <v>70.166666666666671</v>
      </c>
      <c r="T3847" t="str">
        <f t="shared" si="425"/>
        <v>theater</v>
      </c>
      <c r="U3847" t="str">
        <f t="shared" si="426"/>
        <v>plays</v>
      </c>
    </row>
    <row r="3848" spans="1:21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f t="shared" si="422"/>
        <v>7000</v>
      </c>
      <c r="F3848">
        <v>189</v>
      </c>
      <c r="G3848" t="s">
        <v>8221</v>
      </c>
      <c r="H3848" t="s">
        <v>8224</v>
      </c>
      <c r="I3848" t="s">
        <v>8246</v>
      </c>
      <c r="J3848">
        <v>1412405940</v>
      </c>
      <c r="K3848" s="10">
        <f t="shared" si="423"/>
        <v>41916.290972222225</v>
      </c>
      <c r="L3848">
        <v>1409721542</v>
      </c>
      <c r="M3848" s="10">
        <f t="shared" si="424"/>
        <v>41885.221550925926</v>
      </c>
      <c r="N3848" t="b">
        <v>1</v>
      </c>
      <c r="O3848">
        <v>8</v>
      </c>
      <c r="P3848" t="b">
        <v>0</v>
      </c>
      <c r="Q3848" t="s">
        <v>8271</v>
      </c>
      <c r="R3848" s="5">
        <f t="shared" si="420"/>
        <v>2.7E-2</v>
      </c>
      <c r="S3848" s="6">
        <f t="shared" si="421"/>
        <v>23.625</v>
      </c>
      <c r="T3848" t="str">
        <f t="shared" si="425"/>
        <v>theater</v>
      </c>
      <c r="U3848" t="str">
        <f t="shared" si="426"/>
        <v>plays</v>
      </c>
    </row>
    <row r="3849" spans="1:21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f t="shared" si="422"/>
        <v>10500</v>
      </c>
      <c r="F3849">
        <v>1697</v>
      </c>
      <c r="G3849" t="s">
        <v>8221</v>
      </c>
      <c r="H3849" t="s">
        <v>8224</v>
      </c>
      <c r="I3849" t="s">
        <v>8246</v>
      </c>
      <c r="J3849">
        <v>1437283391</v>
      </c>
      <c r="K3849" s="10">
        <f t="shared" si="423"/>
        <v>42204.224432870367</v>
      </c>
      <c r="L3849">
        <v>1433395391</v>
      </c>
      <c r="M3849" s="10">
        <f t="shared" si="424"/>
        <v>42159.224432870367</v>
      </c>
      <c r="N3849" t="b">
        <v>1</v>
      </c>
      <c r="O3849">
        <v>9</v>
      </c>
      <c r="P3849" t="b">
        <v>0</v>
      </c>
      <c r="Q3849" t="s">
        <v>8271</v>
      </c>
      <c r="R3849" s="5">
        <f t="shared" si="420"/>
        <v>0.16200000000000001</v>
      </c>
      <c r="S3849" s="6">
        <f t="shared" si="421"/>
        <v>188.55555555555554</v>
      </c>
      <c r="T3849" t="str">
        <f t="shared" si="425"/>
        <v>theater</v>
      </c>
      <c r="U3849" t="str">
        <f t="shared" si="426"/>
        <v>plays</v>
      </c>
    </row>
    <row r="3850" spans="1:21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f t="shared" si="422"/>
        <v>13000</v>
      </c>
      <c r="F3850">
        <v>2129</v>
      </c>
      <c r="G3850" t="s">
        <v>8221</v>
      </c>
      <c r="H3850" t="s">
        <v>8224</v>
      </c>
      <c r="I3850" t="s">
        <v>8246</v>
      </c>
      <c r="J3850">
        <v>1445196989</v>
      </c>
      <c r="K3850" s="10">
        <f t="shared" si="423"/>
        <v>42295.817002314812</v>
      </c>
      <c r="L3850">
        <v>1442604989</v>
      </c>
      <c r="M3850" s="10">
        <f t="shared" si="424"/>
        <v>42265.817002314812</v>
      </c>
      <c r="N3850" t="b">
        <v>1</v>
      </c>
      <c r="O3850">
        <v>43</v>
      </c>
      <c r="P3850" t="b">
        <v>0</v>
      </c>
      <c r="Q3850" t="s">
        <v>8271</v>
      </c>
      <c r="R3850" s="5">
        <f t="shared" si="420"/>
        <v>0.16400000000000001</v>
      </c>
      <c r="S3850" s="6">
        <f t="shared" si="421"/>
        <v>49.511627906976742</v>
      </c>
      <c r="T3850" t="str">
        <f t="shared" si="425"/>
        <v>theater</v>
      </c>
      <c r="U3850" t="str">
        <f t="shared" si="426"/>
        <v>plays</v>
      </c>
    </row>
    <row r="3851" spans="1:21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f t="shared" si="422"/>
        <v>33300</v>
      </c>
      <c r="F3851">
        <v>2113</v>
      </c>
      <c r="G3851" t="s">
        <v>8221</v>
      </c>
      <c r="H3851" t="s">
        <v>8236</v>
      </c>
      <c r="I3851" t="s">
        <v>8249</v>
      </c>
      <c r="J3851">
        <v>1434047084</v>
      </c>
      <c r="K3851" s="10">
        <f t="shared" si="423"/>
        <v>42166.767175925925</v>
      </c>
      <c r="L3851">
        <v>1431455084</v>
      </c>
      <c r="M3851" s="10">
        <f t="shared" si="424"/>
        <v>42136.767175925925</v>
      </c>
      <c r="N3851" t="b">
        <v>1</v>
      </c>
      <c r="O3851">
        <v>28</v>
      </c>
      <c r="P3851" t="b">
        <v>0</v>
      </c>
      <c r="Q3851" t="s">
        <v>8271</v>
      </c>
      <c r="R3851" s="5">
        <f t="shared" si="420"/>
        <v>7.0000000000000007E-2</v>
      </c>
      <c r="S3851" s="6">
        <f t="shared" si="421"/>
        <v>75.464285714285708</v>
      </c>
      <c r="T3851" t="str">
        <f t="shared" si="425"/>
        <v>theater</v>
      </c>
      <c r="U3851" t="str">
        <f t="shared" si="426"/>
        <v>plays</v>
      </c>
    </row>
    <row r="3852" spans="1:21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f t="shared" si="422"/>
        <v>1000</v>
      </c>
      <c r="F3852">
        <v>38</v>
      </c>
      <c r="G3852" t="s">
        <v>8221</v>
      </c>
      <c r="H3852" t="s">
        <v>8224</v>
      </c>
      <c r="I3852" t="s">
        <v>8246</v>
      </c>
      <c r="J3852">
        <v>1420081143</v>
      </c>
      <c r="K3852" s="10">
        <f t="shared" si="423"/>
        <v>42005.124340277776</v>
      </c>
      <c r="L3852">
        <v>1417489143</v>
      </c>
      <c r="M3852" s="10">
        <f t="shared" si="424"/>
        <v>41975.124340277776</v>
      </c>
      <c r="N3852" t="b">
        <v>1</v>
      </c>
      <c r="O3852">
        <v>4</v>
      </c>
      <c r="P3852" t="b">
        <v>0</v>
      </c>
      <c r="Q3852" t="s">
        <v>8271</v>
      </c>
      <c r="R3852" s="5">
        <f t="shared" si="420"/>
        <v>3.7999999999999999E-2</v>
      </c>
      <c r="S3852" s="6">
        <f t="shared" si="421"/>
        <v>9.5</v>
      </c>
      <c r="T3852" t="str">
        <f t="shared" si="425"/>
        <v>theater</v>
      </c>
      <c r="U3852" t="str">
        <f t="shared" si="426"/>
        <v>plays</v>
      </c>
    </row>
    <row r="3853" spans="1:21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f t="shared" si="422"/>
        <v>3025</v>
      </c>
      <c r="F3853">
        <v>852</v>
      </c>
      <c r="G3853" t="s">
        <v>8221</v>
      </c>
      <c r="H3853" t="s">
        <v>8225</v>
      </c>
      <c r="I3853" t="s">
        <v>8247</v>
      </c>
      <c r="J3853">
        <v>1437129179</v>
      </c>
      <c r="K3853" s="10">
        <f t="shared" si="423"/>
        <v>42202.439571759256</v>
      </c>
      <c r="L3853">
        <v>1434537179</v>
      </c>
      <c r="M3853" s="10">
        <f t="shared" si="424"/>
        <v>42172.439571759256</v>
      </c>
      <c r="N3853" t="b">
        <v>1</v>
      </c>
      <c r="O3853">
        <v>24</v>
      </c>
      <c r="P3853" t="b">
        <v>0</v>
      </c>
      <c r="Q3853" t="s">
        <v>8271</v>
      </c>
      <c r="R3853" s="5">
        <f t="shared" si="420"/>
        <v>0.34100000000000003</v>
      </c>
      <c r="S3853" s="6">
        <f t="shared" si="421"/>
        <v>35.5</v>
      </c>
      <c r="T3853" t="str">
        <f t="shared" si="425"/>
        <v>theater</v>
      </c>
      <c r="U3853" t="str">
        <f t="shared" si="426"/>
        <v>plays</v>
      </c>
    </row>
    <row r="3854" spans="1:21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f t="shared" si="422"/>
        <v>10000</v>
      </c>
      <c r="F3854">
        <v>20</v>
      </c>
      <c r="G3854" t="s">
        <v>8221</v>
      </c>
      <c r="H3854" t="s">
        <v>8224</v>
      </c>
      <c r="I3854" t="s">
        <v>8246</v>
      </c>
      <c r="J3854">
        <v>1427427276</v>
      </c>
      <c r="K3854" s="10">
        <f t="shared" si="423"/>
        <v>42090.149027777778</v>
      </c>
      <c r="L3854">
        <v>1425270876</v>
      </c>
      <c r="M3854" s="10">
        <f t="shared" si="424"/>
        <v>42065.190694444449</v>
      </c>
      <c r="N3854" t="b">
        <v>0</v>
      </c>
      <c r="O3854">
        <v>2</v>
      </c>
      <c r="P3854" t="b">
        <v>0</v>
      </c>
      <c r="Q3854" t="s">
        <v>8271</v>
      </c>
      <c r="R3854" s="5">
        <f t="shared" si="420"/>
        <v>2E-3</v>
      </c>
      <c r="S3854" s="6">
        <f t="shared" si="421"/>
        <v>10</v>
      </c>
      <c r="T3854" t="str">
        <f t="shared" si="425"/>
        <v>theater</v>
      </c>
      <c r="U3854" t="str">
        <f t="shared" si="426"/>
        <v>plays</v>
      </c>
    </row>
    <row r="3855" spans="1:21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f t="shared" si="422"/>
        <v>100000</v>
      </c>
      <c r="F3855">
        <v>26</v>
      </c>
      <c r="G3855" t="s">
        <v>8221</v>
      </c>
      <c r="H3855" t="s">
        <v>8224</v>
      </c>
      <c r="I3855" t="s">
        <v>8246</v>
      </c>
      <c r="J3855">
        <v>1409602178</v>
      </c>
      <c r="K3855" s="10">
        <f t="shared" si="423"/>
        <v>41883.84002314815</v>
      </c>
      <c r="L3855">
        <v>1406578178</v>
      </c>
      <c r="M3855" s="10">
        <f t="shared" si="424"/>
        <v>41848.84002314815</v>
      </c>
      <c r="N3855" t="b">
        <v>0</v>
      </c>
      <c r="O3855">
        <v>2</v>
      </c>
      <c r="P3855" t="b">
        <v>0</v>
      </c>
      <c r="Q3855" t="s">
        <v>8271</v>
      </c>
      <c r="R3855" s="5">
        <f t="shared" si="420"/>
        <v>0</v>
      </c>
      <c r="S3855" s="6">
        <f t="shared" si="421"/>
        <v>13</v>
      </c>
      <c r="T3855" t="str">
        <f t="shared" si="425"/>
        <v>theater</v>
      </c>
      <c r="U3855" t="str">
        <f t="shared" si="426"/>
        <v>plays</v>
      </c>
    </row>
    <row r="3856" spans="1:21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f t="shared" si="422"/>
        <v>11000</v>
      </c>
      <c r="F3856">
        <v>1788</v>
      </c>
      <c r="G3856" t="s">
        <v>8221</v>
      </c>
      <c r="H3856" t="s">
        <v>8224</v>
      </c>
      <c r="I3856" t="s">
        <v>8246</v>
      </c>
      <c r="J3856">
        <v>1431206058</v>
      </c>
      <c r="K3856" s="10">
        <f t="shared" si="423"/>
        <v>42133.884930555556</v>
      </c>
      <c r="L3856">
        <v>1428614058</v>
      </c>
      <c r="M3856" s="10">
        <f t="shared" si="424"/>
        <v>42103.884930555556</v>
      </c>
      <c r="N3856" t="b">
        <v>0</v>
      </c>
      <c r="O3856">
        <v>20</v>
      </c>
      <c r="P3856" t="b">
        <v>0</v>
      </c>
      <c r="Q3856" t="s">
        <v>8271</v>
      </c>
      <c r="R3856" s="5">
        <f t="shared" si="420"/>
        <v>0.16300000000000001</v>
      </c>
      <c r="S3856" s="6">
        <f t="shared" si="421"/>
        <v>89.4</v>
      </c>
      <c r="T3856" t="str">
        <f t="shared" si="425"/>
        <v>theater</v>
      </c>
      <c r="U3856" t="str">
        <f t="shared" si="426"/>
        <v>plays</v>
      </c>
    </row>
    <row r="3857" spans="1:21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f t="shared" si="422"/>
        <v>1000</v>
      </c>
      <c r="F3857">
        <v>25</v>
      </c>
      <c r="G3857" t="s">
        <v>8221</v>
      </c>
      <c r="H3857" t="s">
        <v>8224</v>
      </c>
      <c r="I3857" t="s">
        <v>8246</v>
      </c>
      <c r="J3857">
        <v>1427408271</v>
      </c>
      <c r="K3857" s="10">
        <f t="shared" si="423"/>
        <v>42089.929062499999</v>
      </c>
      <c r="L3857">
        <v>1424819871</v>
      </c>
      <c r="M3857" s="10">
        <f t="shared" si="424"/>
        <v>42059.970729166671</v>
      </c>
      <c r="N3857" t="b">
        <v>0</v>
      </c>
      <c r="O3857">
        <v>1</v>
      </c>
      <c r="P3857" t="b">
        <v>0</v>
      </c>
      <c r="Q3857" t="s">
        <v>8271</v>
      </c>
      <c r="R3857" s="5">
        <f t="shared" si="420"/>
        <v>2.5000000000000001E-2</v>
      </c>
      <c r="S3857" s="6">
        <f t="shared" si="421"/>
        <v>25</v>
      </c>
      <c r="T3857" t="str">
        <f t="shared" si="425"/>
        <v>theater</v>
      </c>
      <c r="U3857" t="str">
        <f t="shared" si="426"/>
        <v>plays</v>
      </c>
    </row>
    <row r="3858" spans="1:21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f t="shared" si="422"/>
        <v>5000</v>
      </c>
      <c r="F3858">
        <v>1</v>
      </c>
      <c r="G3858" t="s">
        <v>8221</v>
      </c>
      <c r="H3858" t="s">
        <v>8224</v>
      </c>
      <c r="I3858" t="s">
        <v>8246</v>
      </c>
      <c r="J3858">
        <v>1425833403</v>
      </c>
      <c r="K3858" s="10">
        <f t="shared" si="423"/>
        <v>42071.701423611114</v>
      </c>
      <c r="L3858">
        <v>1423245003</v>
      </c>
      <c r="M3858" s="10">
        <f t="shared" si="424"/>
        <v>42041.743090277778</v>
      </c>
      <c r="N3858" t="b">
        <v>0</v>
      </c>
      <c r="O3858">
        <v>1</v>
      </c>
      <c r="P3858" t="b">
        <v>0</v>
      </c>
      <c r="Q3858" t="s">
        <v>8271</v>
      </c>
      <c r="R3858" s="5">
        <f t="shared" si="420"/>
        <v>0</v>
      </c>
      <c r="S3858" s="6">
        <f t="shared" si="421"/>
        <v>1</v>
      </c>
      <c r="T3858" t="str">
        <f t="shared" si="425"/>
        <v>theater</v>
      </c>
      <c r="U3858" t="str">
        <f t="shared" si="426"/>
        <v>plays</v>
      </c>
    </row>
    <row r="3859" spans="1:21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f t="shared" si="422"/>
        <v>5000</v>
      </c>
      <c r="F3859">
        <v>260</v>
      </c>
      <c r="G3859" t="s">
        <v>8221</v>
      </c>
      <c r="H3859" t="s">
        <v>8224</v>
      </c>
      <c r="I3859" t="s">
        <v>8246</v>
      </c>
      <c r="J3859">
        <v>1406913120</v>
      </c>
      <c r="K3859" s="10">
        <f t="shared" si="423"/>
        <v>41852.716666666667</v>
      </c>
      <c r="L3859">
        <v>1404927690</v>
      </c>
      <c r="M3859" s="10">
        <f t="shared" si="424"/>
        <v>41829.73715277778</v>
      </c>
      <c r="N3859" t="b">
        <v>0</v>
      </c>
      <c r="O3859">
        <v>4</v>
      </c>
      <c r="P3859" t="b">
        <v>0</v>
      </c>
      <c r="Q3859" t="s">
        <v>8271</v>
      </c>
      <c r="R3859" s="5">
        <f t="shared" si="420"/>
        <v>5.1999999999999998E-2</v>
      </c>
      <c r="S3859" s="6">
        <f t="shared" si="421"/>
        <v>65</v>
      </c>
      <c r="T3859" t="str">
        <f t="shared" si="425"/>
        <v>theater</v>
      </c>
      <c r="U3859" t="str">
        <f t="shared" si="426"/>
        <v>plays</v>
      </c>
    </row>
    <row r="3860" spans="1:21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f t="shared" si="422"/>
        <v>605</v>
      </c>
      <c r="F3860">
        <v>10</v>
      </c>
      <c r="G3860" t="s">
        <v>8221</v>
      </c>
      <c r="H3860" t="s">
        <v>8225</v>
      </c>
      <c r="I3860" t="s">
        <v>8247</v>
      </c>
      <c r="J3860">
        <v>1432328400</v>
      </c>
      <c r="K3860" s="10">
        <f t="shared" si="423"/>
        <v>42146.875</v>
      </c>
      <c r="L3860">
        <v>1430734844</v>
      </c>
      <c r="M3860" s="10">
        <f t="shared" si="424"/>
        <v>42128.431064814817</v>
      </c>
      <c r="N3860" t="b">
        <v>0</v>
      </c>
      <c r="O3860">
        <v>1</v>
      </c>
      <c r="P3860" t="b">
        <v>0</v>
      </c>
      <c r="Q3860" t="s">
        <v>8271</v>
      </c>
      <c r="R3860" s="5">
        <f t="shared" si="420"/>
        <v>0.02</v>
      </c>
      <c r="S3860" s="6">
        <f t="shared" si="421"/>
        <v>10</v>
      </c>
      <c r="T3860" t="str">
        <f t="shared" si="425"/>
        <v>theater</v>
      </c>
      <c r="U3860" t="str">
        <f t="shared" si="426"/>
        <v>plays</v>
      </c>
    </row>
    <row r="3861" spans="1:21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f t="shared" si="422"/>
        <v>2500</v>
      </c>
      <c r="F3861">
        <v>1</v>
      </c>
      <c r="G3861" t="s">
        <v>8221</v>
      </c>
      <c r="H3861" t="s">
        <v>8224</v>
      </c>
      <c r="I3861" t="s">
        <v>8246</v>
      </c>
      <c r="J3861">
        <v>1403730000</v>
      </c>
      <c r="K3861" s="10">
        <f t="shared" si="423"/>
        <v>41815.875</v>
      </c>
      <c r="L3861">
        <v>1401485207</v>
      </c>
      <c r="M3861" s="10">
        <f t="shared" si="424"/>
        <v>41789.893599537041</v>
      </c>
      <c r="N3861" t="b">
        <v>0</v>
      </c>
      <c r="O3861">
        <v>1</v>
      </c>
      <c r="P3861" t="b">
        <v>0</v>
      </c>
      <c r="Q3861" t="s">
        <v>8271</v>
      </c>
      <c r="R3861" s="5">
        <f t="shared" si="420"/>
        <v>0</v>
      </c>
      <c r="S3861" s="6">
        <f t="shared" si="421"/>
        <v>1</v>
      </c>
      <c r="T3861" t="str">
        <f t="shared" si="425"/>
        <v>theater</v>
      </c>
      <c r="U3861" t="str">
        <f t="shared" si="426"/>
        <v>plays</v>
      </c>
    </row>
    <row r="3862" spans="1:21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f t="shared" si="422"/>
        <v>6000</v>
      </c>
      <c r="F3862">
        <v>1060</v>
      </c>
      <c r="G3862" t="s">
        <v>8221</v>
      </c>
      <c r="H3862" t="s">
        <v>8224</v>
      </c>
      <c r="I3862" t="s">
        <v>8246</v>
      </c>
      <c r="J3862">
        <v>1407858710</v>
      </c>
      <c r="K3862" s="10">
        <f t="shared" si="423"/>
        <v>41863.660995370366</v>
      </c>
      <c r="L3862">
        <v>1405266710</v>
      </c>
      <c r="M3862" s="10">
        <f t="shared" si="424"/>
        <v>41833.660995370366</v>
      </c>
      <c r="N3862" t="b">
        <v>0</v>
      </c>
      <c r="O3862">
        <v>13</v>
      </c>
      <c r="P3862" t="b">
        <v>0</v>
      </c>
      <c r="Q3862" t="s">
        <v>8271</v>
      </c>
      <c r="R3862" s="5">
        <f t="shared" si="420"/>
        <v>0.17699999999999999</v>
      </c>
      <c r="S3862" s="6">
        <f t="shared" si="421"/>
        <v>81.538461538461533</v>
      </c>
      <c r="T3862" t="str">
        <f t="shared" si="425"/>
        <v>theater</v>
      </c>
      <c r="U3862" t="str">
        <f t="shared" si="426"/>
        <v>plays</v>
      </c>
    </row>
    <row r="3863" spans="1:21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f t="shared" si="422"/>
        <v>2000</v>
      </c>
      <c r="F3863">
        <v>100</v>
      </c>
      <c r="G3863" t="s">
        <v>8221</v>
      </c>
      <c r="H3863" t="s">
        <v>8224</v>
      </c>
      <c r="I3863" t="s">
        <v>8246</v>
      </c>
      <c r="J3863">
        <v>1415828820</v>
      </c>
      <c r="K3863" s="10">
        <f t="shared" si="423"/>
        <v>41955.907638888893</v>
      </c>
      <c r="L3863">
        <v>1412258977</v>
      </c>
      <c r="M3863" s="10">
        <f t="shared" si="424"/>
        <v>41914.590011574073</v>
      </c>
      <c r="N3863" t="b">
        <v>0</v>
      </c>
      <c r="O3863">
        <v>1</v>
      </c>
      <c r="P3863" t="b">
        <v>0</v>
      </c>
      <c r="Q3863" t="s">
        <v>8271</v>
      </c>
      <c r="R3863" s="5">
        <f t="shared" si="420"/>
        <v>0.05</v>
      </c>
      <c r="S3863" s="6">
        <f t="shared" si="421"/>
        <v>100</v>
      </c>
      <c r="T3863" t="str">
        <f t="shared" si="425"/>
        <v>theater</v>
      </c>
      <c r="U3863" t="str">
        <f t="shared" si="426"/>
        <v>plays</v>
      </c>
    </row>
    <row r="3864" spans="1:21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f t="shared" si="422"/>
        <v>7500</v>
      </c>
      <c r="F3864">
        <v>1</v>
      </c>
      <c r="G3864" t="s">
        <v>8221</v>
      </c>
      <c r="H3864" t="s">
        <v>8224</v>
      </c>
      <c r="I3864" t="s">
        <v>8246</v>
      </c>
      <c r="J3864">
        <v>1473699540</v>
      </c>
      <c r="K3864" s="10">
        <f t="shared" si="423"/>
        <v>42625.707638888889</v>
      </c>
      <c r="L3864">
        <v>1472451356</v>
      </c>
      <c r="M3864" s="10">
        <f t="shared" si="424"/>
        <v>42611.261064814811</v>
      </c>
      <c r="N3864" t="b">
        <v>0</v>
      </c>
      <c r="O3864">
        <v>1</v>
      </c>
      <c r="P3864" t="b">
        <v>0</v>
      </c>
      <c r="Q3864" t="s">
        <v>8271</v>
      </c>
      <c r="R3864" s="5">
        <f t="shared" si="420"/>
        <v>0</v>
      </c>
      <c r="S3864" s="6">
        <f t="shared" si="421"/>
        <v>1</v>
      </c>
      <c r="T3864" t="str">
        <f t="shared" si="425"/>
        <v>theater</v>
      </c>
      <c r="U3864" t="str">
        <f t="shared" si="426"/>
        <v>plays</v>
      </c>
    </row>
    <row r="3865" spans="1:21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f t="shared" si="422"/>
        <v>6000</v>
      </c>
      <c r="F3865">
        <v>0</v>
      </c>
      <c r="G3865" t="s">
        <v>8221</v>
      </c>
      <c r="H3865" t="s">
        <v>8224</v>
      </c>
      <c r="I3865" t="s">
        <v>8246</v>
      </c>
      <c r="J3865">
        <v>1446739905</v>
      </c>
      <c r="K3865" s="10">
        <f t="shared" si="423"/>
        <v>42313.674826388888</v>
      </c>
      <c r="L3865">
        <v>1441552305</v>
      </c>
      <c r="M3865" s="10">
        <f t="shared" si="424"/>
        <v>42253.633159722223</v>
      </c>
      <c r="N3865" t="b">
        <v>0</v>
      </c>
      <c r="O3865">
        <v>0</v>
      </c>
      <c r="P3865" t="b">
        <v>0</v>
      </c>
      <c r="Q3865" t="s">
        <v>8271</v>
      </c>
      <c r="R3865" s="5">
        <f t="shared" si="420"/>
        <v>0</v>
      </c>
      <c r="S3865" s="6" t="e">
        <f t="shared" si="421"/>
        <v>#DIV/0!</v>
      </c>
      <c r="T3865" t="str">
        <f t="shared" si="425"/>
        <v>theater</v>
      </c>
      <c r="U3865" t="str">
        <f t="shared" si="426"/>
        <v>plays</v>
      </c>
    </row>
    <row r="3866" spans="1:21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f t="shared" si="422"/>
        <v>5000</v>
      </c>
      <c r="F3866">
        <v>60</v>
      </c>
      <c r="G3866" t="s">
        <v>8221</v>
      </c>
      <c r="H3866" t="s">
        <v>8224</v>
      </c>
      <c r="I3866" t="s">
        <v>8246</v>
      </c>
      <c r="J3866">
        <v>1447799054</v>
      </c>
      <c r="K3866" s="10">
        <f t="shared" si="423"/>
        <v>42325.933495370366</v>
      </c>
      <c r="L3866">
        <v>1445203454</v>
      </c>
      <c r="M3866" s="10">
        <f t="shared" si="424"/>
        <v>42295.891828703709</v>
      </c>
      <c r="N3866" t="b">
        <v>0</v>
      </c>
      <c r="O3866">
        <v>3</v>
      </c>
      <c r="P3866" t="b">
        <v>0</v>
      </c>
      <c r="Q3866" t="s">
        <v>8271</v>
      </c>
      <c r="R3866" s="5">
        <f t="shared" si="420"/>
        <v>1.2E-2</v>
      </c>
      <c r="S3866" s="6">
        <f t="shared" si="421"/>
        <v>20</v>
      </c>
      <c r="T3866" t="str">
        <f t="shared" si="425"/>
        <v>theater</v>
      </c>
      <c r="U3866" t="str">
        <f t="shared" si="426"/>
        <v>plays</v>
      </c>
    </row>
    <row r="3867" spans="1:21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f t="shared" si="422"/>
        <v>1809.75</v>
      </c>
      <c r="F3867">
        <v>650</v>
      </c>
      <c r="G3867" t="s">
        <v>8221</v>
      </c>
      <c r="H3867" t="s">
        <v>8229</v>
      </c>
      <c r="I3867" t="s">
        <v>8251</v>
      </c>
      <c r="J3867">
        <v>1409376600</v>
      </c>
      <c r="K3867" s="10">
        <f t="shared" si="423"/>
        <v>41881.229166666664</v>
      </c>
      <c r="L3867">
        <v>1405957098</v>
      </c>
      <c r="M3867" s="10">
        <f t="shared" si="424"/>
        <v>41841.651597222226</v>
      </c>
      <c r="N3867" t="b">
        <v>0</v>
      </c>
      <c r="O3867">
        <v>14</v>
      </c>
      <c r="P3867" t="b">
        <v>0</v>
      </c>
      <c r="Q3867" t="s">
        <v>8271</v>
      </c>
      <c r="R3867" s="5">
        <f t="shared" si="420"/>
        <v>0.26900000000000002</v>
      </c>
      <c r="S3867" s="6">
        <f t="shared" si="421"/>
        <v>46.428571428571431</v>
      </c>
      <c r="T3867" t="str">
        <f t="shared" si="425"/>
        <v>theater</v>
      </c>
      <c r="U3867" t="str">
        <f t="shared" si="426"/>
        <v>plays</v>
      </c>
    </row>
    <row r="3868" spans="1:21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f t="shared" si="422"/>
        <v>2000</v>
      </c>
      <c r="F3868">
        <v>11</v>
      </c>
      <c r="G3868" t="s">
        <v>8221</v>
      </c>
      <c r="H3868" t="s">
        <v>8224</v>
      </c>
      <c r="I3868" t="s">
        <v>8246</v>
      </c>
      <c r="J3868">
        <v>1458703740</v>
      </c>
      <c r="K3868" s="10">
        <f t="shared" si="423"/>
        <v>42452.145138888889</v>
      </c>
      <c r="L3868">
        <v>1454453021</v>
      </c>
      <c r="M3868" s="10">
        <f t="shared" si="424"/>
        <v>42402.947002314817</v>
      </c>
      <c r="N3868" t="b">
        <v>0</v>
      </c>
      <c r="O3868">
        <v>2</v>
      </c>
      <c r="P3868" t="b">
        <v>0</v>
      </c>
      <c r="Q3868" t="s">
        <v>8271</v>
      </c>
      <c r="R3868" s="5">
        <f t="shared" si="420"/>
        <v>6.0000000000000001E-3</v>
      </c>
      <c r="S3868" s="6">
        <f t="shared" si="421"/>
        <v>5.5</v>
      </c>
      <c r="T3868" t="str">
        <f t="shared" si="425"/>
        <v>theater</v>
      </c>
      <c r="U3868" t="str">
        <f t="shared" si="426"/>
        <v>plays</v>
      </c>
    </row>
    <row r="3869" spans="1:21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f t="shared" si="422"/>
        <v>2000</v>
      </c>
      <c r="F3869">
        <v>251</v>
      </c>
      <c r="G3869" t="s">
        <v>8221</v>
      </c>
      <c r="H3869" t="s">
        <v>8224</v>
      </c>
      <c r="I3869" t="s">
        <v>8246</v>
      </c>
      <c r="J3869">
        <v>1466278339</v>
      </c>
      <c r="K3869" s="10">
        <f t="shared" si="423"/>
        <v>42539.814108796301</v>
      </c>
      <c r="L3869">
        <v>1463686339</v>
      </c>
      <c r="M3869" s="10">
        <f t="shared" si="424"/>
        <v>42509.814108796301</v>
      </c>
      <c r="N3869" t="b">
        <v>0</v>
      </c>
      <c r="O3869">
        <v>5</v>
      </c>
      <c r="P3869" t="b">
        <v>0</v>
      </c>
      <c r="Q3869" t="s">
        <v>8271</v>
      </c>
      <c r="R3869" s="5">
        <f t="shared" si="420"/>
        <v>0.126</v>
      </c>
      <c r="S3869" s="6">
        <f t="shared" si="421"/>
        <v>50.2</v>
      </c>
      <c r="T3869" t="str">
        <f t="shared" si="425"/>
        <v>theater</v>
      </c>
      <c r="U3869" t="str">
        <f t="shared" si="426"/>
        <v>plays</v>
      </c>
    </row>
    <row r="3870" spans="1:21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f t="shared" si="422"/>
        <v>6050</v>
      </c>
      <c r="F3870">
        <v>10</v>
      </c>
      <c r="G3870" t="s">
        <v>8220</v>
      </c>
      <c r="H3870" t="s">
        <v>8225</v>
      </c>
      <c r="I3870" t="s">
        <v>8247</v>
      </c>
      <c r="J3870">
        <v>1410191405</v>
      </c>
      <c r="K3870" s="10">
        <f t="shared" si="423"/>
        <v>41890.659780092588</v>
      </c>
      <c r="L3870">
        <v>1408031405</v>
      </c>
      <c r="M3870" s="10">
        <f t="shared" si="424"/>
        <v>41865.659780092588</v>
      </c>
      <c r="N3870" t="b">
        <v>0</v>
      </c>
      <c r="O3870">
        <v>1</v>
      </c>
      <c r="P3870" t="b">
        <v>0</v>
      </c>
      <c r="Q3870" t="s">
        <v>8305</v>
      </c>
      <c r="R3870" s="5">
        <f t="shared" si="420"/>
        <v>2E-3</v>
      </c>
      <c r="S3870" s="6">
        <f t="shared" si="421"/>
        <v>10</v>
      </c>
      <c r="T3870" t="str">
        <f t="shared" si="425"/>
        <v>theater</v>
      </c>
      <c r="U3870" t="str">
        <f t="shared" si="426"/>
        <v>musical</v>
      </c>
    </row>
    <row r="3871" spans="1:21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f t="shared" si="422"/>
        <v>13111</v>
      </c>
      <c r="F3871">
        <v>452</v>
      </c>
      <c r="G3871" t="s">
        <v>8220</v>
      </c>
      <c r="H3871" t="s">
        <v>8224</v>
      </c>
      <c r="I3871" t="s">
        <v>8246</v>
      </c>
      <c r="J3871">
        <v>1426302660</v>
      </c>
      <c r="K3871" s="10">
        <f t="shared" si="423"/>
        <v>42077.132638888885</v>
      </c>
      <c r="L3871">
        <v>1423761792</v>
      </c>
      <c r="M3871" s="10">
        <f t="shared" si="424"/>
        <v>42047.724444444444</v>
      </c>
      <c r="N3871" t="b">
        <v>0</v>
      </c>
      <c r="O3871">
        <v>15</v>
      </c>
      <c r="P3871" t="b">
        <v>0</v>
      </c>
      <c r="Q3871" t="s">
        <v>8305</v>
      </c>
      <c r="R3871" s="5">
        <f t="shared" si="420"/>
        <v>3.4000000000000002E-2</v>
      </c>
      <c r="S3871" s="6">
        <f t="shared" si="421"/>
        <v>30.133333333333333</v>
      </c>
      <c r="T3871" t="str">
        <f t="shared" si="425"/>
        <v>theater</v>
      </c>
      <c r="U3871" t="str">
        <f t="shared" si="426"/>
        <v>musical</v>
      </c>
    </row>
    <row r="3872" spans="1:21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f t="shared" si="422"/>
        <v>10000</v>
      </c>
      <c r="F3872">
        <v>1500</v>
      </c>
      <c r="G3872" t="s">
        <v>8220</v>
      </c>
      <c r="H3872" t="s">
        <v>8224</v>
      </c>
      <c r="I3872" t="s">
        <v>8246</v>
      </c>
      <c r="J3872">
        <v>1404360478</v>
      </c>
      <c r="K3872" s="10">
        <f t="shared" si="423"/>
        <v>41823.17219907407</v>
      </c>
      <c r="L3872">
        <v>1401768478</v>
      </c>
      <c r="M3872" s="10">
        <f t="shared" si="424"/>
        <v>41793.17219907407</v>
      </c>
      <c r="N3872" t="b">
        <v>0</v>
      </c>
      <c r="O3872">
        <v>10</v>
      </c>
      <c r="P3872" t="b">
        <v>0</v>
      </c>
      <c r="Q3872" t="s">
        <v>8305</v>
      </c>
      <c r="R3872" s="5">
        <f t="shared" si="420"/>
        <v>0.15</v>
      </c>
      <c r="S3872" s="6">
        <f t="shared" si="421"/>
        <v>150</v>
      </c>
      <c r="T3872" t="str">
        <f t="shared" si="425"/>
        <v>theater</v>
      </c>
      <c r="U3872" t="str">
        <f t="shared" si="426"/>
        <v>musical</v>
      </c>
    </row>
    <row r="3873" spans="1:21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f t="shared" si="422"/>
        <v>1500</v>
      </c>
      <c r="F3873">
        <v>40</v>
      </c>
      <c r="G3873" t="s">
        <v>8220</v>
      </c>
      <c r="H3873" t="s">
        <v>8224</v>
      </c>
      <c r="I3873" t="s">
        <v>8246</v>
      </c>
      <c r="J3873">
        <v>1490809450</v>
      </c>
      <c r="K3873" s="10">
        <f t="shared" si="423"/>
        <v>42823.739004629635</v>
      </c>
      <c r="L3873">
        <v>1485629050</v>
      </c>
      <c r="M3873" s="10">
        <f t="shared" si="424"/>
        <v>42763.780671296292</v>
      </c>
      <c r="N3873" t="b">
        <v>0</v>
      </c>
      <c r="O3873">
        <v>3</v>
      </c>
      <c r="P3873" t="b">
        <v>0</v>
      </c>
      <c r="Q3873" t="s">
        <v>8305</v>
      </c>
      <c r="R3873" s="5">
        <f t="shared" si="420"/>
        <v>2.7E-2</v>
      </c>
      <c r="S3873" s="6">
        <f t="shared" si="421"/>
        <v>13.333333333333334</v>
      </c>
      <c r="T3873" t="str">
        <f t="shared" si="425"/>
        <v>theater</v>
      </c>
      <c r="U3873" t="str">
        <f t="shared" si="426"/>
        <v>musical</v>
      </c>
    </row>
    <row r="3874" spans="1:21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f t="shared" si="422"/>
        <v>15000</v>
      </c>
      <c r="F3874">
        <v>0</v>
      </c>
      <c r="G3874" t="s">
        <v>8220</v>
      </c>
      <c r="H3874" t="s">
        <v>8224</v>
      </c>
      <c r="I3874" t="s">
        <v>8246</v>
      </c>
      <c r="J3874">
        <v>1439522996</v>
      </c>
      <c r="K3874" s="10">
        <f t="shared" si="423"/>
        <v>42230.145787037036</v>
      </c>
      <c r="L3874">
        <v>1435202996</v>
      </c>
      <c r="M3874" s="10">
        <f t="shared" si="424"/>
        <v>42180.145787037036</v>
      </c>
      <c r="N3874" t="b">
        <v>0</v>
      </c>
      <c r="O3874">
        <v>0</v>
      </c>
      <c r="P3874" t="b">
        <v>0</v>
      </c>
      <c r="Q3874" t="s">
        <v>8305</v>
      </c>
      <c r="R3874" s="5">
        <f t="shared" si="420"/>
        <v>0</v>
      </c>
      <c r="S3874" s="6" t="e">
        <f t="shared" si="421"/>
        <v>#DIV/0!</v>
      </c>
      <c r="T3874" t="str">
        <f t="shared" si="425"/>
        <v>theater</v>
      </c>
      <c r="U3874" t="str">
        <f t="shared" si="426"/>
        <v>musical</v>
      </c>
    </row>
    <row r="3875" spans="1:21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f t="shared" si="422"/>
        <v>5500</v>
      </c>
      <c r="F3875">
        <v>0</v>
      </c>
      <c r="G3875" t="s">
        <v>8220</v>
      </c>
      <c r="H3875" t="s">
        <v>8224</v>
      </c>
      <c r="I3875" t="s">
        <v>8246</v>
      </c>
      <c r="J3875">
        <v>1444322535</v>
      </c>
      <c r="K3875" s="10">
        <f t="shared" si="423"/>
        <v>42285.696006944447</v>
      </c>
      <c r="L3875">
        <v>1441730535</v>
      </c>
      <c r="M3875" s="10">
        <f t="shared" si="424"/>
        <v>42255.696006944447</v>
      </c>
      <c r="N3875" t="b">
        <v>0</v>
      </c>
      <c r="O3875">
        <v>0</v>
      </c>
      <c r="P3875" t="b">
        <v>0</v>
      </c>
      <c r="Q3875" t="s">
        <v>8305</v>
      </c>
      <c r="R3875" s="5">
        <f t="shared" si="420"/>
        <v>0</v>
      </c>
      <c r="S3875" s="6" t="e">
        <f t="shared" si="421"/>
        <v>#DIV/0!</v>
      </c>
      <c r="T3875" t="str">
        <f t="shared" si="425"/>
        <v>theater</v>
      </c>
      <c r="U3875" t="str">
        <f t="shared" si="426"/>
        <v>musical</v>
      </c>
    </row>
    <row r="3876" spans="1:21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f t="shared" si="422"/>
        <v>396.8</v>
      </c>
      <c r="F3876">
        <v>0</v>
      </c>
      <c r="G3876" t="s">
        <v>8220</v>
      </c>
      <c r="H3876" t="s">
        <v>8228</v>
      </c>
      <c r="I3876" s="17" t="s">
        <v>8250</v>
      </c>
      <c r="J3876">
        <v>1422061200</v>
      </c>
      <c r="K3876" s="10">
        <f t="shared" si="423"/>
        <v>42028.041666666672</v>
      </c>
      <c r="L3876">
        <v>1420244622</v>
      </c>
      <c r="M3876" s="10">
        <f t="shared" si="424"/>
        <v>42007.016458333332</v>
      </c>
      <c r="N3876" t="b">
        <v>0</v>
      </c>
      <c r="O3876">
        <v>0</v>
      </c>
      <c r="P3876" t="b">
        <v>0</v>
      </c>
      <c r="Q3876" t="s">
        <v>8305</v>
      </c>
      <c r="R3876" s="5">
        <f t="shared" si="420"/>
        <v>0</v>
      </c>
      <c r="S3876" s="6" t="e">
        <f t="shared" si="421"/>
        <v>#DIV/0!</v>
      </c>
      <c r="T3876" t="str">
        <f t="shared" si="425"/>
        <v>theater</v>
      </c>
      <c r="U3876" t="str">
        <f t="shared" si="426"/>
        <v>musical</v>
      </c>
    </row>
    <row r="3877" spans="1:21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f t="shared" si="422"/>
        <v>4500</v>
      </c>
      <c r="F3877">
        <v>0</v>
      </c>
      <c r="G3877" t="s">
        <v>8220</v>
      </c>
      <c r="H3877" t="s">
        <v>8232</v>
      </c>
      <c r="I3877" t="s">
        <v>8253</v>
      </c>
      <c r="J3877">
        <v>1472896800</v>
      </c>
      <c r="K3877" s="10">
        <f t="shared" si="423"/>
        <v>42616.416666666672</v>
      </c>
      <c r="L3877">
        <v>1472804365</v>
      </c>
      <c r="M3877" s="10">
        <f t="shared" si="424"/>
        <v>42615.346817129626</v>
      </c>
      <c r="N3877" t="b">
        <v>0</v>
      </c>
      <c r="O3877">
        <v>0</v>
      </c>
      <c r="P3877" t="b">
        <v>0</v>
      </c>
      <c r="Q3877" t="s">
        <v>8305</v>
      </c>
      <c r="R3877" s="5">
        <f t="shared" si="420"/>
        <v>0</v>
      </c>
      <c r="S3877" s="6" t="e">
        <f t="shared" si="421"/>
        <v>#DIV/0!</v>
      </c>
      <c r="T3877" t="str">
        <f t="shared" si="425"/>
        <v>theater</v>
      </c>
      <c r="U3877" t="str">
        <f t="shared" si="426"/>
        <v>musical</v>
      </c>
    </row>
    <row r="3878" spans="1:21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f t="shared" si="422"/>
        <v>4719</v>
      </c>
      <c r="F3878">
        <v>2059</v>
      </c>
      <c r="G3878" t="s">
        <v>8220</v>
      </c>
      <c r="H3878" t="s">
        <v>8225</v>
      </c>
      <c r="I3878" t="s">
        <v>8247</v>
      </c>
      <c r="J3878">
        <v>1454425128</v>
      </c>
      <c r="K3878" s="10">
        <f t="shared" si="423"/>
        <v>42402.624166666668</v>
      </c>
      <c r="L3878">
        <v>1451833128</v>
      </c>
      <c r="M3878" s="10">
        <f t="shared" si="424"/>
        <v>42372.624166666668</v>
      </c>
      <c r="N3878" t="b">
        <v>0</v>
      </c>
      <c r="O3878">
        <v>46</v>
      </c>
      <c r="P3878" t="b">
        <v>0</v>
      </c>
      <c r="Q3878" t="s">
        <v>8305</v>
      </c>
      <c r="R3878" s="5">
        <f t="shared" si="420"/>
        <v>0.52800000000000002</v>
      </c>
      <c r="S3878" s="6">
        <f t="shared" si="421"/>
        <v>44.760869565217391</v>
      </c>
      <c r="T3878" t="str">
        <f t="shared" si="425"/>
        <v>theater</v>
      </c>
      <c r="U3878" t="str">
        <f t="shared" si="426"/>
        <v>musical</v>
      </c>
    </row>
    <row r="3879" spans="1:21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f t="shared" si="422"/>
        <v>25000</v>
      </c>
      <c r="F3879">
        <v>1241</v>
      </c>
      <c r="G3879" t="s">
        <v>8220</v>
      </c>
      <c r="H3879" t="s">
        <v>8224</v>
      </c>
      <c r="I3879" t="s">
        <v>8246</v>
      </c>
      <c r="J3879">
        <v>1481213752</v>
      </c>
      <c r="K3879" s="10">
        <f t="shared" si="423"/>
        <v>42712.67768518519</v>
      </c>
      <c r="L3879">
        <v>1478621752</v>
      </c>
      <c r="M3879" s="10">
        <f t="shared" si="424"/>
        <v>42682.67768518519</v>
      </c>
      <c r="N3879" t="b">
        <v>0</v>
      </c>
      <c r="O3879">
        <v>14</v>
      </c>
      <c r="P3879" t="b">
        <v>0</v>
      </c>
      <c r="Q3879" t="s">
        <v>8305</v>
      </c>
      <c r="R3879" s="5">
        <f t="shared" si="420"/>
        <v>0.05</v>
      </c>
      <c r="S3879" s="6">
        <f t="shared" si="421"/>
        <v>88.642857142857139</v>
      </c>
      <c r="T3879" t="str">
        <f t="shared" si="425"/>
        <v>theater</v>
      </c>
      <c r="U3879" t="str">
        <f t="shared" si="426"/>
        <v>musical</v>
      </c>
    </row>
    <row r="3880" spans="1:21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f t="shared" si="422"/>
        <v>18000</v>
      </c>
      <c r="F3880">
        <v>10</v>
      </c>
      <c r="G3880" t="s">
        <v>8220</v>
      </c>
      <c r="H3880" t="s">
        <v>8224</v>
      </c>
      <c r="I3880" t="s">
        <v>8246</v>
      </c>
      <c r="J3880">
        <v>1435636740</v>
      </c>
      <c r="K3880" s="10">
        <f t="shared" si="423"/>
        <v>42185.165972222225</v>
      </c>
      <c r="L3880">
        <v>1433014746</v>
      </c>
      <c r="M3880" s="10">
        <f t="shared" si="424"/>
        <v>42154.818819444445</v>
      </c>
      <c r="N3880" t="b">
        <v>0</v>
      </c>
      <c r="O3880">
        <v>1</v>
      </c>
      <c r="P3880" t="b">
        <v>0</v>
      </c>
      <c r="Q3880" t="s">
        <v>8305</v>
      </c>
      <c r="R3880" s="5">
        <f t="shared" si="420"/>
        <v>1E-3</v>
      </c>
      <c r="S3880" s="6">
        <f t="shared" si="421"/>
        <v>10</v>
      </c>
      <c r="T3880" t="str">
        <f t="shared" si="425"/>
        <v>theater</v>
      </c>
      <c r="U3880" t="str">
        <f t="shared" si="426"/>
        <v>musical</v>
      </c>
    </row>
    <row r="3881" spans="1:21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f t="shared" si="422"/>
        <v>18150</v>
      </c>
      <c r="F3881">
        <v>0</v>
      </c>
      <c r="G3881" t="s">
        <v>8220</v>
      </c>
      <c r="H3881" t="s">
        <v>8225</v>
      </c>
      <c r="I3881" t="s">
        <v>8247</v>
      </c>
      <c r="J3881">
        <v>1422218396</v>
      </c>
      <c r="K3881" s="10">
        <f t="shared" si="423"/>
        <v>42029.861064814817</v>
      </c>
      <c r="L3881">
        <v>1419626396</v>
      </c>
      <c r="M3881" s="10">
        <f t="shared" si="424"/>
        <v>41999.861064814817</v>
      </c>
      <c r="N3881" t="b">
        <v>0</v>
      </c>
      <c r="O3881">
        <v>0</v>
      </c>
      <c r="P3881" t="b">
        <v>0</v>
      </c>
      <c r="Q3881" t="s">
        <v>8305</v>
      </c>
      <c r="R3881" s="5">
        <f t="shared" si="420"/>
        <v>0</v>
      </c>
      <c r="S3881" s="6" t="e">
        <f t="shared" si="421"/>
        <v>#DIV/0!</v>
      </c>
      <c r="T3881" t="str">
        <f t="shared" si="425"/>
        <v>theater</v>
      </c>
      <c r="U3881" t="str">
        <f t="shared" si="426"/>
        <v>musical</v>
      </c>
    </row>
    <row r="3882" spans="1:21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f t="shared" si="422"/>
        <v>9075</v>
      </c>
      <c r="F3882">
        <v>980</v>
      </c>
      <c r="G3882" t="s">
        <v>8220</v>
      </c>
      <c r="H3882" t="s">
        <v>8225</v>
      </c>
      <c r="I3882" t="s">
        <v>8247</v>
      </c>
      <c r="J3882">
        <v>1406761200</v>
      </c>
      <c r="K3882" s="10">
        <f t="shared" si="423"/>
        <v>41850.958333333336</v>
      </c>
      <c r="L3882">
        <v>1403724820</v>
      </c>
      <c r="M3882" s="10">
        <f t="shared" si="424"/>
        <v>41815.815046296295</v>
      </c>
      <c r="N3882" t="b">
        <v>0</v>
      </c>
      <c r="O3882">
        <v>17</v>
      </c>
      <c r="P3882" t="b">
        <v>0</v>
      </c>
      <c r="Q3882" t="s">
        <v>8305</v>
      </c>
      <c r="R3882" s="5">
        <f t="shared" si="420"/>
        <v>0.13100000000000001</v>
      </c>
      <c r="S3882" s="6">
        <f t="shared" si="421"/>
        <v>57.647058823529413</v>
      </c>
      <c r="T3882" t="str">
        <f t="shared" si="425"/>
        <v>theater</v>
      </c>
      <c r="U3882" t="str">
        <f t="shared" si="426"/>
        <v>musical</v>
      </c>
    </row>
    <row r="3883" spans="1:21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f t="shared" si="422"/>
        <v>500</v>
      </c>
      <c r="F3883">
        <v>25</v>
      </c>
      <c r="G3883" t="s">
        <v>8220</v>
      </c>
      <c r="H3883" t="s">
        <v>8224</v>
      </c>
      <c r="I3883" t="s">
        <v>8246</v>
      </c>
      <c r="J3883">
        <v>1487550399</v>
      </c>
      <c r="K3883" s="10">
        <f t="shared" si="423"/>
        <v>42786.018506944441</v>
      </c>
      <c r="L3883">
        <v>1484958399</v>
      </c>
      <c r="M3883" s="10">
        <f t="shared" si="424"/>
        <v>42756.018506944441</v>
      </c>
      <c r="N3883" t="b">
        <v>0</v>
      </c>
      <c r="O3883">
        <v>1</v>
      </c>
      <c r="P3883" t="b">
        <v>0</v>
      </c>
      <c r="Q3883" t="s">
        <v>8305</v>
      </c>
      <c r="R3883" s="5">
        <f t="shared" si="420"/>
        <v>0.05</v>
      </c>
      <c r="S3883" s="6">
        <f t="shared" si="421"/>
        <v>25</v>
      </c>
      <c r="T3883" t="str">
        <f t="shared" si="425"/>
        <v>theater</v>
      </c>
      <c r="U3883" t="str">
        <f t="shared" si="426"/>
        <v>musical</v>
      </c>
    </row>
    <row r="3884" spans="1:21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f t="shared" si="422"/>
        <v>20400</v>
      </c>
      <c r="F3884">
        <v>0</v>
      </c>
      <c r="G3884" t="s">
        <v>8220</v>
      </c>
      <c r="H3884" t="s">
        <v>8226</v>
      </c>
      <c r="I3884" t="s">
        <v>8248</v>
      </c>
      <c r="J3884">
        <v>1454281380</v>
      </c>
      <c r="K3884" s="10">
        <f t="shared" si="423"/>
        <v>42400.960416666669</v>
      </c>
      <c r="L3884">
        <v>1451950570</v>
      </c>
      <c r="M3884" s="10">
        <f t="shared" si="424"/>
        <v>42373.983449074076</v>
      </c>
      <c r="N3884" t="b">
        <v>0</v>
      </c>
      <c r="O3884">
        <v>0</v>
      </c>
      <c r="P3884" t="b">
        <v>0</v>
      </c>
      <c r="Q3884" t="s">
        <v>8305</v>
      </c>
      <c r="R3884" s="5">
        <f t="shared" si="420"/>
        <v>0</v>
      </c>
      <c r="S3884" s="6" t="e">
        <f t="shared" si="421"/>
        <v>#DIV/0!</v>
      </c>
      <c r="T3884" t="str">
        <f t="shared" si="425"/>
        <v>theater</v>
      </c>
      <c r="U3884" t="str">
        <f t="shared" si="426"/>
        <v>musical</v>
      </c>
    </row>
    <row r="3885" spans="1:21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f t="shared" si="422"/>
        <v>18150</v>
      </c>
      <c r="F3885">
        <v>0</v>
      </c>
      <c r="G3885" t="s">
        <v>8220</v>
      </c>
      <c r="H3885" t="s">
        <v>8225</v>
      </c>
      <c r="I3885" t="s">
        <v>8247</v>
      </c>
      <c r="J3885">
        <v>1409668069</v>
      </c>
      <c r="K3885" s="10">
        <f t="shared" si="423"/>
        <v>41884.602650462963</v>
      </c>
      <c r="L3885">
        <v>1407076069</v>
      </c>
      <c r="M3885" s="10">
        <f t="shared" si="424"/>
        <v>41854.602650462963</v>
      </c>
      <c r="N3885" t="b">
        <v>0</v>
      </c>
      <c r="O3885">
        <v>0</v>
      </c>
      <c r="P3885" t="b">
        <v>0</v>
      </c>
      <c r="Q3885" t="s">
        <v>8305</v>
      </c>
      <c r="R3885" s="5">
        <f t="shared" si="420"/>
        <v>0</v>
      </c>
      <c r="S3885" s="6" t="e">
        <f t="shared" si="421"/>
        <v>#DIV/0!</v>
      </c>
      <c r="T3885" t="str">
        <f t="shared" si="425"/>
        <v>theater</v>
      </c>
      <c r="U3885" t="str">
        <f t="shared" si="426"/>
        <v>musical</v>
      </c>
    </row>
    <row r="3886" spans="1:21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f t="shared" si="422"/>
        <v>10000</v>
      </c>
      <c r="F3886">
        <v>0</v>
      </c>
      <c r="G3886" t="s">
        <v>8220</v>
      </c>
      <c r="H3886" t="s">
        <v>8224</v>
      </c>
      <c r="I3886" t="s">
        <v>8246</v>
      </c>
      <c r="J3886">
        <v>1427479192</v>
      </c>
      <c r="K3886" s="10">
        <f t="shared" si="423"/>
        <v>42090.749907407408</v>
      </c>
      <c r="L3886">
        <v>1425322792</v>
      </c>
      <c r="M3886" s="10">
        <f t="shared" si="424"/>
        <v>42065.791574074072</v>
      </c>
      <c r="N3886" t="b">
        <v>0</v>
      </c>
      <c r="O3886">
        <v>0</v>
      </c>
      <c r="P3886" t="b">
        <v>0</v>
      </c>
      <c r="Q3886" t="s">
        <v>8305</v>
      </c>
      <c r="R3886" s="5">
        <f t="shared" si="420"/>
        <v>0</v>
      </c>
      <c r="S3886" s="6" t="e">
        <f t="shared" si="421"/>
        <v>#DIV/0!</v>
      </c>
      <c r="T3886" t="str">
        <f t="shared" si="425"/>
        <v>theater</v>
      </c>
      <c r="U3886" t="str">
        <f t="shared" si="426"/>
        <v>musical</v>
      </c>
    </row>
    <row r="3887" spans="1:21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f t="shared" si="422"/>
        <v>375000</v>
      </c>
      <c r="F3887">
        <v>0</v>
      </c>
      <c r="G3887" t="s">
        <v>8220</v>
      </c>
      <c r="H3887" t="s">
        <v>8224</v>
      </c>
      <c r="I3887" t="s">
        <v>8246</v>
      </c>
      <c r="J3887">
        <v>1462834191</v>
      </c>
      <c r="K3887" s="10">
        <f t="shared" si="423"/>
        <v>42499.951284722221</v>
      </c>
      <c r="L3887">
        <v>1460242191</v>
      </c>
      <c r="M3887" s="10">
        <f t="shared" si="424"/>
        <v>42469.951284722221</v>
      </c>
      <c r="N3887" t="b">
        <v>0</v>
      </c>
      <c r="O3887">
        <v>0</v>
      </c>
      <c r="P3887" t="b">
        <v>0</v>
      </c>
      <c r="Q3887" t="s">
        <v>8305</v>
      </c>
      <c r="R3887" s="5">
        <f t="shared" si="420"/>
        <v>0</v>
      </c>
      <c r="S3887" s="6" t="e">
        <f t="shared" si="421"/>
        <v>#DIV/0!</v>
      </c>
      <c r="T3887" t="str">
        <f t="shared" si="425"/>
        <v>theater</v>
      </c>
      <c r="U3887" t="str">
        <f t="shared" si="426"/>
        <v>musical</v>
      </c>
    </row>
    <row r="3888" spans="1:21" x14ac:dyDescent="0.35">
      <c r="A3888">
        <v>3886</v>
      </c>
      <c r="B3888" s="3" t="s">
        <v>3883</v>
      </c>
      <c r="C3888" s="3">
        <v>1</v>
      </c>
      <c r="D3888">
        <v>10000</v>
      </c>
      <c r="E3888">
        <f t="shared" si="422"/>
        <v>6800.0000000000009</v>
      </c>
      <c r="F3888">
        <v>0</v>
      </c>
      <c r="G3888" t="s">
        <v>8220</v>
      </c>
      <c r="H3888" t="s">
        <v>8226</v>
      </c>
      <c r="I3888" t="s">
        <v>8248</v>
      </c>
      <c r="J3888">
        <v>1418275702</v>
      </c>
      <c r="K3888" s="10">
        <f t="shared" si="423"/>
        <v>41984.228032407409</v>
      </c>
      <c r="L3888">
        <v>1415683702</v>
      </c>
      <c r="M3888" s="10">
        <f t="shared" si="424"/>
        <v>41954.228032407409</v>
      </c>
      <c r="N3888" t="b">
        <v>0</v>
      </c>
      <c r="O3888">
        <v>0</v>
      </c>
      <c r="P3888" t="b">
        <v>0</v>
      </c>
      <c r="Q3888" t="s">
        <v>8305</v>
      </c>
      <c r="R3888" s="5">
        <f t="shared" si="420"/>
        <v>0</v>
      </c>
      <c r="S3888" s="6" t="e">
        <f t="shared" si="421"/>
        <v>#DIV/0!</v>
      </c>
      <c r="T3888" t="str">
        <f t="shared" si="425"/>
        <v>theater</v>
      </c>
      <c r="U3888" t="str">
        <f t="shared" si="426"/>
        <v>musical</v>
      </c>
    </row>
    <row r="3889" spans="1:21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f t="shared" si="422"/>
        <v>2000</v>
      </c>
      <c r="F3889">
        <v>35</v>
      </c>
      <c r="G3889" t="s">
        <v>8220</v>
      </c>
      <c r="H3889" t="s">
        <v>8224</v>
      </c>
      <c r="I3889" t="s">
        <v>8246</v>
      </c>
      <c r="J3889">
        <v>1430517600</v>
      </c>
      <c r="K3889" s="10">
        <f t="shared" si="423"/>
        <v>42125.916666666672</v>
      </c>
      <c r="L3889">
        <v>1426538129</v>
      </c>
      <c r="M3889" s="10">
        <f t="shared" si="424"/>
        <v>42079.857974537037</v>
      </c>
      <c r="N3889" t="b">
        <v>0</v>
      </c>
      <c r="O3889">
        <v>2</v>
      </c>
      <c r="P3889" t="b">
        <v>0</v>
      </c>
      <c r="Q3889" t="s">
        <v>8305</v>
      </c>
      <c r="R3889" s="5">
        <f t="shared" si="420"/>
        <v>1.7999999999999999E-2</v>
      </c>
      <c r="S3889" s="6">
        <f t="shared" si="421"/>
        <v>17.5</v>
      </c>
      <c r="T3889" t="str">
        <f t="shared" si="425"/>
        <v>theater</v>
      </c>
      <c r="U3889" t="str">
        <f t="shared" si="426"/>
        <v>musical</v>
      </c>
    </row>
    <row r="3890" spans="1:21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f t="shared" si="422"/>
        <v>2420</v>
      </c>
      <c r="F3890">
        <v>542</v>
      </c>
      <c r="G3890" t="s">
        <v>8221</v>
      </c>
      <c r="H3890" t="s">
        <v>8225</v>
      </c>
      <c r="I3890" t="s">
        <v>8247</v>
      </c>
      <c r="J3890">
        <v>1488114358</v>
      </c>
      <c r="K3890" s="10">
        <f t="shared" si="423"/>
        <v>42792.545810185184</v>
      </c>
      <c r="L3890">
        <v>1485522358</v>
      </c>
      <c r="M3890" s="10">
        <f t="shared" si="424"/>
        <v>42762.545810185184</v>
      </c>
      <c r="N3890" t="b">
        <v>0</v>
      </c>
      <c r="O3890">
        <v>14</v>
      </c>
      <c r="P3890" t="b">
        <v>0</v>
      </c>
      <c r="Q3890" t="s">
        <v>8271</v>
      </c>
      <c r="R3890" s="5">
        <f t="shared" si="420"/>
        <v>0.27100000000000002</v>
      </c>
      <c r="S3890" s="6">
        <f t="shared" si="421"/>
        <v>38.714285714285715</v>
      </c>
      <c r="T3890" t="str">
        <f t="shared" si="425"/>
        <v>theater</v>
      </c>
      <c r="U3890" t="str">
        <f t="shared" si="426"/>
        <v>plays</v>
      </c>
    </row>
    <row r="3891" spans="1:21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f t="shared" si="422"/>
        <v>8000</v>
      </c>
      <c r="F3891">
        <v>118</v>
      </c>
      <c r="G3891" t="s">
        <v>8221</v>
      </c>
      <c r="H3891" t="s">
        <v>8224</v>
      </c>
      <c r="I3891" t="s">
        <v>8246</v>
      </c>
      <c r="J3891">
        <v>1420413960</v>
      </c>
      <c r="K3891" s="10">
        <f t="shared" si="423"/>
        <v>42008.976388888885</v>
      </c>
      <c r="L3891">
        <v>1417651630</v>
      </c>
      <c r="M3891" s="10">
        <f t="shared" si="424"/>
        <v>41977.004976851851</v>
      </c>
      <c r="N3891" t="b">
        <v>0</v>
      </c>
      <c r="O3891">
        <v>9</v>
      </c>
      <c r="P3891" t="b">
        <v>0</v>
      </c>
      <c r="Q3891" t="s">
        <v>8271</v>
      </c>
      <c r="R3891" s="5">
        <f t="shared" si="420"/>
        <v>1.4999999999999999E-2</v>
      </c>
      <c r="S3891" s="6">
        <f t="shared" si="421"/>
        <v>13.111111111111111</v>
      </c>
      <c r="T3891" t="str">
        <f t="shared" si="425"/>
        <v>theater</v>
      </c>
      <c r="U3891" t="str">
        <f t="shared" si="426"/>
        <v>plays</v>
      </c>
    </row>
    <row r="3892" spans="1:21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f t="shared" si="422"/>
        <v>15000</v>
      </c>
      <c r="F3892">
        <v>2524</v>
      </c>
      <c r="G3892" t="s">
        <v>8221</v>
      </c>
      <c r="H3892" t="s">
        <v>8224</v>
      </c>
      <c r="I3892" t="s">
        <v>8246</v>
      </c>
      <c r="J3892">
        <v>1439662344</v>
      </c>
      <c r="K3892" s="10">
        <f t="shared" si="423"/>
        <v>42231.758611111116</v>
      </c>
      <c r="L3892">
        <v>1434478344</v>
      </c>
      <c r="M3892" s="10">
        <f t="shared" si="424"/>
        <v>42171.758611111116</v>
      </c>
      <c r="N3892" t="b">
        <v>0</v>
      </c>
      <c r="O3892">
        <v>8</v>
      </c>
      <c r="P3892" t="b">
        <v>0</v>
      </c>
      <c r="Q3892" t="s">
        <v>8271</v>
      </c>
      <c r="R3892" s="5">
        <f t="shared" si="420"/>
        <v>0.16800000000000001</v>
      </c>
      <c r="S3892" s="6">
        <f t="shared" si="421"/>
        <v>315.5</v>
      </c>
      <c r="T3892" t="str">
        <f t="shared" si="425"/>
        <v>theater</v>
      </c>
      <c r="U3892" t="str">
        <f t="shared" si="426"/>
        <v>plays</v>
      </c>
    </row>
    <row r="3893" spans="1:21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f t="shared" si="422"/>
        <v>800</v>
      </c>
      <c r="F3893">
        <v>260</v>
      </c>
      <c r="G3893" t="s">
        <v>8221</v>
      </c>
      <c r="H3893" t="s">
        <v>8224</v>
      </c>
      <c r="I3893" t="s">
        <v>8246</v>
      </c>
      <c r="J3893">
        <v>1427086740</v>
      </c>
      <c r="K3893" s="10">
        <f t="shared" si="423"/>
        <v>42086.207638888889</v>
      </c>
      <c r="L3893">
        <v>1424488244</v>
      </c>
      <c r="M3893" s="10">
        <f t="shared" si="424"/>
        <v>42056.1324537037</v>
      </c>
      <c r="N3893" t="b">
        <v>0</v>
      </c>
      <c r="O3893">
        <v>7</v>
      </c>
      <c r="P3893" t="b">
        <v>0</v>
      </c>
      <c r="Q3893" t="s">
        <v>8271</v>
      </c>
      <c r="R3893" s="5">
        <f t="shared" si="420"/>
        <v>0.32500000000000001</v>
      </c>
      <c r="S3893" s="6">
        <f t="shared" si="421"/>
        <v>37.142857142857146</v>
      </c>
      <c r="T3893" t="str">
        <f t="shared" si="425"/>
        <v>theater</v>
      </c>
      <c r="U3893" t="str">
        <f t="shared" si="426"/>
        <v>plays</v>
      </c>
    </row>
    <row r="3894" spans="1:21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f t="shared" si="422"/>
        <v>1000</v>
      </c>
      <c r="F3894">
        <v>0</v>
      </c>
      <c r="G3894" t="s">
        <v>8221</v>
      </c>
      <c r="H3894" t="s">
        <v>8224</v>
      </c>
      <c r="I3894" t="s">
        <v>8246</v>
      </c>
      <c r="J3894">
        <v>1408863600</v>
      </c>
      <c r="K3894" s="10">
        <f t="shared" si="423"/>
        <v>41875.291666666664</v>
      </c>
      <c r="L3894">
        <v>1408203557</v>
      </c>
      <c r="M3894" s="10">
        <f t="shared" si="424"/>
        <v>41867.652280092596</v>
      </c>
      <c r="N3894" t="b">
        <v>0</v>
      </c>
      <c r="O3894">
        <v>0</v>
      </c>
      <c r="P3894" t="b">
        <v>0</v>
      </c>
      <c r="Q3894" t="s">
        <v>8271</v>
      </c>
      <c r="R3894" s="5">
        <f t="shared" si="420"/>
        <v>0</v>
      </c>
      <c r="S3894" s="6" t="e">
        <f t="shared" si="421"/>
        <v>#DIV/0!</v>
      </c>
      <c r="T3894" t="str">
        <f t="shared" si="425"/>
        <v>theater</v>
      </c>
      <c r="U3894" t="str">
        <f t="shared" si="426"/>
        <v>plays</v>
      </c>
    </row>
    <row r="3895" spans="1:21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f t="shared" si="422"/>
        <v>50000</v>
      </c>
      <c r="F3895">
        <v>10775</v>
      </c>
      <c r="G3895" t="s">
        <v>8221</v>
      </c>
      <c r="H3895" t="s">
        <v>8224</v>
      </c>
      <c r="I3895" t="s">
        <v>8246</v>
      </c>
      <c r="J3895">
        <v>1404194400</v>
      </c>
      <c r="K3895" s="10">
        <f t="shared" si="423"/>
        <v>41821.25</v>
      </c>
      <c r="L3895">
        <v>1400600840</v>
      </c>
      <c r="M3895" s="10">
        <f t="shared" si="424"/>
        <v>41779.657870370371</v>
      </c>
      <c r="N3895" t="b">
        <v>0</v>
      </c>
      <c r="O3895">
        <v>84</v>
      </c>
      <c r="P3895" t="b">
        <v>0</v>
      </c>
      <c r="Q3895" t="s">
        <v>8271</v>
      </c>
      <c r="R3895" s="5">
        <f t="shared" si="420"/>
        <v>0.216</v>
      </c>
      <c r="S3895" s="6">
        <f t="shared" si="421"/>
        <v>128.27380952380952</v>
      </c>
      <c r="T3895" t="str">
        <f t="shared" si="425"/>
        <v>theater</v>
      </c>
      <c r="U3895" t="str">
        <f t="shared" si="426"/>
        <v>plays</v>
      </c>
    </row>
    <row r="3896" spans="1:21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f t="shared" si="422"/>
        <v>15000</v>
      </c>
      <c r="F3896">
        <v>520</v>
      </c>
      <c r="G3896" t="s">
        <v>8221</v>
      </c>
      <c r="H3896" t="s">
        <v>8224</v>
      </c>
      <c r="I3896" t="s">
        <v>8246</v>
      </c>
      <c r="J3896">
        <v>1481000340</v>
      </c>
      <c r="K3896" s="10">
        <f t="shared" si="423"/>
        <v>42710.207638888889</v>
      </c>
      <c r="L3896">
        <v>1478386812</v>
      </c>
      <c r="M3896" s="10">
        <f t="shared" si="424"/>
        <v>42679.958472222221</v>
      </c>
      <c r="N3896" t="b">
        <v>0</v>
      </c>
      <c r="O3896">
        <v>11</v>
      </c>
      <c r="P3896" t="b">
        <v>0</v>
      </c>
      <c r="Q3896" t="s">
        <v>8271</v>
      </c>
      <c r="R3896" s="5">
        <f t="shared" si="420"/>
        <v>3.5000000000000003E-2</v>
      </c>
      <c r="S3896" s="6">
        <f t="shared" si="421"/>
        <v>47.272727272727273</v>
      </c>
      <c r="T3896" t="str">
        <f t="shared" si="425"/>
        <v>theater</v>
      </c>
      <c r="U3896" t="str">
        <f t="shared" si="426"/>
        <v>plays</v>
      </c>
    </row>
    <row r="3897" spans="1:21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f t="shared" si="422"/>
        <v>1000</v>
      </c>
      <c r="F3897">
        <v>50</v>
      </c>
      <c r="G3897" t="s">
        <v>8221</v>
      </c>
      <c r="H3897" t="s">
        <v>8224</v>
      </c>
      <c r="I3897" t="s">
        <v>8246</v>
      </c>
      <c r="J3897">
        <v>1425103218</v>
      </c>
      <c r="K3897" s="10">
        <f t="shared" si="423"/>
        <v>42063.250208333338</v>
      </c>
      <c r="L3897">
        <v>1422424818</v>
      </c>
      <c r="M3897" s="10">
        <f t="shared" si="424"/>
        <v>42032.250208333338</v>
      </c>
      <c r="N3897" t="b">
        <v>0</v>
      </c>
      <c r="O3897">
        <v>1</v>
      </c>
      <c r="P3897" t="b">
        <v>0</v>
      </c>
      <c r="Q3897" t="s">
        <v>8271</v>
      </c>
      <c r="R3897" s="5">
        <f t="shared" si="420"/>
        <v>0.05</v>
      </c>
      <c r="S3897" s="6">
        <f t="shared" si="421"/>
        <v>50</v>
      </c>
      <c r="T3897" t="str">
        <f t="shared" si="425"/>
        <v>theater</v>
      </c>
      <c r="U3897" t="str">
        <f t="shared" si="426"/>
        <v>plays</v>
      </c>
    </row>
    <row r="3898" spans="1:21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f t="shared" si="422"/>
        <v>1600</v>
      </c>
      <c r="F3898">
        <v>170</v>
      </c>
      <c r="G3898" t="s">
        <v>8221</v>
      </c>
      <c r="H3898" t="s">
        <v>8224</v>
      </c>
      <c r="I3898" t="s">
        <v>8246</v>
      </c>
      <c r="J3898">
        <v>1402979778</v>
      </c>
      <c r="K3898" s="10">
        <f t="shared" si="423"/>
        <v>41807.191875000004</v>
      </c>
      <c r="L3898">
        <v>1401770178</v>
      </c>
      <c r="M3898" s="10">
        <f t="shared" si="424"/>
        <v>41793.191875000004</v>
      </c>
      <c r="N3898" t="b">
        <v>0</v>
      </c>
      <c r="O3898">
        <v>4</v>
      </c>
      <c r="P3898" t="b">
        <v>0</v>
      </c>
      <c r="Q3898" t="s">
        <v>8271</v>
      </c>
      <c r="R3898" s="5">
        <f t="shared" si="420"/>
        <v>0.106</v>
      </c>
      <c r="S3898" s="6">
        <f t="shared" si="421"/>
        <v>42.5</v>
      </c>
      <c r="T3898" t="str">
        <f t="shared" si="425"/>
        <v>theater</v>
      </c>
      <c r="U3898" t="str">
        <f t="shared" si="426"/>
        <v>plays</v>
      </c>
    </row>
    <row r="3899" spans="1:21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f t="shared" si="422"/>
        <v>1600</v>
      </c>
      <c r="F3899">
        <v>440</v>
      </c>
      <c r="G3899" t="s">
        <v>8221</v>
      </c>
      <c r="H3899" t="s">
        <v>8228</v>
      </c>
      <c r="I3899" s="17" t="s">
        <v>8250</v>
      </c>
      <c r="J3899">
        <v>1420750683</v>
      </c>
      <c r="K3899" s="10">
        <f t="shared" si="423"/>
        <v>42012.87364583333</v>
      </c>
      <c r="L3899">
        <v>1418158683</v>
      </c>
      <c r="M3899" s="10">
        <f t="shared" si="424"/>
        <v>41982.87364583333</v>
      </c>
      <c r="N3899" t="b">
        <v>0</v>
      </c>
      <c r="O3899">
        <v>10</v>
      </c>
      <c r="P3899" t="b">
        <v>0</v>
      </c>
      <c r="Q3899" t="s">
        <v>8271</v>
      </c>
      <c r="R3899" s="5">
        <f t="shared" si="420"/>
        <v>0.17599999999999999</v>
      </c>
      <c r="S3899" s="6">
        <f t="shared" si="421"/>
        <v>44</v>
      </c>
      <c r="T3899" t="str">
        <f t="shared" si="425"/>
        <v>theater</v>
      </c>
      <c r="U3899" t="str">
        <f t="shared" si="426"/>
        <v>plays</v>
      </c>
    </row>
    <row r="3900" spans="1:21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f t="shared" si="422"/>
        <v>3025</v>
      </c>
      <c r="F3900">
        <v>814</v>
      </c>
      <c r="G3900" t="s">
        <v>8221</v>
      </c>
      <c r="H3900" t="s">
        <v>8225</v>
      </c>
      <c r="I3900" t="s">
        <v>8247</v>
      </c>
      <c r="J3900">
        <v>1439827200</v>
      </c>
      <c r="K3900" s="10">
        <f t="shared" si="423"/>
        <v>42233.666666666672</v>
      </c>
      <c r="L3900">
        <v>1436355270</v>
      </c>
      <c r="M3900" s="10">
        <f t="shared" si="424"/>
        <v>42193.482291666667</v>
      </c>
      <c r="N3900" t="b">
        <v>0</v>
      </c>
      <c r="O3900">
        <v>16</v>
      </c>
      <c r="P3900" t="b">
        <v>0</v>
      </c>
      <c r="Q3900" t="s">
        <v>8271</v>
      </c>
      <c r="R3900" s="5">
        <f t="shared" si="420"/>
        <v>0.32600000000000001</v>
      </c>
      <c r="S3900" s="6">
        <f t="shared" si="421"/>
        <v>50.875</v>
      </c>
      <c r="T3900" t="str">
        <f t="shared" si="425"/>
        <v>theater</v>
      </c>
      <c r="U3900" t="str">
        <f t="shared" si="426"/>
        <v>plays</v>
      </c>
    </row>
    <row r="3901" spans="1:21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f t="shared" si="422"/>
        <v>10000</v>
      </c>
      <c r="F3901">
        <v>125</v>
      </c>
      <c r="G3901" t="s">
        <v>8221</v>
      </c>
      <c r="H3901" t="s">
        <v>8224</v>
      </c>
      <c r="I3901" t="s">
        <v>8246</v>
      </c>
      <c r="J3901">
        <v>1407868561</v>
      </c>
      <c r="K3901" s="10">
        <f t="shared" si="423"/>
        <v>41863.775011574071</v>
      </c>
      <c r="L3901">
        <v>1406140561</v>
      </c>
      <c r="M3901" s="10">
        <f t="shared" si="424"/>
        <v>41843.775011574071</v>
      </c>
      <c r="N3901" t="b">
        <v>0</v>
      </c>
      <c r="O3901">
        <v>2</v>
      </c>
      <c r="P3901" t="b">
        <v>0</v>
      </c>
      <c r="Q3901" t="s">
        <v>8271</v>
      </c>
      <c r="R3901" s="5">
        <f t="shared" si="420"/>
        <v>1.2999999999999999E-2</v>
      </c>
      <c r="S3901" s="6">
        <f t="shared" si="421"/>
        <v>62.5</v>
      </c>
      <c r="T3901" t="str">
        <f t="shared" si="425"/>
        <v>theater</v>
      </c>
      <c r="U3901" t="str">
        <f t="shared" si="426"/>
        <v>plays</v>
      </c>
    </row>
    <row r="3902" spans="1:21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f t="shared" si="422"/>
        <v>2500</v>
      </c>
      <c r="F3902">
        <v>135</v>
      </c>
      <c r="G3902" t="s">
        <v>8221</v>
      </c>
      <c r="H3902" t="s">
        <v>8224</v>
      </c>
      <c r="I3902" t="s">
        <v>8246</v>
      </c>
      <c r="J3902">
        <v>1433988791</v>
      </c>
      <c r="K3902" s="10">
        <f t="shared" si="423"/>
        <v>42166.092488425929</v>
      </c>
      <c r="L3902">
        <v>1431396791</v>
      </c>
      <c r="M3902" s="10">
        <f t="shared" si="424"/>
        <v>42136.092488425929</v>
      </c>
      <c r="N3902" t="b">
        <v>0</v>
      </c>
      <c r="O3902">
        <v>5</v>
      </c>
      <c r="P3902" t="b">
        <v>0</v>
      </c>
      <c r="Q3902" t="s">
        <v>8271</v>
      </c>
      <c r="R3902" s="5">
        <f t="shared" si="420"/>
        <v>5.3999999999999999E-2</v>
      </c>
      <c r="S3902" s="6">
        <f t="shared" si="421"/>
        <v>27</v>
      </c>
      <c r="T3902" t="str">
        <f t="shared" si="425"/>
        <v>theater</v>
      </c>
      <c r="U3902" t="str">
        <f t="shared" si="426"/>
        <v>plays</v>
      </c>
    </row>
    <row r="3903" spans="1:21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f t="shared" si="422"/>
        <v>3000</v>
      </c>
      <c r="F3903">
        <v>25</v>
      </c>
      <c r="G3903" t="s">
        <v>8221</v>
      </c>
      <c r="H3903" t="s">
        <v>8224</v>
      </c>
      <c r="I3903" t="s">
        <v>8246</v>
      </c>
      <c r="J3903">
        <v>1450554599</v>
      </c>
      <c r="K3903" s="10">
        <f t="shared" si="423"/>
        <v>42357.826377314821</v>
      </c>
      <c r="L3903">
        <v>1447098599</v>
      </c>
      <c r="M3903" s="10">
        <f t="shared" si="424"/>
        <v>42317.826377314821</v>
      </c>
      <c r="N3903" t="b">
        <v>0</v>
      </c>
      <c r="O3903">
        <v>1</v>
      </c>
      <c r="P3903" t="b">
        <v>0</v>
      </c>
      <c r="Q3903" t="s">
        <v>8271</v>
      </c>
      <c r="R3903" s="5">
        <f t="shared" si="420"/>
        <v>8.0000000000000002E-3</v>
      </c>
      <c r="S3903" s="6">
        <f t="shared" si="421"/>
        <v>25</v>
      </c>
      <c r="T3903" t="str">
        <f t="shared" si="425"/>
        <v>theater</v>
      </c>
      <c r="U3903" t="str">
        <f t="shared" si="426"/>
        <v>plays</v>
      </c>
    </row>
    <row r="3904" spans="1:21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f t="shared" si="422"/>
        <v>3630</v>
      </c>
      <c r="F3904">
        <v>1465</v>
      </c>
      <c r="G3904" t="s">
        <v>8221</v>
      </c>
      <c r="H3904" t="s">
        <v>8225</v>
      </c>
      <c r="I3904" t="s">
        <v>8247</v>
      </c>
      <c r="J3904">
        <v>1479125642</v>
      </c>
      <c r="K3904" s="10">
        <f t="shared" si="423"/>
        <v>42688.509745370371</v>
      </c>
      <c r="L3904">
        <v>1476962042</v>
      </c>
      <c r="M3904" s="10">
        <f t="shared" si="424"/>
        <v>42663.468078703707</v>
      </c>
      <c r="N3904" t="b">
        <v>0</v>
      </c>
      <c r="O3904">
        <v>31</v>
      </c>
      <c r="P3904" t="b">
        <v>0</v>
      </c>
      <c r="Q3904" t="s">
        <v>8271</v>
      </c>
      <c r="R3904" s="5">
        <f t="shared" si="420"/>
        <v>0.48799999999999999</v>
      </c>
      <c r="S3904" s="6">
        <f t="shared" si="421"/>
        <v>47.258064516129032</v>
      </c>
      <c r="T3904" t="str">
        <f t="shared" si="425"/>
        <v>theater</v>
      </c>
      <c r="U3904" t="str">
        <f t="shared" si="426"/>
        <v>plays</v>
      </c>
    </row>
    <row r="3905" spans="1:21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f t="shared" si="422"/>
        <v>1500</v>
      </c>
      <c r="F3905">
        <v>0</v>
      </c>
      <c r="G3905" t="s">
        <v>8221</v>
      </c>
      <c r="H3905" t="s">
        <v>8224</v>
      </c>
      <c r="I3905" t="s">
        <v>8246</v>
      </c>
      <c r="J3905">
        <v>1439581080</v>
      </c>
      <c r="K3905" s="10">
        <f t="shared" si="423"/>
        <v>42230.818055555559</v>
      </c>
      <c r="L3905">
        <v>1435709765</v>
      </c>
      <c r="M3905" s="10">
        <f t="shared" si="424"/>
        <v>42186.01116898148</v>
      </c>
      <c r="N3905" t="b">
        <v>0</v>
      </c>
      <c r="O3905">
        <v>0</v>
      </c>
      <c r="P3905" t="b">
        <v>0</v>
      </c>
      <c r="Q3905" t="s">
        <v>8271</v>
      </c>
      <c r="R3905" s="5">
        <f t="shared" si="420"/>
        <v>0</v>
      </c>
      <c r="S3905" s="6" t="e">
        <f t="shared" si="421"/>
        <v>#DIV/0!</v>
      </c>
      <c r="T3905" t="str">
        <f t="shared" si="425"/>
        <v>theater</v>
      </c>
      <c r="U3905" t="str">
        <f t="shared" si="426"/>
        <v>plays</v>
      </c>
    </row>
    <row r="3906" spans="1:21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f t="shared" si="422"/>
        <v>10000</v>
      </c>
      <c r="F3906">
        <v>3</v>
      </c>
      <c r="G3906" t="s">
        <v>8221</v>
      </c>
      <c r="H3906" t="s">
        <v>8224</v>
      </c>
      <c r="I3906" t="s">
        <v>8246</v>
      </c>
      <c r="J3906">
        <v>1429074240</v>
      </c>
      <c r="K3906" s="10">
        <f t="shared" si="423"/>
        <v>42109.211111111115</v>
      </c>
      <c r="L3906">
        <v>1427866200</v>
      </c>
      <c r="M3906" s="10">
        <f t="shared" si="424"/>
        <v>42095.229166666672</v>
      </c>
      <c r="N3906" t="b">
        <v>0</v>
      </c>
      <c r="O3906">
        <v>2</v>
      </c>
      <c r="P3906" t="b">
        <v>0</v>
      </c>
      <c r="Q3906" t="s">
        <v>8271</v>
      </c>
      <c r="R3906" s="5">
        <f t="shared" ref="R3906:R3969" si="427">ROUND((F3906/D3906),3)</f>
        <v>0</v>
      </c>
      <c r="S3906" s="6">
        <f t="shared" ref="S3906:S3969" si="428">F3906/O3906</f>
        <v>1.5</v>
      </c>
      <c r="T3906" t="str">
        <f t="shared" si="425"/>
        <v>theater</v>
      </c>
      <c r="U3906" t="str">
        <f t="shared" si="426"/>
        <v>plays</v>
      </c>
    </row>
    <row r="3907" spans="1:21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f t="shared" ref="E3907:E3970" si="429">IF(I3907="USD",D3907,(IF(I3907="AUD",(D3907*0.68),IF(I3907="GBP",(D3907*1.21),(IF(I3907="EUR",(D3907*1.11),(IF(I3907="CAD",(D3907*0.75),(IF(I3907="NZD",(D3907*0.64),IF(I3907="HKD",(D3907*0.13),IF(I3907="DKK",(D3907*0.15),IF(I3907="NOK",(D3907*0.11),IF(I3907="SEK",(D3907*0.1),(IF(I3907="MXN",(D3907*0.051),IF(I3907="chf",(D3907*1.02),IF(I3907="SGD",(D3907*0.72)))))))))))))))))))</f>
        <v>1815</v>
      </c>
      <c r="F3907">
        <v>173</v>
      </c>
      <c r="G3907" t="s">
        <v>8221</v>
      </c>
      <c r="H3907" t="s">
        <v>8225</v>
      </c>
      <c r="I3907" t="s">
        <v>8247</v>
      </c>
      <c r="J3907">
        <v>1434063600</v>
      </c>
      <c r="K3907" s="10">
        <f t="shared" ref="K3907:K3970" si="430">(((J3907/60)/60)/24)+DATE(1970,1,1)</f>
        <v>42166.958333333328</v>
      </c>
      <c r="L3907">
        <v>1430405903</v>
      </c>
      <c r="M3907" s="10">
        <f t="shared" ref="M3907:M3970" si="431">(((L3907/60)/60)/24)+DATE(1970,1,1)</f>
        <v>42124.623877314814</v>
      </c>
      <c r="N3907" t="b">
        <v>0</v>
      </c>
      <c r="O3907">
        <v>7</v>
      </c>
      <c r="P3907" t="b">
        <v>0</v>
      </c>
      <c r="Q3907" t="s">
        <v>8271</v>
      </c>
      <c r="R3907" s="5">
        <f t="shared" si="427"/>
        <v>0.115</v>
      </c>
      <c r="S3907" s="6">
        <f t="shared" si="428"/>
        <v>24.714285714285715</v>
      </c>
      <c r="T3907" t="str">
        <f t="shared" ref="T3907:T3970" si="432">LEFT(Q3907,SEARCH("/",Q3907,1)-1)</f>
        <v>theater</v>
      </c>
      <c r="U3907" t="str">
        <f t="shared" ref="U3907:U3970" si="433">RIGHT(Q3907,(LEN(Q3907)-(SEARCH("/",Q3907,1))))</f>
        <v>plays</v>
      </c>
    </row>
    <row r="3908" spans="1:21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f t="shared" si="429"/>
        <v>1815</v>
      </c>
      <c r="F3908">
        <v>1010</v>
      </c>
      <c r="G3908" t="s">
        <v>8221</v>
      </c>
      <c r="H3908" t="s">
        <v>8225</v>
      </c>
      <c r="I3908" t="s">
        <v>8247</v>
      </c>
      <c r="J3908">
        <v>1435325100</v>
      </c>
      <c r="K3908" s="10">
        <f t="shared" si="430"/>
        <v>42181.559027777781</v>
      </c>
      <c r="L3908">
        <v>1432072893</v>
      </c>
      <c r="M3908" s="10">
        <f t="shared" si="431"/>
        <v>42143.917743055557</v>
      </c>
      <c r="N3908" t="b">
        <v>0</v>
      </c>
      <c r="O3908">
        <v>16</v>
      </c>
      <c r="P3908" t="b">
        <v>0</v>
      </c>
      <c r="Q3908" t="s">
        <v>8271</v>
      </c>
      <c r="R3908" s="5">
        <f t="shared" si="427"/>
        <v>0.67300000000000004</v>
      </c>
      <c r="S3908" s="6">
        <f t="shared" si="428"/>
        <v>63.125</v>
      </c>
      <c r="T3908" t="str">
        <f t="shared" si="432"/>
        <v>theater</v>
      </c>
      <c r="U3908" t="str">
        <f t="shared" si="433"/>
        <v>plays</v>
      </c>
    </row>
    <row r="3909" spans="1:21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f t="shared" si="429"/>
        <v>1000</v>
      </c>
      <c r="F3909">
        <v>153</v>
      </c>
      <c r="G3909" t="s">
        <v>8221</v>
      </c>
      <c r="H3909" t="s">
        <v>8224</v>
      </c>
      <c r="I3909" t="s">
        <v>8246</v>
      </c>
      <c r="J3909">
        <v>1414354080</v>
      </c>
      <c r="K3909" s="10">
        <f t="shared" si="430"/>
        <v>41938.838888888888</v>
      </c>
      <c r="L3909">
        <v>1411587606</v>
      </c>
      <c r="M3909" s="10">
        <f t="shared" si="431"/>
        <v>41906.819513888891</v>
      </c>
      <c r="N3909" t="b">
        <v>0</v>
      </c>
      <c r="O3909">
        <v>4</v>
      </c>
      <c r="P3909" t="b">
        <v>0</v>
      </c>
      <c r="Q3909" t="s">
        <v>8271</v>
      </c>
      <c r="R3909" s="5">
        <f t="shared" si="427"/>
        <v>0.153</v>
      </c>
      <c r="S3909" s="6">
        <f t="shared" si="428"/>
        <v>38.25</v>
      </c>
      <c r="T3909" t="str">
        <f t="shared" si="432"/>
        <v>theater</v>
      </c>
      <c r="U3909" t="str">
        <f t="shared" si="433"/>
        <v>plays</v>
      </c>
    </row>
    <row r="3910" spans="1:21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f t="shared" si="429"/>
        <v>750</v>
      </c>
      <c r="F3910">
        <v>65</v>
      </c>
      <c r="G3910" t="s">
        <v>8221</v>
      </c>
      <c r="H3910" t="s">
        <v>8224</v>
      </c>
      <c r="I3910" t="s">
        <v>8246</v>
      </c>
      <c r="J3910">
        <v>1406603696</v>
      </c>
      <c r="K3910" s="10">
        <f t="shared" si="430"/>
        <v>41849.135370370372</v>
      </c>
      <c r="L3910">
        <v>1405307696</v>
      </c>
      <c r="M3910" s="10">
        <f t="shared" si="431"/>
        <v>41834.135370370372</v>
      </c>
      <c r="N3910" t="b">
        <v>0</v>
      </c>
      <c r="O3910">
        <v>4</v>
      </c>
      <c r="P3910" t="b">
        <v>0</v>
      </c>
      <c r="Q3910" t="s">
        <v>8271</v>
      </c>
      <c r="R3910" s="5">
        <f t="shared" si="427"/>
        <v>8.6999999999999994E-2</v>
      </c>
      <c r="S3910" s="6">
        <f t="shared" si="428"/>
        <v>16.25</v>
      </c>
      <c r="T3910" t="str">
        <f t="shared" si="432"/>
        <v>theater</v>
      </c>
      <c r="U3910" t="str">
        <f t="shared" si="433"/>
        <v>plays</v>
      </c>
    </row>
    <row r="3911" spans="1:21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f t="shared" si="429"/>
        <v>60000</v>
      </c>
      <c r="F3911">
        <v>135</v>
      </c>
      <c r="G3911" t="s">
        <v>8221</v>
      </c>
      <c r="H3911" t="s">
        <v>8224</v>
      </c>
      <c r="I3911" t="s">
        <v>8246</v>
      </c>
      <c r="J3911">
        <v>1410424642</v>
      </c>
      <c r="K3911" s="10">
        <f t="shared" si="430"/>
        <v>41893.359282407408</v>
      </c>
      <c r="L3911">
        <v>1407832642</v>
      </c>
      <c r="M3911" s="10">
        <f t="shared" si="431"/>
        <v>41863.359282407408</v>
      </c>
      <c r="N3911" t="b">
        <v>0</v>
      </c>
      <c r="O3911">
        <v>4</v>
      </c>
      <c r="P3911" t="b">
        <v>0</v>
      </c>
      <c r="Q3911" t="s">
        <v>8271</v>
      </c>
      <c r="R3911" s="5">
        <f t="shared" si="427"/>
        <v>2E-3</v>
      </c>
      <c r="S3911" s="6">
        <f t="shared" si="428"/>
        <v>33.75</v>
      </c>
      <c r="T3911" t="str">
        <f t="shared" si="432"/>
        <v>theater</v>
      </c>
      <c r="U3911" t="str">
        <f t="shared" si="433"/>
        <v>plays</v>
      </c>
    </row>
    <row r="3912" spans="1:21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f t="shared" si="429"/>
        <v>6000</v>
      </c>
      <c r="F3912">
        <v>185</v>
      </c>
      <c r="G3912" t="s">
        <v>8221</v>
      </c>
      <c r="H3912" t="s">
        <v>8224</v>
      </c>
      <c r="I3912" t="s">
        <v>8246</v>
      </c>
      <c r="J3912">
        <v>1441649397</v>
      </c>
      <c r="K3912" s="10">
        <f t="shared" si="430"/>
        <v>42254.756909722222</v>
      </c>
      <c r="L3912">
        <v>1439057397</v>
      </c>
      <c r="M3912" s="10">
        <f t="shared" si="431"/>
        <v>42224.756909722222</v>
      </c>
      <c r="N3912" t="b">
        <v>0</v>
      </c>
      <c r="O3912">
        <v>3</v>
      </c>
      <c r="P3912" t="b">
        <v>0</v>
      </c>
      <c r="Q3912" t="s">
        <v>8271</v>
      </c>
      <c r="R3912" s="5">
        <f t="shared" si="427"/>
        <v>3.1E-2</v>
      </c>
      <c r="S3912" s="6">
        <f t="shared" si="428"/>
        <v>61.666666666666664</v>
      </c>
      <c r="T3912" t="str">
        <f t="shared" si="432"/>
        <v>theater</v>
      </c>
      <c r="U3912" t="str">
        <f t="shared" si="433"/>
        <v>plays</v>
      </c>
    </row>
    <row r="3913" spans="1:21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f t="shared" si="429"/>
        <v>8000</v>
      </c>
      <c r="F3913">
        <v>2993</v>
      </c>
      <c r="G3913" t="s">
        <v>8221</v>
      </c>
      <c r="H3913" t="s">
        <v>8224</v>
      </c>
      <c r="I3913" t="s">
        <v>8246</v>
      </c>
      <c r="J3913">
        <v>1417033777</v>
      </c>
      <c r="K3913" s="10">
        <f t="shared" si="430"/>
        <v>41969.853900462964</v>
      </c>
      <c r="L3913">
        <v>1414438177</v>
      </c>
      <c r="M3913" s="10">
        <f t="shared" si="431"/>
        <v>41939.8122337963</v>
      </c>
      <c r="N3913" t="b">
        <v>0</v>
      </c>
      <c r="O3913">
        <v>36</v>
      </c>
      <c r="P3913" t="b">
        <v>0</v>
      </c>
      <c r="Q3913" t="s">
        <v>8271</v>
      </c>
      <c r="R3913" s="5">
        <f t="shared" si="427"/>
        <v>0.374</v>
      </c>
      <c r="S3913" s="6">
        <f t="shared" si="428"/>
        <v>83.138888888888886</v>
      </c>
      <c r="T3913" t="str">
        <f t="shared" si="432"/>
        <v>theater</v>
      </c>
      <c r="U3913" t="str">
        <f t="shared" si="433"/>
        <v>plays</v>
      </c>
    </row>
    <row r="3914" spans="1:21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f t="shared" si="429"/>
        <v>15000</v>
      </c>
      <c r="F3914">
        <v>1</v>
      </c>
      <c r="G3914" t="s">
        <v>8221</v>
      </c>
      <c r="H3914" t="s">
        <v>8224</v>
      </c>
      <c r="I3914" t="s">
        <v>8246</v>
      </c>
      <c r="J3914">
        <v>1429936500</v>
      </c>
      <c r="K3914" s="10">
        <f t="shared" si="430"/>
        <v>42119.190972222219</v>
      </c>
      <c r="L3914">
        <v>1424759330</v>
      </c>
      <c r="M3914" s="10">
        <f t="shared" si="431"/>
        <v>42059.270023148143</v>
      </c>
      <c r="N3914" t="b">
        <v>0</v>
      </c>
      <c r="O3914">
        <v>1</v>
      </c>
      <c r="P3914" t="b">
        <v>0</v>
      </c>
      <c r="Q3914" t="s">
        <v>8271</v>
      </c>
      <c r="R3914" s="5">
        <f t="shared" si="427"/>
        <v>0</v>
      </c>
      <c r="S3914" s="6">
        <f t="shared" si="428"/>
        <v>1</v>
      </c>
      <c r="T3914" t="str">
        <f t="shared" si="432"/>
        <v>theater</v>
      </c>
      <c r="U3914" t="str">
        <f t="shared" si="433"/>
        <v>plays</v>
      </c>
    </row>
    <row r="3915" spans="1:21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f t="shared" si="429"/>
        <v>10000</v>
      </c>
      <c r="F3915">
        <v>1000</v>
      </c>
      <c r="G3915" t="s">
        <v>8221</v>
      </c>
      <c r="H3915" t="s">
        <v>8224</v>
      </c>
      <c r="I3915" t="s">
        <v>8246</v>
      </c>
      <c r="J3915">
        <v>1448863449</v>
      </c>
      <c r="K3915" s="10">
        <f t="shared" si="430"/>
        <v>42338.252881944441</v>
      </c>
      <c r="L3915">
        <v>1446267849</v>
      </c>
      <c r="M3915" s="10">
        <f t="shared" si="431"/>
        <v>42308.211215277777</v>
      </c>
      <c r="N3915" t="b">
        <v>0</v>
      </c>
      <c r="O3915">
        <v>7</v>
      </c>
      <c r="P3915" t="b">
        <v>0</v>
      </c>
      <c r="Q3915" t="s">
        <v>8271</v>
      </c>
      <c r="R3915" s="5">
        <f t="shared" si="427"/>
        <v>0.1</v>
      </c>
      <c r="S3915" s="6">
        <f t="shared" si="428"/>
        <v>142.85714285714286</v>
      </c>
      <c r="T3915" t="str">
        <f t="shared" si="432"/>
        <v>theater</v>
      </c>
      <c r="U3915" t="str">
        <f t="shared" si="433"/>
        <v>plays</v>
      </c>
    </row>
    <row r="3916" spans="1:21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f t="shared" si="429"/>
        <v>3025</v>
      </c>
      <c r="F3916">
        <v>909</v>
      </c>
      <c r="G3916" t="s">
        <v>8221</v>
      </c>
      <c r="H3916" t="s">
        <v>8225</v>
      </c>
      <c r="I3916" t="s">
        <v>8247</v>
      </c>
      <c r="J3916">
        <v>1431298740</v>
      </c>
      <c r="K3916" s="10">
        <f t="shared" si="430"/>
        <v>42134.957638888889</v>
      </c>
      <c r="L3916">
        <v>1429558756</v>
      </c>
      <c r="M3916" s="10">
        <f t="shared" si="431"/>
        <v>42114.818935185183</v>
      </c>
      <c r="N3916" t="b">
        <v>0</v>
      </c>
      <c r="O3916">
        <v>27</v>
      </c>
      <c r="P3916" t="b">
        <v>0</v>
      </c>
      <c r="Q3916" t="s">
        <v>8271</v>
      </c>
      <c r="R3916" s="5">
        <f t="shared" si="427"/>
        <v>0.36399999999999999</v>
      </c>
      <c r="S3916" s="6">
        <f t="shared" si="428"/>
        <v>33.666666666666664</v>
      </c>
      <c r="T3916" t="str">
        <f t="shared" si="432"/>
        <v>theater</v>
      </c>
      <c r="U3916" t="str">
        <f t="shared" si="433"/>
        <v>plays</v>
      </c>
    </row>
    <row r="3917" spans="1:21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f t="shared" si="429"/>
        <v>1815</v>
      </c>
      <c r="F3917">
        <v>5</v>
      </c>
      <c r="G3917" t="s">
        <v>8221</v>
      </c>
      <c r="H3917" t="s">
        <v>8225</v>
      </c>
      <c r="I3917" t="s">
        <v>8247</v>
      </c>
      <c r="J3917">
        <v>1464824309</v>
      </c>
      <c r="K3917" s="10">
        <f t="shared" si="430"/>
        <v>42522.98505787037</v>
      </c>
      <c r="L3917">
        <v>1462232309</v>
      </c>
      <c r="M3917" s="10">
        <f t="shared" si="431"/>
        <v>42492.98505787037</v>
      </c>
      <c r="N3917" t="b">
        <v>0</v>
      </c>
      <c r="O3917">
        <v>1</v>
      </c>
      <c r="P3917" t="b">
        <v>0</v>
      </c>
      <c r="Q3917" t="s">
        <v>8271</v>
      </c>
      <c r="R3917" s="5">
        <f t="shared" si="427"/>
        <v>3.0000000000000001E-3</v>
      </c>
      <c r="S3917" s="6">
        <f t="shared" si="428"/>
        <v>5</v>
      </c>
      <c r="T3917" t="str">
        <f t="shared" si="432"/>
        <v>theater</v>
      </c>
      <c r="U3917" t="str">
        <f t="shared" si="433"/>
        <v>plays</v>
      </c>
    </row>
    <row r="3918" spans="1:21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f t="shared" si="429"/>
        <v>300</v>
      </c>
      <c r="F3918">
        <v>0</v>
      </c>
      <c r="G3918" t="s">
        <v>8221</v>
      </c>
      <c r="H3918" t="s">
        <v>8232</v>
      </c>
      <c r="I3918" t="s">
        <v>8253</v>
      </c>
      <c r="J3918">
        <v>1464952752</v>
      </c>
      <c r="K3918" s="10">
        <f t="shared" si="430"/>
        <v>42524.471666666665</v>
      </c>
      <c r="L3918">
        <v>1462360752</v>
      </c>
      <c r="M3918" s="10">
        <f t="shared" si="431"/>
        <v>42494.471666666665</v>
      </c>
      <c r="N3918" t="b">
        <v>0</v>
      </c>
      <c r="O3918">
        <v>0</v>
      </c>
      <c r="P3918" t="b">
        <v>0</v>
      </c>
      <c r="Q3918" t="s">
        <v>8271</v>
      </c>
      <c r="R3918" s="5">
        <f t="shared" si="427"/>
        <v>0</v>
      </c>
      <c r="S3918" s="6" t="e">
        <f t="shared" si="428"/>
        <v>#DIV/0!</v>
      </c>
      <c r="T3918" t="str">
        <f t="shared" si="432"/>
        <v>theater</v>
      </c>
      <c r="U3918" t="str">
        <f t="shared" si="433"/>
        <v>plays</v>
      </c>
    </row>
    <row r="3919" spans="1:21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f t="shared" si="429"/>
        <v>4235</v>
      </c>
      <c r="F3919">
        <v>10</v>
      </c>
      <c r="G3919" t="s">
        <v>8221</v>
      </c>
      <c r="H3919" t="s">
        <v>8225</v>
      </c>
      <c r="I3919" t="s">
        <v>8247</v>
      </c>
      <c r="J3919">
        <v>1410439161</v>
      </c>
      <c r="K3919" s="10">
        <f t="shared" si="430"/>
        <v>41893.527326388888</v>
      </c>
      <c r="L3919">
        <v>1407847161</v>
      </c>
      <c r="M3919" s="10">
        <f t="shared" si="431"/>
        <v>41863.527326388888</v>
      </c>
      <c r="N3919" t="b">
        <v>0</v>
      </c>
      <c r="O3919">
        <v>1</v>
      </c>
      <c r="P3919" t="b">
        <v>0</v>
      </c>
      <c r="Q3919" t="s">
        <v>8271</v>
      </c>
      <c r="R3919" s="5">
        <f t="shared" si="427"/>
        <v>3.0000000000000001E-3</v>
      </c>
      <c r="S3919" s="6">
        <f t="shared" si="428"/>
        <v>10</v>
      </c>
      <c r="T3919" t="str">
        <f t="shared" si="432"/>
        <v>theater</v>
      </c>
      <c r="U3919" t="str">
        <f t="shared" si="433"/>
        <v>plays</v>
      </c>
    </row>
    <row r="3920" spans="1:21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f t="shared" si="429"/>
        <v>72600</v>
      </c>
      <c r="F3920">
        <v>120</v>
      </c>
      <c r="G3920" t="s">
        <v>8221</v>
      </c>
      <c r="H3920" t="s">
        <v>8225</v>
      </c>
      <c r="I3920" t="s">
        <v>8247</v>
      </c>
      <c r="J3920">
        <v>1407168000</v>
      </c>
      <c r="K3920" s="10">
        <f t="shared" si="430"/>
        <v>41855.666666666664</v>
      </c>
      <c r="L3920">
        <v>1406131023</v>
      </c>
      <c r="M3920" s="10">
        <f t="shared" si="431"/>
        <v>41843.664618055554</v>
      </c>
      <c r="N3920" t="b">
        <v>0</v>
      </c>
      <c r="O3920">
        <v>3</v>
      </c>
      <c r="P3920" t="b">
        <v>0</v>
      </c>
      <c r="Q3920" t="s">
        <v>8271</v>
      </c>
      <c r="R3920" s="5">
        <f t="shared" si="427"/>
        <v>2E-3</v>
      </c>
      <c r="S3920" s="6">
        <f t="shared" si="428"/>
        <v>40</v>
      </c>
      <c r="T3920" t="str">
        <f t="shared" si="432"/>
        <v>theater</v>
      </c>
      <c r="U3920" t="str">
        <f t="shared" si="433"/>
        <v>plays</v>
      </c>
    </row>
    <row r="3921" spans="1:21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f t="shared" si="429"/>
        <v>6050</v>
      </c>
      <c r="F3921">
        <v>90</v>
      </c>
      <c r="G3921" t="s">
        <v>8221</v>
      </c>
      <c r="H3921" t="s">
        <v>8225</v>
      </c>
      <c r="I3921" t="s">
        <v>8247</v>
      </c>
      <c r="J3921">
        <v>1453075200</v>
      </c>
      <c r="K3921" s="10">
        <f t="shared" si="430"/>
        <v>42387</v>
      </c>
      <c r="L3921">
        <v>1450628773</v>
      </c>
      <c r="M3921" s="10">
        <f t="shared" si="431"/>
        <v>42358.684872685189</v>
      </c>
      <c r="N3921" t="b">
        <v>0</v>
      </c>
      <c r="O3921">
        <v>3</v>
      </c>
      <c r="P3921" t="b">
        <v>0</v>
      </c>
      <c r="Q3921" t="s">
        <v>8271</v>
      </c>
      <c r="R3921" s="5">
        <f t="shared" si="427"/>
        <v>1.7999999999999999E-2</v>
      </c>
      <c r="S3921" s="6">
        <f t="shared" si="428"/>
        <v>30</v>
      </c>
      <c r="T3921" t="str">
        <f t="shared" si="432"/>
        <v>theater</v>
      </c>
      <c r="U3921" t="str">
        <f t="shared" si="433"/>
        <v>plays</v>
      </c>
    </row>
    <row r="3922" spans="1:21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f t="shared" si="429"/>
        <v>3025</v>
      </c>
      <c r="F3922">
        <v>135</v>
      </c>
      <c r="G3922" t="s">
        <v>8221</v>
      </c>
      <c r="H3922" t="s">
        <v>8225</v>
      </c>
      <c r="I3922" t="s">
        <v>8247</v>
      </c>
      <c r="J3922">
        <v>1479032260</v>
      </c>
      <c r="K3922" s="10">
        <f t="shared" si="430"/>
        <v>42687.428935185191</v>
      </c>
      <c r="L3922">
        <v>1476436660</v>
      </c>
      <c r="M3922" s="10">
        <f t="shared" si="431"/>
        <v>42657.38726851852</v>
      </c>
      <c r="N3922" t="b">
        <v>0</v>
      </c>
      <c r="O3922">
        <v>3</v>
      </c>
      <c r="P3922" t="b">
        <v>0</v>
      </c>
      <c r="Q3922" t="s">
        <v>8271</v>
      </c>
      <c r="R3922" s="5">
        <f t="shared" si="427"/>
        <v>5.3999999999999999E-2</v>
      </c>
      <c r="S3922" s="6">
        <f t="shared" si="428"/>
        <v>45</v>
      </c>
      <c r="T3922" t="str">
        <f t="shared" si="432"/>
        <v>theater</v>
      </c>
      <c r="U3922" t="str">
        <f t="shared" si="433"/>
        <v>plays</v>
      </c>
    </row>
    <row r="3923" spans="1:21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f t="shared" si="429"/>
        <v>3630</v>
      </c>
      <c r="F3923">
        <v>0</v>
      </c>
      <c r="G3923" t="s">
        <v>8221</v>
      </c>
      <c r="H3923" t="s">
        <v>8225</v>
      </c>
      <c r="I3923" t="s">
        <v>8247</v>
      </c>
      <c r="J3923">
        <v>1414346400</v>
      </c>
      <c r="K3923" s="10">
        <f t="shared" si="430"/>
        <v>41938.75</v>
      </c>
      <c r="L3923">
        <v>1413291655</v>
      </c>
      <c r="M3923" s="10">
        <f t="shared" si="431"/>
        <v>41926.542303240742</v>
      </c>
      <c r="N3923" t="b">
        <v>0</v>
      </c>
      <c r="O3923">
        <v>0</v>
      </c>
      <c r="P3923" t="b">
        <v>0</v>
      </c>
      <c r="Q3923" t="s">
        <v>8271</v>
      </c>
      <c r="R3923" s="5">
        <f t="shared" si="427"/>
        <v>0</v>
      </c>
      <c r="S3923" s="6" t="e">
        <f t="shared" si="428"/>
        <v>#DIV/0!</v>
      </c>
      <c r="T3923" t="str">
        <f t="shared" si="432"/>
        <v>theater</v>
      </c>
      <c r="U3923" t="str">
        <f t="shared" si="433"/>
        <v>plays</v>
      </c>
    </row>
    <row r="3924" spans="1:21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f t="shared" si="429"/>
        <v>750</v>
      </c>
      <c r="F3924">
        <v>61</v>
      </c>
      <c r="G3924" t="s">
        <v>8221</v>
      </c>
      <c r="H3924" t="s">
        <v>8224</v>
      </c>
      <c r="I3924" t="s">
        <v>8246</v>
      </c>
      <c r="J3924">
        <v>1425337200</v>
      </c>
      <c r="K3924" s="10">
        <f t="shared" si="430"/>
        <v>42065.958333333328</v>
      </c>
      <c r="L3924">
        <v>1421432810</v>
      </c>
      <c r="M3924" s="10">
        <f t="shared" si="431"/>
        <v>42020.768634259264</v>
      </c>
      <c r="N3924" t="b">
        <v>0</v>
      </c>
      <c r="O3924">
        <v>6</v>
      </c>
      <c r="P3924" t="b">
        <v>0</v>
      </c>
      <c r="Q3924" t="s">
        <v>8271</v>
      </c>
      <c r="R3924" s="5">
        <f t="shared" si="427"/>
        <v>8.1000000000000003E-2</v>
      </c>
      <c r="S3924" s="6">
        <f t="shared" si="428"/>
        <v>10.166666666666666</v>
      </c>
      <c r="T3924" t="str">
        <f t="shared" si="432"/>
        <v>theater</v>
      </c>
      <c r="U3924" t="str">
        <f t="shared" si="433"/>
        <v>plays</v>
      </c>
    </row>
    <row r="3925" spans="1:21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f t="shared" si="429"/>
        <v>13915</v>
      </c>
      <c r="F3925">
        <v>1384</v>
      </c>
      <c r="G3925" t="s">
        <v>8221</v>
      </c>
      <c r="H3925" t="s">
        <v>8225</v>
      </c>
      <c r="I3925" t="s">
        <v>8247</v>
      </c>
      <c r="J3925">
        <v>1428622271</v>
      </c>
      <c r="K3925" s="10">
        <f t="shared" si="430"/>
        <v>42103.979988425926</v>
      </c>
      <c r="L3925">
        <v>1426203071</v>
      </c>
      <c r="M3925" s="10">
        <f t="shared" si="431"/>
        <v>42075.979988425926</v>
      </c>
      <c r="N3925" t="b">
        <v>0</v>
      </c>
      <c r="O3925">
        <v>17</v>
      </c>
      <c r="P3925" t="b">
        <v>0</v>
      </c>
      <c r="Q3925" t="s">
        <v>8271</v>
      </c>
      <c r="R3925" s="5">
        <f t="shared" si="427"/>
        <v>0.12</v>
      </c>
      <c r="S3925" s="6">
        <f t="shared" si="428"/>
        <v>81.411764705882348</v>
      </c>
      <c r="T3925" t="str">
        <f t="shared" si="432"/>
        <v>theater</v>
      </c>
      <c r="U3925" t="str">
        <f t="shared" si="433"/>
        <v>plays</v>
      </c>
    </row>
    <row r="3926" spans="1:21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f t="shared" si="429"/>
        <v>15000</v>
      </c>
      <c r="F3926">
        <v>2290</v>
      </c>
      <c r="G3926" t="s">
        <v>8221</v>
      </c>
      <c r="H3926" t="s">
        <v>8224</v>
      </c>
      <c r="I3926" t="s">
        <v>8246</v>
      </c>
      <c r="J3926">
        <v>1403823722</v>
      </c>
      <c r="K3926" s="10">
        <f t="shared" si="430"/>
        <v>41816.959745370368</v>
      </c>
      <c r="L3926">
        <v>1401231722</v>
      </c>
      <c r="M3926" s="10">
        <f t="shared" si="431"/>
        <v>41786.959745370368</v>
      </c>
      <c r="N3926" t="b">
        <v>0</v>
      </c>
      <c r="O3926">
        <v>40</v>
      </c>
      <c r="P3926" t="b">
        <v>0</v>
      </c>
      <c r="Q3926" t="s">
        <v>8271</v>
      </c>
      <c r="R3926" s="5">
        <f t="shared" si="427"/>
        <v>0.153</v>
      </c>
      <c r="S3926" s="6">
        <f t="shared" si="428"/>
        <v>57.25</v>
      </c>
      <c r="T3926" t="str">
        <f t="shared" si="432"/>
        <v>theater</v>
      </c>
      <c r="U3926" t="str">
        <f t="shared" si="433"/>
        <v>plays</v>
      </c>
    </row>
    <row r="3927" spans="1:21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f t="shared" si="429"/>
        <v>150</v>
      </c>
      <c r="F3927">
        <v>15</v>
      </c>
      <c r="G3927" t="s">
        <v>8221</v>
      </c>
      <c r="H3927" t="s">
        <v>8224</v>
      </c>
      <c r="I3927" t="s">
        <v>8246</v>
      </c>
      <c r="J3927">
        <v>1406753639</v>
      </c>
      <c r="K3927" s="10">
        <f t="shared" si="430"/>
        <v>41850.870821759258</v>
      </c>
      <c r="L3927">
        <v>1404161639</v>
      </c>
      <c r="M3927" s="10">
        <f t="shared" si="431"/>
        <v>41820.870821759258</v>
      </c>
      <c r="N3927" t="b">
        <v>0</v>
      </c>
      <c r="O3927">
        <v>3</v>
      </c>
      <c r="P3927" t="b">
        <v>0</v>
      </c>
      <c r="Q3927" t="s">
        <v>8271</v>
      </c>
      <c r="R3927" s="5">
        <f t="shared" si="427"/>
        <v>0.1</v>
      </c>
      <c r="S3927" s="6">
        <f t="shared" si="428"/>
        <v>5</v>
      </c>
      <c r="T3927" t="str">
        <f t="shared" si="432"/>
        <v>theater</v>
      </c>
      <c r="U3927" t="str">
        <f t="shared" si="433"/>
        <v>plays</v>
      </c>
    </row>
    <row r="3928" spans="1:21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f t="shared" si="429"/>
        <v>3400.0000000000005</v>
      </c>
      <c r="F3928">
        <v>15</v>
      </c>
      <c r="G3928" t="s">
        <v>8221</v>
      </c>
      <c r="H3928" t="s">
        <v>8226</v>
      </c>
      <c r="I3928" t="s">
        <v>8248</v>
      </c>
      <c r="J3928">
        <v>1419645748</v>
      </c>
      <c r="K3928" s="10">
        <f t="shared" si="430"/>
        <v>42000.085046296299</v>
      </c>
      <c r="L3928">
        <v>1417053748</v>
      </c>
      <c r="M3928" s="10">
        <f t="shared" si="431"/>
        <v>41970.085046296299</v>
      </c>
      <c r="N3928" t="b">
        <v>0</v>
      </c>
      <c r="O3928">
        <v>1</v>
      </c>
      <c r="P3928" t="b">
        <v>0</v>
      </c>
      <c r="Q3928" t="s">
        <v>8271</v>
      </c>
      <c r="R3928" s="5">
        <f t="shared" si="427"/>
        <v>3.0000000000000001E-3</v>
      </c>
      <c r="S3928" s="6">
        <f t="shared" si="428"/>
        <v>15</v>
      </c>
      <c r="T3928" t="str">
        <f t="shared" si="432"/>
        <v>theater</v>
      </c>
      <c r="U3928" t="str">
        <f t="shared" si="433"/>
        <v>plays</v>
      </c>
    </row>
    <row r="3929" spans="1:21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f t="shared" si="429"/>
        <v>3025</v>
      </c>
      <c r="F3929">
        <v>25</v>
      </c>
      <c r="G3929" t="s">
        <v>8221</v>
      </c>
      <c r="H3929" t="s">
        <v>8225</v>
      </c>
      <c r="I3929" t="s">
        <v>8247</v>
      </c>
      <c r="J3929">
        <v>1407565504</v>
      </c>
      <c r="K3929" s="10">
        <f t="shared" si="430"/>
        <v>41860.267407407409</v>
      </c>
      <c r="L3929">
        <v>1404973504</v>
      </c>
      <c r="M3929" s="10">
        <f t="shared" si="431"/>
        <v>41830.267407407409</v>
      </c>
      <c r="N3929" t="b">
        <v>0</v>
      </c>
      <c r="O3929">
        <v>2</v>
      </c>
      <c r="P3929" t="b">
        <v>0</v>
      </c>
      <c r="Q3929" t="s">
        <v>8271</v>
      </c>
      <c r="R3929" s="5">
        <f t="shared" si="427"/>
        <v>0.01</v>
      </c>
      <c r="S3929" s="6">
        <f t="shared" si="428"/>
        <v>12.5</v>
      </c>
      <c r="T3929" t="str">
        <f t="shared" si="432"/>
        <v>theater</v>
      </c>
      <c r="U3929" t="str">
        <f t="shared" si="433"/>
        <v>plays</v>
      </c>
    </row>
    <row r="3930" spans="1:21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f t="shared" si="429"/>
        <v>5000</v>
      </c>
      <c r="F3930">
        <v>651</v>
      </c>
      <c r="G3930" t="s">
        <v>8221</v>
      </c>
      <c r="H3930" t="s">
        <v>8224</v>
      </c>
      <c r="I3930" t="s">
        <v>8246</v>
      </c>
      <c r="J3930">
        <v>1444971540</v>
      </c>
      <c r="K3930" s="10">
        <f t="shared" si="430"/>
        <v>42293.207638888889</v>
      </c>
      <c r="L3930">
        <v>1442593427</v>
      </c>
      <c r="M3930" s="10">
        <f t="shared" si="431"/>
        <v>42265.683182870373</v>
      </c>
      <c r="N3930" t="b">
        <v>0</v>
      </c>
      <c r="O3930">
        <v>7</v>
      </c>
      <c r="P3930" t="b">
        <v>0</v>
      </c>
      <c r="Q3930" t="s">
        <v>8271</v>
      </c>
      <c r="R3930" s="5">
        <f t="shared" si="427"/>
        <v>0.13</v>
      </c>
      <c r="S3930" s="6">
        <f t="shared" si="428"/>
        <v>93</v>
      </c>
      <c r="T3930" t="str">
        <f t="shared" si="432"/>
        <v>theater</v>
      </c>
      <c r="U3930" t="str">
        <f t="shared" si="433"/>
        <v>plays</v>
      </c>
    </row>
    <row r="3931" spans="1:21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f t="shared" si="429"/>
        <v>20000</v>
      </c>
      <c r="F3931">
        <v>453</v>
      </c>
      <c r="G3931" t="s">
        <v>8221</v>
      </c>
      <c r="H3931" t="s">
        <v>8224</v>
      </c>
      <c r="I3931" t="s">
        <v>8246</v>
      </c>
      <c r="J3931">
        <v>1474228265</v>
      </c>
      <c r="K3931" s="10">
        <f t="shared" si="430"/>
        <v>42631.827141203699</v>
      </c>
      <c r="L3931">
        <v>1471636265</v>
      </c>
      <c r="M3931" s="10">
        <f t="shared" si="431"/>
        <v>42601.827141203699</v>
      </c>
      <c r="N3931" t="b">
        <v>0</v>
      </c>
      <c r="O3931">
        <v>14</v>
      </c>
      <c r="P3931" t="b">
        <v>0</v>
      </c>
      <c r="Q3931" t="s">
        <v>8271</v>
      </c>
      <c r="R3931" s="5">
        <f t="shared" si="427"/>
        <v>2.3E-2</v>
      </c>
      <c r="S3931" s="6">
        <f t="shared" si="428"/>
        <v>32.357142857142854</v>
      </c>
      <c r="T3931" t="str">
        <f t="shared" si="432"/>
        <v>theater</v>
      </c>
      <c r="U3931" t="str">
        <f t="shared" si="433"/>
        <v>plays</v>
      </c>
    </row>
    <row r="3932" spans="1:21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f t="shared" si="429"/>
        <v>6800.0000000000009</v>
      </c>
      <c r="F3932">
        <v>0</v>
      </c>
      <c r="G3932" t="s">
        <v>8221</v>
      </c>
      <c r="H3932" t="s">
        <v>8226</v>
      </c>
      <c r="I3932" t="s">
        <v>8248</v>
      </c>
      <c r="J3932">
        <v>1459490400</v>
      </c>
      <c r="K3932" s="10">
        <f t="shared" si="430"/>
        <v>42461.25</v>
      </c>
      <c r="L3932">
        <v>1457078868</v>
      </c>
      <c r="M3932" s="10">
        <f t="shared" si="431"/>
        <v>42433.338749999995</v>
      </c>
      <c r="N3932" t="b">
        <v>0</v>
      </c>
      <c r="O3932">
        <v>0</v>
      </c>
      <c r="P3932" t="b">
        <v>0</v>
      </c>
      <c r="Q3932" t="s">
        <v>8271</v>
      </c>
      <c r="R3932" s="5">
        <f t="shared" si="427"/>
        <v>0</v>
      </c>
      <c r="S3932" s="6" t="e">
        <f t="shared" si="428"/>
        <v>#DIV/0!</v>
      </c>
      <c r="T3932" t="str">
        <f t="shared" si="432"/>
        <v>theater</v>
      </c>
      <c r="U3932" t="str">
        <f t="shared" si="433"/>
        <v>plays</v>
      </c>
    </row>
    <row r="3933" spans="1:21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f t="shared" si="429"/>
        <v>8000</v>
      </c>
      <c r="F3933">
        <v>0</v>
      </c>
      <c r="G3933" t="s">
        <v>8221</v>
      </c>
      <c r="H3933" t="s">
        <v>8224</v>
      </c>
      <c r="I3933" t="s">
        <v>8246</v>
      </c>
      <c r="J3933">
        <v>1441510707</v>
      </c>
      <c r="K3933" s="10">
        <f t="shared" si="430"/>
        <v>42253.151701388888</v>
      </c>
      <c r="L3933">
        <v>1439350707</v>
      </c>
      <c r="M3933" s="10">
        <f t="shared" si="431"/>
        <v>42228.151701388888</v>
      </c>
      <c r="N3933" t="b">
        <v>0</v>
      </c>
      <c r="O3933">
        <v>0</v>
      </c>
      <c r="P3933" t="b">
        <v>0</v>
      </c>
      <c r="Q3933" t="s">
        <v>8271</v>
      </c>
      <c r="R3933" s="5">
        <f t="shared" si="427"/>
        <v>0</v>
      </c>
      <c r="S3933" s="6" t="e">
        <f t="shared" si="428"/>
        <v>#DIV/0!</v>
      </c>
      <c r="T3933" t="str">
        <f t="shared" si="432"/>
        <v>theater</v>
      </c>
      <c r="U3933" t="str">
        <f t="shared" si="433"/>
        <v>plays</v>
      </c>
    </row>
    <row r="3934" spans="1:21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f t="shared" si="429"/>
        <v>12000</v>
      </c>
      <c r="F3934">
        <v>1</v>
      </c>
      <c r="G3934" t="s">
        <v>8221</v>
      </c>
      <c r="H3934" t="s">
        <v>8224</v>
      </c>
      <c r="I3934" t="s">
        <v>8246</v>
      </c>
      <c r="J3934">
        <v>1458097364</v>
      </c>
      <c r="K3934" s="10">
        <f t="shared" si="430"/>
        <v>42445.126898148148</v>
      </c>
      <c r="L3934">
        <v>1455508964</v>
      </c>
      <c r="M3934" s="10">
        <f t="shared" si="431"/>
        <v>42415.168564814812</v>
      </c>
      <c r="N3934" t="b">
        <v>0</v>
      </c>
      <c r="O3934">
        <v>1</v>
      </c>
      <c r="P3934" t="b">
        <v>0</v>
      </c>
      <c r="Q3934" t="s">
        <v>8271</v>
      </c>
      <c r="R3934" s="5">
        <f t="shared" si="427"/>
        <v>0</v>
      </c>
      <c r="S3934" s="6">
        <f t="shared" si="428"/>
        <v>1</v>
      </c>
      <c r="T3934" t="str">
        <f t="shared" si="432"/>
        <v>theater</v>
      </c>
      <c r="U3934" t="str">
        <f t="shared" si="433"/>
        <v>plays</v>
      </c>
    </row>
    <row r="3935" spans="1:21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f t="shared" si="429"/>
        <v>7000</v>
      </c>
      <c r="F3935">
        <v>1102</v>
      </c>
      <c r="G3935" t="s">
        <v>8221</v>
      </c>
      <c r="H3935" t="s">
        <v>8224</v>
      </c>
      <c r="I3935" t="s">
        <v>8246</v>
      </c>
      <c r="J3935">
        <v>1468716180</v>
      </c>
      <c r="K3935" s="10">
        <f t="shared" si="430"/>
        <v>42568.029861111107</v>
      </c>
      <c r="L3935">
        <v>1466205262</v>
      </c>
      <c r="M3935" s="10">
        <f t="shared" si="431"/>
        <v>42538.968310185184</v>
      </c>
      <c r="N3935" t="b">
        <v>0</v>
      </c>
      <c r="O3935">
        <v>12</v>
      </c>
      <c r="P3935" t="b">
        <v>0</v>
      </c>
      <c r="Q3935" t="s">
        <v>8271</v>
      </c>
      <c r="R3935" s="5">
        <f t="shared" si="427"/>
        <v>0.157</v>
      </c>
      <c r="S3935" s="6">
        <f t="shared" si="428"/>
        <v>91.833333333333329</v>
      </c>
      <c r="T3935" t="str">
        <f t="shared" si="432"/>
        <v>theater</v>
      </c>
      <c r="U3935" t="str">
        <f t="shared" si="433"/>
        <v>plays</v>
      </c>
    </row>
    <row r="3936" spans="1:21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f t="shared" si="429"/>
        <v>5000</v>
      </c>
      <c r="F3936">
        <v>550</v>
      </c>
      <c r="G3936" t="s">
        <v>8221</v>
      </c>
      <c r="H3936" t="s">
        <v>8224</v>
      </c>
      <c r="I3936" t="s">
        <v>8246</v>
      </c>
      <c r="J3936">
        <v>1443704400</v>
      </c>
      <c r="K3936" s="10">
        <f t="shared" si="430"/>
        <v>42278.541666666672</v>
      </c>
      <c r="L3936">
        <v>1439827639</v>
      </c>
      <c r="M3936" s="10">
        <f t="shared" si="431"/>
        <v>42233.671747685185</v>
      </c>
      <c r="N3936" t="b">
        <v>0</v>
      </c>
      <c r="O3936">
        <v>12</v>
      </c>
      <c r="P3936" t="b">
        <v>0</v>
      </c>
      <c r="Q3936" t="s">
        <v>8271</v>
      </c>
      <c r="R3936" s="5">
        <f t="shared" si="427"/>
        <v>0.11</v>
      </c>
      <c r="S3936" s="6">
        <f t="shared" si="428"/>
        <v>45.833333333333336</v>
      </c>
      <c r="T3936" t="str">
        <f t="shared" si="432"/>
        <v>theater</v>
      </c>
      <c r="U3936" t="str">
        <f t="shared" si="433"/>
        <v>plays</v>
      </c>
    </row>
    <row r="3937" spans="1:21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f t="shared" si="429"/>
        <v>3630</v>
      </c>
      <c r="F3937">
        <v>1315</v>
      </c>
      <c r="G3937" t="s">
        <v>8221</v>
      </c>
      <c r="H3937" t="s">
        <v>8225</v>
      </c>
      <c r="I3937" t="s">
        <v>8247</v>
      </c>
      <c r="J3937">
        <v>1443973546</v>
      </c>
      <c r="K3937" s="10">
        <f t="shared" si="430"/>
        <v>42281.656782407401</v>
      </c>
      <c r="L3937">
        <v>1438789546</v>
      </c>
      <c r="M3937" s="10">
        <f t="shared" si="431"/>
        <v>42221.656782407401</v>
      </c>
      <c r="N3937" t="b">
        <v>0</v>
      </c>
      <c r="O3937">
        <v>23</v>
      </c>
      <c r="P3937" t="b">
        <v>0</v>
      </c>
      <c r="Q3937" t="s">
        <v>8271</v>
      </c>
      <c r="R3937" s="5">
        <f t="shared" si="427"/>
        <v>0.438</v>
      </c>
      <c r="S3937" s="6">
        <f t="shared" si="428"/>
        <v>57.173913043478258</v>
      </c>
      <c r="T3937" t="str">
        <f t="shared" si="432"/>
        <v>theater</v>
      </c>
      <c r="U3937" t="str">
        <f t="shared" si="433"/>
        <v>plays</v>
      </c>
    </row>
    <row r="3938" spans="1:21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f t="shared" si="429"/>
        <v>20000</v>
      </c>
      <c r="F3938">
        <v>0</v>
      </c>
      <c r="G3938" t="s">
        <v>8221</v>
      </c>
      <c r="H3938" t="s">
        <v>8224</v>
      </c>
      <c r="I3938" t="s">
        <v>8246</v>
      </c>
      <c r="J3938">
        <v>1480576720</v>
      </c>
      <c r="K3938" s="10">
        <f t="shared" si="430"/>
        <v>42705.304629629631</v>
      </c>
      <c r="L3938">
        <v>1477981120</v>
      </c>
      <c r="M3938" s="10">
        <f t="shared" si="431"/>
        <v>42675.262962962966</v>
      </c>
      <c r="N3938" t="b">
        <v>0</v>
      </c>
      <c r="O3938">
        <v>0</v>
      </c>
      <c r="P3938" t="b">
        <v>0</v>
      </c>
      <c r="Q3938" t="s">
        <v>8271</v>
      </c>
      <c r="R3938" s="5">
        <f t="shared" si="427"/>
        <v>0</v>
      </c>
      <c r="S3938" s="6" t="e">
        <f t="shared" si="428"/>
        <v>#DIV/0!</v>
      </c>
      <c r="T3938" t="str">
        <f t="shared" si="432"/>
        <v>theater</v>
      </c>
      <c r="U3938" t="str">
        <f t="shared" si="433"/>
        <v>plays</v>
      </c>
    </row>
    <row r="3939" spans="1:21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f t="shared" si="429"/>
        <v>2885</v>
      </c>
      <c r="F3939">
        <v>2485</v>
      </c>
      <c r="G3939" t="s">
        <v>8221</v>
      </c>
      <c r="H3939" t="s">
        <v>8224</v>
      </c>
      <c r="I3939" t="s">
        <v>8246</v>
      </c>
      <c r="J3939">
        <v>1468249760</v>
      </c>
      <c r="K3939" s="10">
        <f t="shared" si="430"/>
        <v>42562.631481481483</v>
      </c>
      <c r="L3939">
        <v>1465830560</v>
      </c>
      <c r="M3939" s="10">
        <f t="shared" si="431"/>
        <v>42534.631481481483</v>
      </c>
      <c r="N3939" t="b">
        <v>0</v>
      </c>
      <c r="O3939">
        <v>10</v>
      </c>
      <c r="P3939" t="b">
        <v>0</v>
      </c>
      <c r="Q3939" t="s">
        <v>8271</v>
      </c>
      <c r="R3939" s="5">
        <f t="shared" si="427"/>
        <v>0.86099999999999999</v>
      </c>
      <c r="S3939" s="6">
        <f t="shared" si="428"/>
        <v>248.5</v>
      </c>
      <c r="T3939" t="str">
        <f t="shared" si="432"/>
        <v>theater</v>
      </c>
      <c r="U3939" t="str">
        <f t="shared" si="433"/>
        <v>plays</v>
      </c>
    </row>
    <row r="3940" spans="1:21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f t="shared" si="429"/>
        <v>3255</v>
      </c>
      <c r="F3940">
        <v>397</v>
      </c>
      <c r="G3940" t="s">
        <v>8221</v>
      </c>
      <c r="H3940" t="s">
        <v>8224</v>
      </c>
      <c r="I3940" t="s">
        <v>8246</v>
      </c>
      <c r="J3940">
        <v>1435441454</v>
      </c>
      <c r="K3940" s="10">
        <f t="shared" si="430"/>
        <v>42182.905717592599</v>
      </c>
      <c r="L3940">
        <v>1432763054</v>
      </c>
      <c r="M3940" s="10">
        <f t="shared" si="431"/>
        <v>42151.905717592599</v>
      </c>
      <c r="N3940" t="b">
        <v>0</v>
      </c>
      <c r="O3940">
        <v>5</v>
      </c>
      <c r="P3940" t="b">
        <v>0</v>
      </c>
      <c r="Q3940" t="s">
        <v>8271</v>
      </c>
      <c r="R3940" s="5">
        <f t="shared" si="427"/>
        <v>0.122</v>
      </c>
      <c r="S3940" s="6">
        <f t="shared" si="428"/>
        <v>79.400000000000006</v>
      </c>
      <c r="T3940" t="str">
        <f t="shared" si="432"/>
        <v>theater</v>
      </c>
      <c r="U3940" t="str">
        <f t="shared" si="433"/>
        <v>plays</v>
      </c>
    </row>
    <row r="3941" spans="1:21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f t="shared" si="429"/>
        <v>3400.0000000000005</v>
      </c>
      <c r="F3941">
        <v>5</v>
      </c>
      <c r="G3941" t="s">
        <v>8221</v>
      </c>
      <c r="H3941" t="s">
        <v>8226</v>
      </c>
      <c r="I3941" t="s">
        <v>8248</v>
      </c>
      <c r="J3941">
        <v>1412656200</v>
      </c>
      <c r="K3941" s="10">
        <f t="shared" si="430"/>
        <v>41919.1875</v>
      </c>
      <c r="L3941">
        <v>1412328979</v>
      </c>
      <c r="M3941" s="10">
        <f t="shared" si="431"/>
        <v>41915.400219907409</v>
      </c>
      <c r="N3941" t="b">
        <v>0</v>
      </c>
      <c r="O3941">
        <v>1</v>
      </c>
      <c r="P3941" t="b">
        <v>0</v>
      </c>
      <c r="Q3941" t="s">
        <v>8271</v>
      </c>
      <c r="R3941" s="5">
        <f t="shared" si="427"/>
        <v>1E-3</v>
      </c>
      <c r="S3941" s="6">
        <f t="shared" si="428"/>
        <v>5</v>
      </c>
      <c r="T3941" t="str">
        <f t="shared" si="432"/>
        <v>theater</v>
      </c>
      <c r="U3941" t="str">
        <f t="shared" si="433"/>
        <v>plays</v>
      </c>
    </row>
    <row r="3942" spans="1:21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f t="shared" si="429"/>
        <v>5000</v>
      </c>
      <c r="F3942">
        <v>11</v>
      </c>
      <c r="G3942" t="s">
        <v>8221</v>
      </c>
      <c r="H3942" t="s">
        <v>8224</v>
      </c>
      <c r="I3942" t="s">
        <v>8246</v>
      </c>
      <c r="J3942">
        <v>1420199351</v>
      </c>
      <c r="K3942" s="10">
        <f t="shared" si="430"/>
        <v>42006.492488425924</v>
      </c>
      <c r="L3942">
        <v>1416311351</v>
      </c>
      <c r="M3942" s="10">
        <f t="shared" si="431"/>
        <v>41961.492488425924</v>
      </c>
      <c r="N3942" t="b">
        <v>0</v>
      </c>
      <c r="O3942">
        <v>2</v>
      </c>
      <c r="P3942" t="b">
        <v>0</v>
      </c>
      <c r="Q3942" t="s">
        <v>8271</v>
      </c>
      <c r="R3942" s="5">
        <f t="shared" si="427"/>
        <v>2E-3</v>
      </c>
      <c r="S3942" s="6">
        <f t="shared" si="428"/>
        <v>5.5</v>
      </c>
      <c r="T3942" t="str">
        <f t="shared" si="432"/>
        <v>theater</v>
      </c>
      <c r="U3942" t="str">
        <f t="shared" si="433"/>
        <v>plays</v>
      </c>
    </row>
    <row r="3943" spans="1:21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f t="shared" si="429"/>
        <v>5500</v>
      </c>
      <c r="F3943">
        <v>50</v>
      </c>
      <c r="G3943" t="s">
        <v>8221</v>
      </c>
      <c r="H3943" t="s">
        <v>8224</v>
      </c>
      <c r="I3943" t="s">
        <v>8246</v>
      </c>
      <c r="J3943">
        <v>1416877200</v>
      </c>
      <c r="K3943" s="10">
        <f t="shared" si="430"/>
        <v>41968.041666666672</v>
      </c>
      <c r="L3943">
        <v>1414505137</v>
      </c>
      <c r="M3943" s="10">
        <f t="shared" si="431"/>
        <v>41940.587233796294</v>
      </c>
      <c r="N3943" t="b">
        <v>0</v>
      </c>
      <c r="O3943">
        <v>2</v>
      </c>
      <c r="P3943" t="b">
        <v>0</v>
      </c>
      <c r="Q3943" t="s">
        <v>8271</v>
      </c>
      <c r="R3943" s="5">
        <f t="shared" si="427"/>
        <v>8.9999999999999993E-3</v>
      </c>
      <c r="S3943" s="6">
        <f t="shared" si="428"/>
        <v>25</v>
      </c>
      <c r="T3943" t="str">
        <f t="shared" si="432"/>
        <v>theater</v>
      </c>
      <c r="U3943" t="str">
        <f t="shared" si="433"/>
        <v>plays</v>
      </c>
    </row>
    <row r="3944" spans="1:21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f t="shared" si="429"/>
        <v>1200</v>
      </c>
      <c r="F3944">
        <v>0</v>
      </c>
      <c r="G3944" t="s">
        <v>8221</v>
      </c>
      <c r="H3944" t="s">
        <v>8224</v>
      </c>
      <c r="I3944" t="s">
        <v>8246</v>
      </c>
      <c r="J3944">
        <v>1434490914</v>
      </c>
      <c r="K3944" s="10">
        <f t="shared" si="430"/>
        <v>42171.904097222221</v>
      </c>
      <c r="L3944">
        <v>1429306914</v>
      </c>
      <c r="M3944" s="10">
        <f t="shared" si="431"/>
        <v>42111.904097222221</v>
      </c>
      <c r="N3944" t="b">
        <v>0</v>
      </c>
      <c r="O3944">
        <v>0</v>
      </c>
      <c r="P3944" t="b">
        <v>0</v>
      </c>
      <c r="Q3944" t="s">
        <v>8271</v>
      </c>
      <c r="R3944" s="5">
        <f t="shared" si="427"/>
        <v>0</v>
      </c>
      <c r="S3944" s="6" t="e">
        <f t="shared" si="428"/>
        <v>#DIV/0!</v>
      </c>
      <c r="T3944" t="str">
        <f t="shared" si="432"/>
        <v>theater</v>
      </c>
      <c r="U3944" t="str">
        <f t="shared" si="433"/>
        <v>plays</v>
      </c>
    </row>
    <row r="3945" spans="1:21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f t="shared" si="429"/>
        <v>5000</v>
      </c>
      <c r="F3945">
        <v>1782</v>
      </c>
      <c r="G3945" t="s">
        <v>8221</v>
      </c>
      <c r="H3945" t="s">
        <v>8224</v>
      </c>
      <c r="I3945" t="s">
        <v>8246</v>
      </c>
      <c r="J3945">
        <v>1446483000</v>
      </c>
      <c r="K3945" s="10">
        <f t="shared" si="430"/>
        <v>42310.701388888891</v>
      </c>
      <c r="L3945">
        <v>1443811268</v>
      </c>
      <c r="M3945" s="10">
        <f t="shared" si="431"/>
        <v>42279.778564814813</v>
      </c>
      <c r="N3945" t="b">
        <v>0</v>
      </c>
      <c r="O3945">
        <v>13</v>
      </c>
      <c r="P3945" t="b">
        <v>0</v>
      </c>
      <c r="Q3945" t="s">
        <v>8271</v>
      </c>
      <c r="R3945" s="5">
        <f t="shared" si="427"/>
        <v>0.35599999999999998</v>
      </c>
      <c r="S3945" s="6">
        <f t="shared" si="428"/>
        <v>137.07692307692307</v>
      </c>
      <c r="T3945" t="str">
        <f t="shared" si="432"/>
        <v>theater</v>
      </c>
      <c r="U3945" t="str">
        <f t="shared" si="433"/>
        <v>plays</v>
      </c>
    </row>
    <row r="3946" spans="1:21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f t="shared" si="429"/>
        <v>5000</v>
      </c>
      <c r="F3946">
        <v>0</v>
      </c>
      <c r="G3946" t="s">
        <v>8221</v>
      </c>
      <c r="H3946" t="s">
        <v>8224</v>
      </c>
      <c r="I3946" t="s">
        <v>8246</v>
      </c>
      <c r="J3946">
        <v>1440690875</v>
      </c>
      <c r="K3946" s="10">
        <f t="shared" si="430"/>
        <v>42243.662905092591</v>
      </c>
      <c r="L3946">
        <v>1438098875</v>
      </c>
      <c r="M3946" s="10">
        <f t="shared" si="431"/>
        <v>42213.662905092591</v>
      </c>
      <c r="N3946" t="b">
        <v>0</v>
      </c>
      <c r="O3946">
        <v>0</v>
      </c>
      <c r="P3946" t="b">
        <v>0</v>
      </c>
      <c r="Q3946" t="s">
        <v>8271</v>
      </c>
      <c r="R3946" s="5">
        <f t="shared" si="427"/>
        <v>0</v>
      </c>
      <c r="S3946" s="6" t="e">
        <f t="shared" si="428"/>
        <v>#DIV/0!</v>
      </c>
      <c r="T3946" t="str">
        <f t="shared" si="432"/>
        <v>theater</v>
      </c>
      <c r="U3946" t="str">
        <f t="shared" si="433"/>
        <v>plays</v>
      </c>
    </row>
    <row r="3947" spans="1:21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f t="shared" si="429"/>
        <v>2000</v>
      </c>
      <c r="F3947">
        <v>5</v>
      </c>
      <c r="G3947" t="s">
        <v>8221</v>
      </c>
      <c r="H3947" t="s">
        <v>8224</v>
      </c>
      <c r="I3947" t="s">
        <v>8246</v>
      </c>
      <c r="J3947">
        <v>1431717268</v>
      </c>
      <c r="K3947" s="10">
        <f t="shared" si="430"/>
        <v>42139.801712962959</v>
      </c>
      <c r="L3947">
        <v>1429125268</v>
      </c>
      <c r="M3947" s="10">
        <f t="shared" si="431"/>
        <v>42109.801712962959</v>
      </c>
      <c r="N3947" t="b">
        <v>0</v>
      </c>
      <c r="O3947">
        <v>1</v>
      </c>
      <c r="P3947" t="b">
        <v>0</v>
      </c>
      <c r="Q3947" t="s">
        <v>8271</v>
      </c>
      <c r="R3947" s="5">
        <f t="shared" si="427"/>
        <v>3.0000000000000001E-3</v>
      </c>
      <c r="S3947" s="6">
        <f t="shared" si="428"/>
        <v>5</v>
      </c>
      <c r="T3947" t="str">
        <f t="shared" si="432"/>
        <v>theater</v>
      </c>
      <c r="U3947" t="str">
        <f t="shared" si="433"/>
        <v>plays</v>
      </c>
    </row>
    <row r="3948" spans="1:21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f t="shared" si="429"/>
        <v>6000</v>
      </c>
      <c r="F3948">
        <v>195</v>
      </c>
      <c r="G3948" t="s">
        <v>8221</v>
      </c>
      <c r="H3948" t="s">
        <v>8224</v>
      </c>
      <c r="I3948" t="s">
        <v>8246</v>
      </c>
      <c r="J3948">
        <v>1425110400</v>
      </c>
      <c r="K3948" s="10">
        <f t="shared" si="430"/>
        <v>42063.333333333328</v>
      </c>
      <c r="L3948">
        <v>1422388822</v>
      </c>
      <c r="M3948" s="10">
        <f t="shared" si="431"/>
        <v>42031.833587962959</v>
      </c>
      <c r="N3948" t="b">
        <v>0</v>
      </c>
      <c r="O3948">
        <v>5</v>
      </c>
      <c r="P3948" t="b">
        <v>0</v>
      </c>
      <c r="Q3948" t="s">
        <v>8271</v>
      </c>
      <c r="R3948" s="5">
        <f t="shared" si="427"/>
        <v>3.3000000000000002E-2</v>
      </c>
      <c r="S3948" s="6">
        <f t="shared" si="428"/>
        <v>39</v>
      </c>
      <c r="T3948" t="str">
        <f t="shared" si="432"/>
        <v>theater</v>
      </c>
      <c r="U3948" t="str">
        <f t="shared" si="433"/>
        <v>plays</v>
      </c>
    </row>
    <row r="3949" spans="1:21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f t="shared" si="429"/>
        <v>3000</v>
      </c>
      <c r="F3949">
        <v>101</v>
      </c>
      <c r="G3949" t="s">
        <v>8221</v>
      </c>
      <c r="H3949" t="s">
        <v>8224</v>
      </c>
      <c r="I3949" t="s">
        <v>8246</v>
      </c>
      <c r="J3949">
        <v>1475378744</v>
      </c>
      <c r="K3949" s="10">
        <f t="shared" si="430"/>
        <v>42645.142870370371</v>
      </c>
      <c r="L3949">
        <v>1472786744</v>
      </c>
      <c r="M3949" s="10">
        <f t="shared" si="431"/>
        <v>42615.142870370371</v>
      </c>
      <c r="N3949" t="b">
        <v>0</v>
      </c>
      <c r="O3949">
        <v>2</v>
      </c>
      <c r="P3949" t="b">
        <v>0</v>
      </c>
      <c r="Q3949" t="s">
        <v>8271</v>
      </c>
      <c r="R3949" s="5">
        <f t="shared" si="427"/>
        <v>3.4000000000000002E-2</v>
      </c>
      <c r="S3949" s="6">
        <f t="shared" si="428"/>
        <v>50.5</v>
      </c>
      <c r="T3949" t="str">
        <f t="shared" si="432"/>
        <v>theater</v>
      </c>
      <c r="U3949" t="str">
        <f t="shared" si="433"/>
        <v>plays</v>
      </c>
    </row>
    <row r="3950" spans="1:21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f t="shared" si="429"/>
        <v>20400</v>
      </c>
      <c r="F3950">
        <v>0</v>
      </c>
      <c r="G3950" t="s">
        <v>8221</v>
      </c>
      <c r="H3950" t="s">
        <v>8226</v>
      </c>
      <c r="I3950" t="s">
        <v>8248</v>
      </c>
      <c r="J3950">
        <v>1410076123</v>
      </c>
      <c r="K3950" s="10">
        <f t="shared" si="430"/>
        <v>41889.325497685182</v>
      </c>
      <c r="L3950">
        <v>1404892123</v>
      </c>
      <c r="M3950" s="10">
        <f t="shared" si="431"/>
        <v>41829.325497685182</v>
      </c>
      <c r="N3950" t="b">
        <v>0</v>
      </c>
      <c r="O3950">
        <v>0</v>
      </c>
      <c r="P3950" t="b">
        <v>0</v>
      </c>
      <c r="Q3950" t="s">
        <v>8271</v>
      </c>
      <c r="R3950" s="5">
        <f t="shared" si="427"/>
        <v>0</v>
      </c>
      <c r="S3950" s="6" t="e">
        <f t="shared" si="428"/>
        <v>#DIV/0!</v>
      </c>
      <c r="T3950" t="str">
        <f t="shared" si="432"/>
        <v>theater</v>
      </c>
      <c r="U3950" t="str">
        <f t="shared" si="433"/>
        <v>plays</v>
      </c>
    </row>
    <row r="3951" spans="1:21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f t="shared" si="429"/>
        <v>6800.0000000000009</v>
      </c>
      <c r="F3951">
        <v>1577</v>
      </c>
      <c r="G3951" t="s">
        <v>8221</v>
      </c>
      <c r="H3951" t="s">
        <v>8226</v>
      </c>
      <c r="I3951" t="s">
        <v>8248</v>
      </c>
      <c r="J3951">
        <v>1423623221</v>
      </c>
      <c r="K3951" s="10">
        <f t="shared" si="430"/>
        <v>42046.120613425926</v>
      </c>
      <c r="L3951">
        <v>1421031221</v>
      </c>
      <c r="M3951" s="10">
        <f t="shared" si="431"/>
        <v>42016.120613425926</v>
      </c>
      <c r="N3951" t="b">
        <v>0</v>
      </c>
      <c r="O3951">
        <v>32</v>
      </c>
      <c r="P3951" t="b">
        <v>0</v>
      </c>
      <c r="Q3951" t="s">
        <v>8271</v>
      </c>
      <c r="R3951" s="5">
        <f t="shared" si="427"/>
        <v>0.158</v>
      </c>
      <c r="S3951" s="6">
        <f t="shared" si="428"/>
        <v>49.28125</v>
      </c>
      <c r="T3951" t="str">
        <f t="shared" si="432"/>
        <v>theater</v>
      </c>
      <c r="U3951" t="str">
        <f t="shared" si="433"/>
        <v>plays</v>
      </c>
    </row>
    <row r="3952" spans="1:21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f t="shared" si="429"/>
        <v>4000</v>
      </c>
      <c r="F3952">
        <v>25</v>
      </c>
      <c r="G3952" t="s">
        <v>8221</v>
      </c>
      <c r="H3952" t="s">
        <v>8224</v>
      </c>
      <c r="I3952" t="s">
        <v>8246</v>
      </c>
      <c r="J3952">
        <v>1460140500</v>
      </c>
      <c r="K3952" s="10">
        <f t="shared" si="430"/>
        <v>42468.774305555555</v>
      </c>
      <c r="L3952">
        <v>1457628680</v>
      </c>
      <c r="M3952" s="10">
        <f t="shared" si="431"/>
        <v>42439.702314814815</v>
      </c>
      <c r="N3952" t="b">
        <v>0</v>
      </c>
      <c r="O3952">
        <v>1</v>
      </c>
      <c r="P3952" t="b">
        <v>0</v>
      </c>
      <c r="Q3952" t="s">
        <v>8271</v>
      </c>
      <c r="R3952" s="5">
        <f t="shared" si="427"/>
        <v>6.0000000000000001E-3</v>
      </c>
      <c r="S3952" s="6">
        <f t="shared" si="428"/>
        <v>25</v>
      </c>
      <c r="T3952" t="str">
        <f t="shared" si="432"/>
        <v>theater</v>
      </c>
      <c r="U3952" t="str">
        <f t="shared" si="433"/>
        <v>plays</v>
      </c>
    </row>
    <row r="3953" spans="1:21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f t="shared" si="429"/>
        <v>222000.00000000003</v>
      </c>
      <c r="F3953">
        <v>1</v>
      </c>
      <c r="G3953" t="s">
        <v>8221</v>
      </c>
      <c r="H3953" t="s">
        <v>8241</v>
      </c>
      <c r="I3953" t="s">
        <v>8249</v>
      </c>
      <c r="J3953">
        <v>1462301342</v>
      </c>
      <c r="K3953" s="10">
        <f t="shared" si="430"/>
        <v>42493.784050925926</v>
      </c>
      <c r="L3953">
        <v>1457120942</v>
      </c>
      <c r="M3953" s="10">
        <f t="shared" si="431"/>
        <v>42433.825717592597</v>
      </c>
      <c r="N3953" t="b">
        <v>0</v>
      </c>
      <c r="O3953">
        <v>1</v>
      </c>
      <c r="P3953" t="b">
        <v>0</v>
      </c>
      <c r="Q3953" t="s">
        <v>8271</v>
      </c>
      <c r="R3953" s="5">
        <f t="shared" si="427"/>
        <v>0</v>
      </c>
      <c r="S3953" s="6">
        <f t="shared" si="428"/>
        <v>1</v>
      </c>
      <c r="T3953" t="str">
        <f t="shared" si="432"/>
        <v>theater</v>
      </c>
      <c r="U3953" t="str">
        <f t="shared" si="433"/>
        <v>plays</v>
      </c>
    </row>
    <row r="3954" spans="1:21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f t="shared" si="429"/>
        <v>26000</v>
      </c>
      <c r="F3954">
        <v>25</v>
      </c>
      <c r="G3954" t="s">
        <v>8221</v>
      </c>
      <c r="H3954" t="s">
        <v>8224</v>
      </c>
      <c r="I3954" t="s">
        <v>8246</v>
      </c>
      <c r="J3954">
        <v>1445885890</v>
      </c>
      <c r="K3954" s="10">
        <f t="shared" si="430"/>
        <v>42303.790393518517</v>
      </c>
      <c r="L3954">
        <v>1440701890</v>
      </c>
      <c r="M3954" s="10">
        <f t="shared" si="431"/>
        <v>42243.790393518517</v>
      </c>
      <c r="N3954" t="b">
        <v>0</v>
      </c>
      <c r="O3954">
        <v>1</v>
      </c>
      <c r="P3954" t="b">
        <v>0</v>
      </c>
      <c r="Q3954" t="s">
        <v>8271</v>
      </c>
      <c r="R3954" s="5">
        <f t="shared" si="427"/>
        <v>1E-3</v>
      </c>
      <c r="S3954" s="6">
        <f t="shared" si="428"/>
        <v>25</v>
      </c>
      <c r="T3954" t="str">
        <f t="shared" si="432"/>
        <v>theater</v>
      </c>
      <c r="U3954" t="str">
        <f t="shared" si="433"/>
        <v>plays</v>
      </c>
    </row>
    <row r="3955" spans="1:21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f t="shared" si="429"/>
        <v>17600</v>
      </c>
      <c r="F3955">
        <v>0</v>
      </c>
      <c r="G3955" t="s">
        <v>8221</v>
      </c>
      <c r="H3955" t="s">
        <v>8224</v>
      </c>
      <c r="I3955" t="s">
        <v>8246</v>
      </c>
      <c r="J3955">
        <v>1469834940</v>
      </c>
      <c r="K3955" s="10">
        <f t="shared" si="430"/>
        <v>42580.978472222225</v>
      </c>
      <c r="L3955">
        <v>1467162586</v>
      </c>
      <c r="M3955" s="10">
        <f t="shared" si="431"/>
        <v>42550.048449074078</v>
      </c>
      <c r="N3955" t="b">
        <v>0</v>
      </c>
      <c r="O3955">
        <v>0</v>
      </c>
      <c r="P3955" t="b">
        <v>0</v>
      </c>
      <c r="Q3955" t="s">
        <v>8271</v>
      </c>
      <c r="R3955" s="5">
        <f t="shared" si="427"/>
        <v>0</v>
      </c>
      <c r="S3955" s="6" t="e">
        <f t="shared" si="428"/>
        <v>#DIV/0!</v>
      </c>
      <c r="T3955" t="str">
        <f t="shared" si="432"/>
        <v>theater</v>
      </c>
      <c r="U3955" t="str">
        <f t="shared" si="433"/>
        <v>plays</v>
      </c>
    </row>
    <row r="3956" spans="1:21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f t="shared" si="429"/>
        <v>18750</v>
      </c>
      <c r="F3956">
        <v>0</v>
      </c>
      <c r="G3956" t="s">
        <v>8221</v>
      </c>
      <c r="H3956" t="s">
        <v>8229</v>
      </c>
      <c r="I3956" t="s">
        <v>8251</v>
      </c>
      <c r="J3956">
        <v>1405352264</v>
      </c>
      <c r="K3956" s="10">
        <f t="shared" si="430"/>
        <v>41834.651203703703</v>
      </c>
      <c r="L3956">
        <v>1400168264</v>
      </c>
      <c r="M3956" s="10">
        <f t="shared" si="431"/>
        <v>41774.651203703703</v>
      </c>
      <c r="N3956" t="b">
        <v>0</v>
      </c>
      <c r="O3956">
        <v>0</v>
      </c>
      <c r="P3956" t="b">
        <v>0</v>
      </c>
      <c r="Q3956" t="s">
        <v>8271</v>
      </c>
      <c r="R3956" s="5">
        <f t="shared" si="427"/>
        <v>0</v>
      </c>
      <c r="S3956" s="6" t="e">
        <f t="shared" si="428"/>
        <v>#DIV/0!</v>
      </c>
      <c r="T3956" t="str">
        <f t="shared" si="432"/>
        <v>theater</v>
      </c>
      <c r="U3956" t="str">
        <f t="shared" si="433"/>
        <v>plays</v>
      </c>
    </row>
    <row r="3957" spans="1:21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f t="shared" si="429"/>
        <v>1750</v>
      </c>
      <c r="F3957">
        <v>425</v>
      </c>
      <c r="G3957" t="s">
        <v>8221</v>
      </c>
      <c r="H3957" t="s">
        <v>8224</v>
      </c>
      <c r="I3957" t="s">
        <v>8246</v>
      </c>
      <c r="J3957">
        <v>1448745741</v>
      </c>
      <c r="K3957" s="10">
        <f t="shared" si="430"/>
        <v>42336.890520833331</v>
      </c>
      <c r="L3957">
        <v>1446150141</v>
      </c>
      <c r="M3957" s="10">
        <f t="shared" si="431"/>
        <v>42306.848854166667</v>
      </c>
      <c r="N3957" t="b">
        <v>0</v>
      </c>
      <c r="O3957">
        <v>8</v>
      </c>
      <c r="P3957" t="b">
        <v>0</v>
      </c>
      <c r="Q3957" t="s">
        <v>8271</v>
      </c>
      <c r="R3957" s="5">
        <f t="shared" si="427"/>
        <v>0.24299999999999999</v>
      </c>
      <c r="S3957" s="6">
        <f t="shared" si="428"/>
        <v>53.125</v>
      </c>
      <c r="T3957" t="str">
        <f t="shared" si="432"/>
        <v>theater</v>
      </c>
      <c r="U3957" t="str">
        <f t="shared" si="433"/>
        <v>plays</v>
      </c>
    </row>
    <row r="3958" spans="1:21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f t="shared" si="429"/>
        <v>5500</v>
      </c>
      <c r="F3958">
        <v>0</v>
      </c>
      <c r="G3958" t="s">
        <v>8221</v>
      </c>
      <c r="H3958" t="s">
        <v>8224</v>
      </c>
      <c r="I3958" t="s">
        <v>8246</v>
      </c>
      <c r="J3958">
        <v>1461543600</v>
      </c>
      <c r="K3958" s="10">
        <f t="shared" si="430"/>
        <v>42485.013888888891</v>
      </c>
      <c r="L3958">
        <v>1459203727</v>
      </c>
      <c r="M3958" s="10">
        <f t="shared" si="431"/>
        <v>42457.932025462964</v>
      </c>
      <c r="N3958" t="b">
        <v>0</v>
      </c>
      <c r="O3958">
        <v>0</v>
      </c>
      <c r="P3958" t="b">
        <v>0</v>
      </c>
      <c r="Q3958" t="s">
        <v>8271</v>
      </c>
      <c r="R3958" s="5">
        <f t="shared" si="427"/>
        <v>0</v>
      </c>
      <c r="S3958" s="6" t="e">
        <f t="shared" si="428"/>
        <v>#DIV/0!</v>
      </c>
      <c r="T3958" t="str">
        <f t="shared" si="432"/>
        <v>theater</v>
      </c>
      <c r="U3958" t="str">
        <f t="shared" si="433"/>
        <v>plays</v>
      </c>
    </row>
    <row r="3959" spans="1:21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f t="shared" si="429"/>
        <v>28000</v>
      </c>
      <c r="F3959">
        <v>7</v>
      </c>
      <c r="G3959" t="s">
        <v>8221</v>
      </c>
      <c r="H3959" t="s">
        <v>8224</v>
      </c>
      <c r="I3959" t="s">
        <v>8246</v>
      </c>
      <c r="J3959">
        <v>1468020354</v>
      </c>
      <c r="K3959" s="10">
        <f t="shared" si="430"/>
        <v>42559.976319444439</v>
      </c>
      <c r="L3959">
        <v>1464045954</v>
      </c>
      <c r="M3959" s="10">
        <f t="shared" si="431"/>
        <v>42513.976319444439</v>
      </c>
      <c r="N3959" t="b">
        <v>0</v>
      </c>
      <c r="O3959">
        <v>1</v>
      </c>
      <c r="P3959" t="b">
        <v>0</v>
      </c>
      <c r="Q3959" t="s">
        <v>8271</v>
      </c>
      <c r="R3959" s="5">
        <f t="shared" si="427"/>
        <v>0</v>
      </c>
      <c r="S3959" s="6">
        <f t="shared" si="428"/>
        <v>7</v>
      </c>
      <c r="T3959" t="str">
        <f t="shared" si="432"/>
        <v>theater</v>
      </c>
      <c r="U3959" t="str">
        <f t="shared" si="433"/>
        <v>plays</v>
      </c>
    </row>
    <row r="3960" spans="1:21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f t="shared" si="429"/>
        <v>2000</v>
      </c>
      <c r="F3960">
        <v>641</v>
      </c>
      <c r="G3960" t="s">
        <v>8221</v>
      </c>
      <c r="H3960" t="s">
        <v>8224</v>
      </c>
      <c r="I3960" t="s">
        <v>8246</v>
      </c>
      <c r="J3960">
        <v>1406988000</v>
      </c>
      <c r="K3960" s="10">
        <f t="shared" si="430"/>
        <v>41853.583333333336</v>
      </c>
      <c r="L3960">
        <v>1403822912</v>
      </c>
      <c r="M3960" s="10">
        <f t="shared" si="431"/>
        <v>41816.950370370374</v>
      </c>
      <c r="N3960" t="b">
        <v>0</v>
      </c>
      <c r="O3960">
        <v>16</v>
      </c>
      <c r="P3960" t="b">
        <v>0</v>
      </c>
      <c r="Q3960" t="s">
        <v>8271</v>
      </c>
      <c r="R3960" s="5">
        <f t="shared" si="427"/>
        <v>0.32100000000000001</v>
      </c>
      <c r="S3960" s="6">
        <f t="shared" si="428"/>
        <v>40.0625</v>
      </c>
      <c r="T3960" t="str">
        <f t="shared" si="432"/>
        <v>theater</v>
      </c>
      <c r="U3960" t="str">
        <f t="shared" si="433"/>
        <v>plays</v>
      </c>
    </row>
    <row r="3961" spans="1:21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f t="shared" si="429"/>
        <v>1200</v>
      </c>
      <c r="F3961">
        <v>292</v>
      </c>
      <c r="G3961" t="s">
        <v>8221</v>
      </c>
      <c r="H3961" t="s">
        <v>8224</v>
      </c>
      <c r="I3961" t="s">
        <v>8246</v>
      </c>
      <c r="J3961">
        <v>1411930556</v>
      </c>
      <c r="K3961" s="10">
        <f t="shared" si="430"/>
        <v>41910.788842592592</v>
      </c>
      <c r="L3961">
        <v>1409338556</v>
      </c>
      <c r="M3961" s="10">
        <f t="shared" si="431"/>
        <v>41880.788842592592</v>
      </c>
      <c r="N3961" t="b">
        <v>0</v>
      </c>
      <c r="O3961">
        <v>12</v>
      </c>
      <c r="P3961" t="b">
        <v>0</v>
      </c>
      <c r="Q3961" t="s">
        <v>8271</v>
      </c>
      <c r="R3961" s="5">
        <f t="shared" si="427"/>
        <v>0.24299999999999999</v>
      </c>
      <c r="S3961" s="6">
        <f t="shared" si="428"/>
        <v>24.333333333333332</v>
      </c>
      <c r="T3961" t="str">
        <f t="shared" si="432"/>
        <v>theater</v>
      </c>
      <c r="U3961" t="str">
        <f t="shared" si="433"/>
        <v>plays</v>
      </c>
    </row>
    <row r="3962" spans="1:21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f t="shared" si="429"/>
        <v>3000</v>
      </c>
      <c r="F3962">
        <v>45</v>
      </c>
      <c r="G3962" t="s">
        <v>8221</v>
      </c>
      <c r="H3962" t="s">
        <v>8224</v>
      </c>
      <c r="I3962" t="s">
        <v>8246</v>
      </c>
      <c r="J3962">
        <v>1451852256</v>
      </c>
      <c r="K3962" s="10">
        <f t="shared" si="430"/>
        <v>42372.845555555556</v>
      </c>
      <c r="L3962">
        <v>1449260256</v>
      </c>
      <c r="M3962" s="10">
        <f t="shared" si="431"/>
        <v>42342.845555555556</v>
      </c>
      <c r="N3962" t="b">
        <v>0</v>
      </c>
      <c r="O3962">
        <v>4</v>
      </c>
      <c r="P3962" t="b">
        <v>0</v>
      </c>
      <c r="Q3962" t="s">
        <v>8271</v>
      </c>
      <c r="R3962" s="5">
        <f t="shared" si="427"/>
        <v>1.4999999999999999E-2</v>
      </c>
      <c r="S3962" s="6">
        <f t="shared" si="428"/>
        <v>11.25</v>
      </c>
      <c r="T3962" t="str">
        <f t="shared" si="432"/>
        <v>theater</v>
      </c>
      <c r="U3962" t="str">
        <f t="shared" si="433"/>
        <v>plays</v>
      </c>
    </row>
    <row r="3963" spans="1:21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f t="shared" si="429"/>
        <v>6050</v>
      </c>
      <c r="F3963">
        <v>21</v>
      </c>
      <c r="G3963" t="s">
        <v>8221</v>
      </c>
      <c r="H3963" t="s">
        <v>8225</v>
      </c>
      <c r="I3963" t="s">
        <v>8247</v>
      </c>
      <c r="J3963">
        <v>1399584210</v>
      </c>
      <c r="K3963" s="10">
        <f t="shared" si="430"/>
        <v>41767.891319444447</v>
      </c>
      <c r="L3963">
        <v>1397683410</v>
      </c>
      <c r="M3963" s="10">
        <f t="shared" si="431"/>
        <v>41745.891319444447</v>
      </c>
      <c r="N3963" t="b">
        <v>0</v>
      </c>
      <c r="O3963">
        <v>2</v>
      </c>
      <c r="P3963" t="b">
        <v>0</v>
      </c>
      <c r="Q3963" t="s">
        <v>8271</v>
      </c>
      <c r="R3963" s="5">
        <f t="shared" si="427"/>
        <v>4.0000000000000001E-3</v>
      </c>
      <c r="S3963" s="6">
        <f t="shared" si="428"/>
        <v>10.5</v>
      </c>
      <c r="T3963" t="str">
        <f t="shared" si="432"/>
        <v>theater</v>
      </c>
      <c r="U3963" t="str">
        <f t="shared" si="433"/>
        <v>plays</v>
      </c>
    </row>
    <row r="3964" spans="1:21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f t="shared" si="429"/>
        <v>1694</v>
      </c>
      <c r="F3964">
        <v>45</v>
      </c>
      <c r="G3964" t="s">
        <v>8221</v>
      </c>
      <c r="H3964" t="s">
        <v>8225</v>
      </c>
      <c r="I3964" t="s">
        <v>8247</v>
      </c>
      <c r="J3964">
        <v>1448722494</v>
      </c>
      <c r="K3964" s="10">
        <f t="shared" si="430"/>
        <v>42336.621458333335</v>
      </c>
      <c r="L3964">
        <v>1446562494</v>
      </c>
      <c r="M3964" s="10">
        <f t="shared" si="431"/>
        <v>42311.621458333335</v>
      </c>
      <c r="N3964" t="b">
        <v>0</v>
      </c>
      <c r="O3964">
        <v>3</v>
      </c>
      <c r="P3964" t="b">
        <v>0</v>
      </c>
      <c r="Q3964" t="s">
        <v>8271</v>
      </c>
      <c r="R3964" s="5">
        <f t="shared" si="427"/>
        <v>3.2000000000000001E-2</v>
      </c>
      <c r="S3964" s="6">
        <f t="shared" si="428"/>
        <v>15</v>
      </c>
      <c r="T3964" t="str">
        <f t="shared" si="432"/>
        <v>theater</v>
      </c>
      <c r="U3964" t="str">
        <f t="shared" si="433"/>
        <v>plays</v>
      </c>
    </row>
    <row r="3965" spans="1:21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f t="shared" si="429"/>
        <v>7500</v>
      </c>
      <c r="F3965">
        <v>0</v>
      </c>
      <c r="G3965" t="s">
        <v>8221</v>
      </c>
      <c r="H3965" t="s">
        <v>8229</v>
      </c>
      <c r="I3965" t="s">
        <v>8251</v>
      </c>
      <c r="J3965">
        <v>1447821717</v>
      </c>
      <c r="K3965" s="10">
        <f t="shared" si="430"/>
        <v>42326.195798611108</v>
      </c>
      <c r="L3965">
        <v>1445226117</v>
      </c>
      <c r="M3965" s="10">
        <f t="shared" si="431"/>
        <v>42296.154131944444</v>
      </c>
      <c r="N3965" t="b">
        <v>0</v>
      </c>
      <c r="O3965">
        <v>0</v>
      </c>
      <c r="P3965" t="b">
        <v>0</v>
      </c>
      <c r="Q3965" t="s">
        <v>8271</v>
      </c>
      <c r="R3965" s="5">
        <f t="shared" si="427"/>
        <v>0</v>
      </c>
      <c r="S3965" s="6" t="e">
        <f t="shared" si="428"/>
        <v>#DIV/0!</v>
      </c>
      <c r="T3965" t="str">
        <f t="shared" si="432"/>
        <v>theater</v>
      </c>
      <c r="U3965" t="str">
        <f t="shared" si="433"/>
        <v>plays</v>
      </c>
    </row>
    <row r="3966" spans="1:21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f t="shared" si="429"/>
        <v>2000</v>
      </c>
      <c r="F3966">
        <v>126</v>
      </c>
      <c r="G3966" t="s">
        <v>8221</v>
      </c>
      <c r="H3966" t="s">
        <v>8224</v>
      </c>
      <c r="I3966" t="s">
        <v>8246</v>
      </c>
      <c r="J3966">
        <v>1429460386</v>
      </c>
      <c r="K3966" s="10">
        <f t="shared" si="430"/>
        <v>42113.680393518516</v>
      </c>
      <c r="L3966">
        <v>1424279986</v>
      </c>
      <c r="M3966" s="10">
        <f t="shared" si="431"/>
        <v>42053.722060185188</v>
      </c>
      <c r="N3966" t="b">
        <v>0</v>
      </c>
      <c r="O3966">
        <v>3</v>
      </c>
      <c r="P3966" t="b">
        <v>0</v>
      </c>
      <c r="Q3966" t="s">
        <v>8271</v>
      </c>
      <c r="R3966" s="5">
        <f t="shared" si="427"/>
        <v>6.3E-2</v>
      </c>
      <c r="S3966" s="6">
        <f t="shared" si="428"/>
        <v>42</v>
      </c>
      <c r="T3966" t="str">
        <f t="shared" si="432"/>
        <v>theater</v>
      </c>
      <c r="U3966" t="str">
        <f t="shared" si="433"/>
        <v>plays</v>
      </c>
    </row>
    <row r="3967" spans="1:21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f t="shared" si="429"/>
        <v>2000</v>
      </c>
      <c r="F3967">
        <v>285</v>
      </c>
      <c r="G3967" t="s">
        <v>8221</v>
      </c>
      <c r="H3967" t="s">
        <v>8224</v>
      </c>
      <c r="I3967" t="s">
        <v>8246</v>
      </c>
      <c r="J3967">
        <v>1460608780</v>
      </c>
      <c r="K3967" s="10">
        <f t="shared" si="430"/>
        <v>42474.194212962961</v>
      </c>
      <c r="L3967">
        <v>1455428380</v>
      </c>
      <c r="M3967" s="10">
        <f t="shared" si="431"/>
        <v>42414.235879629632</v>
      </c>
      <c r="N3967" t="b">
        <v>0</v>
      </c>
      <c r="O3967">
        <v>4</v>
      </c>
      <c r="P3967" t="b">
        <v>0</v>
      </c>
      <c r="Q3967" t="s">
        <v>8271</v>
      </c>
      <c r="R3967" s="5">
        <f t="shared" si="427"/>
        <v>0.14299999999999999</v>
      </c>
      <c r="S3967" s="6">
        <f t="shared" si="428"/>
        <v>71.25</v>
      </c>
      <c r="T3967" t="str">
        <f t="shared" si="432"/>
        <v>theater</v>
      </c>
      <c r="U3967" t="str">
        <f t="shared" si="433"/>
        <v>plays</v>
      </c>
    </row>
    <row r="3968" spans="1:21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f t="shared" si="429"/>
        <v>7500</v>
      </c>
      <c r="F3968">
        <v>45</v>
      </c>
      <c r="G3968" t="s">
        <v>8221</v>
      </c>
      <c r="H3968" t="s">
        <v>8224</v>
      </c>
      <c r="I3968" t="s">
        <v>8246</v>
      </c>
      <c r="J3968">
        <v>1406170740</v>
      </c>
      <c r="K3968" s="10">
        <f t="shared" si="430"/>
        <v>41844.124305555553</v>
      </c>
      <c r="L3968">
        <v>1402506278</v>
      </c>
      <c r="M3968" s="10">
        <f t="shared" si="431"/>
        <v>41801.711550925924</v>
      </c>
      <c r="N3968" t="b">
        <v>0</v>
      </c>
      <c r="O3968">
        <v>2</v>
      </c>
      <c r="P3968" t="b">
        <v>0</v>
      </c>
      <c r="Q3968" t="s">
        <v>8271</v>
      </c>
      <c r="R3968" s="5">
        <f t="shared" si="427"/>
        <v>6.0000000000000001E-3</v>
      </c>
      <c r="S3968" s="6">
        <f t="shared" si="428"/>
        <v>22.5</v>
      </c>
      <c r="T3968" t="str">
        <f t="shared" si="432"/>
        <v>theater</v>
      </c>
      <c r="U3968" t="str">
        <f t="shared" si="433"/>
        <v>plays</v>
      </c>
    </row>
    <row r="3969" spans="1:21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f t="shared" si="429"/>
        <v>1700</v>
      </c>
      <c r="F3969">
        <v>410</v>
      </c>
      <c r="G3969" t="s">
        <v>8221</v>
      </c>
      <c r="H3969" t="s">
        <v>8224</v>
      </c>
      <c r="I3969" t="s">
        <v>8246</v>
      </c>
      <c r="J3969">
        <v>1488783507</v>
      </c>
      <c r="K3969" s="10">
        <f t="shared" si="430"/>
        <v>42800.290590277778</v>
      </c>
      <c r="L3969">
        <v>1486191507</v>
      </c>
      <c r="M3969" s="10">
        <f t="shared" si="431"/>
        <v>42770.290590277778</v>
      </c>
      <c r="N3969" t="b">
        <v>0</v>
      </c>
      <c r="O3969">
        <v>10</v>
      </c>
      <c r="P3969" t="b">
        <v>0</v>
      </c>
      <c r="Q3969" t="s">
        <v>8271</v>
      </c>
      <c r="R3969" s="5">
        <f t="shared" si="427"/>
        <v>0.24099999999999999</v>
      </c>
      <c r="S3969" s="6">
        <f t="shared" si="428"/>
        <v>41</v>
      </c>
      <c r="T3969" t="str">
        <f t="shared" si="432"/>
        <v>theater</v>
      </c>
      <c r="U3969" t="str">
        <f t="shared" si="433"/>
        <v>plays</v>
      </c>
    </row>
    <row r="3970" spans="1:21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f t="shared" si="429"/>
        <v>5000</v>
      </c>
      <c r="F3970">
        <v>527</v>
      </c>
      <c r="G3970" t="s">
        <v>8221</v>
      </c>
      <c r="H3970" t="s">
        <v>8224</v>
      </c>
      <c r="I3970" t="s">
        <v>8246</v>
      </c>
      <c r="J3970">
        <v>1463945673</v>
      </c>
      <c r="K3970" s="10">
        <f t="shared" si="430"/>
        <v>42512.815659722226</v>
      </c>
      <c r="L3970">
        <v>1458761673</v>
      </c>
      <c r="M3970" s="10">
        <f t="shared" si="431"/>
        <v>42452.815659722226</v>
      </c>
      <c r="N3970" t="b">
        <v>0</v>
      </c>
      <c r="O3970">
        <v>11</v>
      </c>
      <c r="P3970" t="b">
        <v>0</v>
      </c>
      <c r="Q3970" t="s">
        <v>8271</v>
      </c>
      <c r="R3970" s="5">
        <f t="shared" ref="R3970:R4033" si="434">ROUND((F3970/D3970),3)</f>
        <v>0.105</v>
      </c>
      <c r="S3970" s="6">
        <f t="shared" ref="S3970:S4033" si="435">F3970/O3970</f>
        <v>47.909090909090907</v>
      </c>
      <c r="T3970" t="str">
        <f t="shared" si="432"/>
        <v>theater</v>
      </c>
      <c r="U3970" t="str">
        <f t="shared" si="433"/>
        <v>plays</v>
      </c>
    </row>
    <row r="3971" spans="1:21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f t="shared" ref="E3971:E4034" si="436">IF(I3971="USD",D3971,(IF(I3971="AUD",(D3971*0.68),IF(I3971="GBP",(D3971*1.21),(IF(I3971="EUR",(D3971*1.11),(IF(I3971="CAD",(D3971*0.75),(IF(I3971="NZD",(D3971*0.64),IF(I3971="HKD",(D3971*0.13),IF(I3971="DKK",(D3971*0.15),IF(I3971="NOK",(D3971*0.11),IF(I3971="SEK",(D3971*0.1),(IF(I3971="MXN",(D3971*0.051),IF(I3971="chf",(D3971*1.02),IF(I3971="SGD",(D3971*0.72)))))))))))))))))))</f>
        <v>2825</v>
      </c>
      <c r="F3971">
        <v>211</v>
      </c>
      <c r="G3971" t="s">
        <v>8221</v>
      </c>
      <c r="H3971" t="s">
        <v>8224</v>
      </c>
      <c r="I3971" t="s">
        <v>8246</v>
      </c>
      <c r="J3971">
        <v>1472442900</v>
      </c>
      <c r="K3971" s="10">
        <f t="shared" ref="K3971:K4034" si="437">(((J3971/60)/60)/24)+DATE(1970,1,1)</f>
        <v>42611.163194444445</v>
      </c>
      <c r="L3971">
        <v>1471638646</v>
      </c>
      <c r="M3971" s="10">
        <f t="shared" ref="M3971:M4034" si="438">(((L3971/60)/60)/24)+DATE(1970,1,1)</f>
        <v>42601.854699074072</v>
      </c>
      <c r="N3971" t="b">
        <v>0</v>
      </c>
      <c r="O3971">
        <v>6</v>
      </c>
      <c r="P3971" t="b">
        <v>0</v>
      </c>
      <c r="Q3971" t="s">
        <v>8271</v>
      </c>
      <c r="R3971" s="5">
        <f t="shared" si="434"/>
        <v>7.4999999999999997E-2</v>
      </c>
      <c r="S3971" s="6">
        <f t="shared" si="435"/>
        <v>35.166666666666664</v>
      </c>
      <c r="T3971" t="str">
        <f t="shared" ref="T3971:T4034" si="439">LEFT(Q3971,SEARCH("/",Q3971,1)-1)</f>
        <v>theater</v>
      </c>
      <c r="U3971" t="str">
        <f t="shared" ref="U3971:U4034" si="440">RIGHT(Q3971,(LEN(Q3971)-(SEARCH("/",Q3971,1))))</f>
        <v>plays</v>
      </c>
    </row>
    <row r="3972" spans="1:21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f t="shared" si="436"/>
        <v>15000</v>
      </c>
      <c r="F3972">
        <v>11</v>
      </c>
      <c r="G3972" t="s">
        <v>8221</v>
      </c>
      <c r="H3972" t="s">
        <v>8224</v>
      </c>
      <c r="I3972" t="s">
        <v>8246</v>
      </c>
      <c r="J3972">
        <v>1460925811</v>
      </c>
      <c r="K3972" s="10">
        <f t="shared" si="437"/>
        <v>42477.863553240735</v>
      </c>
      <c r="L3972">
        <v>1458333811</v>
      </c>
      <c r="M3972" s="10">
        <f t="shared" si="438"/>
        <v>42447.863553240735</v>
      </c>
      <c r="N3972" t="b">
        <v>0</v>
      </c>
      <c r="O3972">
        <v>2</v>
      </c>
      <c r="P3972" t="b">
        <v>0</v>
      </c>
      <c r="Q3972" t="s">
        <v>8271</v>
      </c>
      <c r="R3972" s="5">
        <f t="shared" si="434"/>
        <v>1E-3</v>
      </c>
      <c r="S3972" s="6">
        <f t="shared" si="435"/>
        <v>5.5</v>
      </c>
      <c r="T3972" t="str">
        <f t="shared" si="439"/>
        <v>theater</v>
      </c>
      <c r="U3972" t="str">
        <f t="shared" si="440"/>
        <v>plays</v>
      </c>
    </row>
    <row r="3973" spans="1:21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f t="shared" si="436"/>
        <v>14000</v>
      </c>
      <c r="F3973">
        <v>136</v>
      </c>
      <c r="G3973" t="s">
        <v>8221</v>
      </c>
      <c r="H3973" t="s">
        <v>8224</v>
      </c>
      <c r="I3973" t="s">
        <v>8246</v>
      </c>
      <c r="J3973">
        <v>1405947126</v>
      </c>
      <c r="K3973" s="10">
        <f t="shared" si="437"/>
        <v>41841.536180555559</v>
      </c>
      <c r="L3973">
        <v>1403355126</v>
      </c>
      <c r="M3973" s="10">
        <f t="shared" si="438"/>
        <v>41811.536180555559</v>
      </c>
      <c r="N3973" t="b">
        <v>0</v>
      </c>
      <c r="O3973">
        <v>6</v>
      </c>
      <c r="P3973" t="b">
        <v>0</v>
      </c>
      <c r="Q3973" t="s">
        <v>8271</v>
      </c>
      <c r="R3973" s="5">
        <f t="shared" si="434"/>
        <v>0.01</v>
      </c>
      <c r="S3973" s="6">
        <f t="shared" si="435"/>
        <v>22.666666666666668</v>
      </c>
      <c r="T3973" t="str">
        <f t="shared" si="439"/>
        <v>theater</v>
      </c>
      <c r="U3973" t="str">
        <f t="shared" si="440"/>
        <v>plays</v>
      </c>
    </row>
    <row r="3974" spans="1:21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f t="shared" si="436"/>
        <v>1000</v>
      </c>
      <c r="F3974">
        <v>211</v>
      </c>
      <c r="G3974" t="s">
        <v>8221</v>
      </c>
      <c r="H3974" t="s">
        <v>8224</v>
      </c>
      <c r="I3974" t="s">
        <v>8246</v>
      </c>
      <c r="J3974">
        <v>1423186634</v>
      </c>
      <c r="K3974" s="10">
        <f t="shared" si="437"/>
        <v>42041.067523148144</v>
      </c>
      <c r="L3974">
        <v>1418002634</v>
      </c>
      <c r="M3974" s="10">
        <f t="shared" si="438"/>
        <v>41981.067523148144</v>
      </c>
      <c r="N3974" t="b">
        <v>0</v>
      </c>
      <c r="O3974">
        <v>8</v>
      </c>
      <c r="P3974" t="b">
        <v>0</v>
      </c>
      <c r="Q3974" t="s">
        <v>8271</v>
      </c>
      <c r="R3974" s="5">
        <f t="shared" si="434"/>
        <v>0.21099999999999999</v>
      </c>
      <c r="S3974" s="6">
        <f t="shared" si="435"/>
        <v>26.375</v>
      </c>
      <c r="T3974" t="str">
        <f t="shared" si="439"/>
        <v>theater</v>
      </c>
      <c r="U3974" t="str">
        <f t="shared" si="440"/>
        <v>plays</v>
      </c>
    </row>
    <row r="3975" spans="1:21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f t="shared" si="436"/>
        <v>5000</v>
      </c>
      <c r="F3975">
        <v>3905</v>
      </c>
      <c r="G3975" t="s">
        <v>8221</v>
      </c>
      <c r="H3975" t="s">
        <v>8224</v>
      </c>
      <c r="I3975" t="s">
        <v>8246</v>
      </c>
      <c r="J3975">
        <v>1462766400</v>
      </c>
      <c r="K3975" s="10">
        <f t="shared" si="437"/>
        <v>42499.166666666672</v>
      </c>
      <c r="L3975">
        <v>1460219110</v>
      </c>
      <c r="M3975" s="10">
        <f t="shared" si="438"/>
        <v>42469.68414351852</v>
      </c>
      <c r="N3975" t="b">
        <v>0</v>
      </c>
      <c r="O3975">
        <v>37</v>
      </c>
      <c r="P3975" t="b">
        <v>0</v>
      </c>
      <c r="Q3975" t="s">
        <v>8271</v>
      </c>
      <c r="R3975" s="5">
        <f t="shared" si="434"/>
        <v>0.78100000000000003</v>
      </c>
      <c r="S3975" s="6">
        <f t="shared" si="435"/>
        <v>105.54054054054055</v>
      </c>
      <c r="T3975" t="str">
        <f t="shared" si="439"/>
        <v>theater</v>
      </c>
      <c r="U3975" t="str">
        <f t="shared" si="440"/>
        <v>plays</v>
      </c>
    </row>
    <row r="3976" spans="1:21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f t="shared" si="436"/>
        <v>1210</v>
      </c>
      <c r="F3976">
        <v>320</v>
      </c>
      <c r="G3976" t="s">
        <v>8221</v>
      </c>
      <c r="H3976" t="s">
        <v>8225</v>
      </c>
      <c r="I3976" t="s">
        <v>8247</v>
      </c>
      <c r="J3976">
        <v>1464872848</v>
      </c>
      <c r="K3976" s="10">
        <f t="shared" si="437"/>
        <v>42523.546851851846</v>
      </c>
      <c r="L3976">
        <v>1462280848</v>
      </c>
      <c r="M3976" s="10">
        <f t="shared" si="438"/>
        <v>42493.546851851846</v>
      </c>
      <c r="N3976" t="b">
        <v>0</v>
      </c>
      <c r="O3976">
        <v>11</v>
      </c>
      <c r="P3976" t="b">
        <v>0</v>
      </c>
      <c r="Q3976" t="s">
        <v>8271</v>
      </c>
      <c r="R3976" s="5">
        <f t="shared" si="434"/>
        <v>0.32</v>
      </c>
      <c r="S3976" s="6">
        <f t="shared" si="435"/>
        <v>29.09090909090909</v>
      </c>
      <c r="T3976" t="str">
        <f t="shared" si="439"/>
        <v>theater</v>
      </c>
      <c r="U3976" t="str">
        <f t="shared" si="440"/>
        <v>plays</v>
      </c>
    </row>
    <row r="3977" spans="1:21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f t="shared" si="436"/>
        <v>678</v>
      </c>
      <c r="F3977">
        <v>0</v>
      </c>
      <c r="G3977" t="s">
        <v>8221</v>
      </c>
      <c r="H3977" t="s">
        <v>8224</v>
      </c>
      <c r="I3977" t="s">
        <v>8246</v>
      </c>
      <c r="J3977">
        <v>1468442898</v>
      </c>
      <c r="K3977" s="10">
        <f t="shared" si="437"/>
        <v>42564.866875</v>
      </c>
      <c r="L3977">
        <v>1465850898</v>
      </c>
      <c r="M3977" s="10">
        <f t="shared" si="438"/>
        <v>42534.866875</v>
      </c>
      <c r="N3977" t="b">
        <v>0</v>
      </c>
      <c r="O3977">
        <v>0</v>
      </c>
      <c r="P3977" t="b">
        <v>0</v>
      </c>
      <c r="Q3977" t="s">
        <v>8271</v>
      </c>
      <c r="R3977" s="5">
        <f t="shared" si="434"/>
        <v>0</v>
      </c>
      <c r="S3977" s="6" t="e">
        <f t="shared" si="435"/>
        <v>#DIV/0!</v>
      </c>
      <c r="T3977" t="str">
        <f t="shared" si="439"/>
        <v>theater</v>
      </c>
      <c r="U3977" t="str">
        <f t="shared" si="440"/>
        <v>plays</v>
      </c>
    </row>
    <row r="3978" spans="1:21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f t="shared" si="436"/>
        <v>1300</v>
      </c>
      <c r="F3978">
        <v>620</v>
      </c>
      <c r="G3978" t="s">
        <v>8221</v>
      </c>
      <c r="H3978" t="s">
        <v>8224</v>
      </c>
      <c r="I3978" t="s">
        <v>8246</v>
      </c>
      <c r="J3978">
        <v>1406876400</v>
      </c>
      <c r="K3978" s="10">
        <f t="shared" si="437"/>
        <v>41852.291666666664</v>
      </c>
      <c r="L3978">
        <v>1405024561</v>
      </c>
      <c r="M3978" s="10">
        <f t="shared" si="438"/>
        <v>41830.858344907407</v>
      </c>
      <c r="N3978" t="b">
        <v>0</v>
      </c>
      <c r="O3978">
        <v>10</v>
      </c>
      <c r="P3978" t="b">
        <v>0</v>
      </c>
      <c r="Q3978" t="s">
        <v>8271</v>
      </c>
      <c r="R3978" s="5">
        <f t="shared" si="434"/>
        <v>0.47699999999999998</v>
      </c>
      <c r="S3978" s="6">
        <f t="shared" si="435"/>
        <v>62</v>
      </c>
      <c r="T3978" t="str">
        <f t="shared" si="439"/>
        <v>theater</v>
      </c>
      <c r="U3978" t="str">
        <f t="shared" si="440"/>
        <v>plays</v>
      </c>
    </row>
    <row r="3979" spans="1:21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f t="shared" si="436"/>
        <v>90000</v>
      </c>
      <c r="F3979">
        <v>1305</v>
      </c>
      <c r="G3979" t="s">
        <v>8221</v>
      </c>
      <c r="H3979" t="s">
        <v>8224</v>
      </c>
      <c r="I3979" t="s">
        <v>8246</v>
      </c>
      <c r="J3979">
        <v>1469213732</v>
      </c>
      <c r="K3979" s="10">
        <f t="shared" si="437"/>
        <v>42573.788564814815</v>
      </c>
      <c r="L3979">
        <v>1466621732</v>
      </c>
      <c r="M3979" s="10">
        <f t="shared" si="438"/>
        <v>42543.788564814815</v>
      </c>
      <c r="N3979" t="b">
        <v>0</v>
      </c>
      <c r="O3979">
        <v>6</v>
      </c>
      <c r="P3979" t="b">
        <v>0</v>
      </c>
      <c r="Q3979" t="s">
        <v>8271</v>
      </c>
      <c r="R3979" s="5">
        <f t="shared" si="434"/>
        <v>1.4999999999999999E-2</v>
      </c>
      <c r="S3979" s="6">
        <f t="shared" si="435"/>
        <v>217.5</v>
      </c>
      <c r="T3979" t="str">
        <f t="shared" si="439"/>
        <v>theater</v>
      </c>
      <c r="U3979" t="str">
        <f t="shared" si="440"/>
        <v>plays</v>
      </c>
    </row>
    <row r="3980" spans="1:21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f t="shared" si="436"/>
        <v>2000</v>
      </c>
      <c r="F3980">
        <v>214</v>
      </c>
      <c r="G3980" t="s">
        <v>8221</v>
      </c>
      <c r="H3980" t="s">
        <v>8224</v>
      </c>
      <c r="I3980" t="s">
        <v>8246</v>
      </c>
      <c r="J3980">
        <v>1422717953</v>
      </c>
      <c r="K3980" s="10">
        <f t="shared" si="437"/>
        <v>42035.642974537041</v>
      </c>
      <c r="L3980">
        <v>1417533953</v>
      </c>
      <c r="M3980" s="10">
        <f t="shared" si="438"/>
        <v>41975.642974537041</v>
      </c>
      <c r="N3980" t="b">
        <v>0</v>
      </c>
      <c r="O3980">
        <v>8</v>
      </c>
      <c r="P3980" t="b">
        <v>0</v>
      </c>
      <c r="Q3980" t="s">
        <v>8271</v>
      </c>
      <c r="R3980" s="5">
        <f t="shared" si="434"/>
        <v>0.107</v>
      </c>
      <c r="S3980" s="6">
        <f t="shared" si="435"/>
        <v>26.75</v>
      </c>
      <c r="T3980" t="str">
        <f t="shared" si="439"/>
        <v>theater</v>
      </c>
      <c r="U3980" t="str">
        <f t="shared" si="440"/>
        <v>plays</v>
      </c>
    </row>
    <row r="3981" spans="1:21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f t="shared" si="436"/>
        <v>7260</v>
      </c>
      <c r="F3981">
        <v>110</v>
      </c>
      <c r="G3981" t="s">
        <v>8221</v>
      </c>
      <c r="H3981" t="s">
        <v>8225</v>
      </c>
      <c r="I3981" t="s">
        <v>8247</v>
      </c>
      <c r="J3981">
        <v>1427659200</v>
      </c>
      <c r="K3981" s="10">
        <f t="shared" si="437"/>
        <v>42092.833333333328</v>
      </c>
      <c r="L3981">
        <v>1425678057</v>
      </c>
      <c r="M3981" s="10">
        <f t="shared" si="438"/>
        <v>42069.903437500005</v>
      </c>
      <c r="N3981" t="b">
        <v>0</v>
      </c>
      <c r="O3981">
        <v>6</v>
      </c>
      <c r="P3981" t="b">
        <v>0</v>
      </c>
      <c r="Q3981" t="s">
        <v>8271</v>
      </c>
      <c r="R3981" s="5">
        <f t="shared" si="434"/>
        <v>1.7999999999999999E-2</v>
      </c>
      <c r="S3981" s="6">
        <f t="shared" si="435"/>
        <v>18.333333333333332</v>
      </c>
      <c r="T3981" t="str">
        <f t="shared" si="439"/>
        <v>theater</v>
      </c>
      <c r="U3981" t="str">
        <f t="shared" si="440"/>
        <v>plays</v>
      </c>
    </row>
    <row r="3982" spans="1:21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f t="shared" si="436"/>
        <v>2500</v>
      </c>
      <c r="F3982">
        <v>450</v>
      </c>
      <c r="G3982" t="s">
        <v>8221</v>
      </c>
      <c r="H3982" t="s">
        <v>8224</v>
      </c>
      <c r="I3982" t="s">
        <v>8246</v>
      </c>
      <c r="J3982">
        <v>1404570147</v>
      </c>
      <c r="K3982" s="10">
        <f t="shared" si="437"/>
        <v>41825.598923611113</v>
      </c>
      <c r="L3982">
        <v>1401978147</v>
      </c>
      <c r="M3982" s="10">
        <f t="shared" si="438"/>
        <v>41795.598923611113</v>
      </c>
      <c r="N3982" t="b">
        <v>0</v>
      </c>
      <c r="O3982">
        <v>7</v>
      </c>
      <c r="P3982" t="b">
        <v>0</v>
      </c>
      <c r="Q3982" t="s">
        <v>8271</v>
      </c>
      <c r="R3982" s="5">
        <f t="shared" si="434"/>
        <v>0.18</v>
      </c>
      <c r="S3982" s="6">
        <f t="shared" si="435"/>
        <v>64.285714285714292</v>
      </c>
      <c r="T3982" t="str">
        <f t="shared" si="439"/>
        <v>theater</v>
      </c>
      <c r="U3982" t="str">
        <f t="shared" si="440"/>
        <v>plays</v>
      </c>
    </row>
    <row r="3983" spans="1:21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f t="shared" si="436"/>
        <v>30000</v>
      </c>
      <c r="F3983">
        <v>1225</v>
      </c>
      <c r="G3983" t="s">
        <v>8221</v>
      </c>
      <c r="H3983" t="s">
        <v>8224</v>
      </c>
      <c r="I3983" t="s">
        <v>8246</v>
      </c>
      <c r="J3983">
        <v>1468729149</v>
      </c>
      <c r="K3983" s="10">
        <f t="shared" si="437"/>
        <v>42568.179965277777</v>
      </c>
      <c r="L3983">
        <v>1463545149</v>
      </c>
      <c r="M3983" s="10">
        <f t="shared" si="438"/>
        <v>42508.179965277777</v>
      </c>
      <c r="N3983" t="b">
        <v>0</v>
      </c>
      <c r="O3983">
        <v>7</v>
      </c>
      <c r="P3983" t="b">
        <v>0</v>
      </c>
      <c r="Q3983" t="s">
        <v>8271</v>
      </c>
      <c r="R3983" s="5">
        <f t="shared" si="434"/>
        <v>4.1000000000000002E-2</v>
      </c>
      <c r="S3983" s="6">
        <f t="shared" si="435"/>
        <v>175</v>
      </c>
      <c r="T3983" t="str">
        <f t="shared" si="439"/>
        <v>theater</v>
      </c>
      <c r="U3983" t="str">
        <f t="shared" si="440"/>
        <v>plays</v>
      </c>
    </row>
    <row r="3984" spans="1:21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f t="shared" si="436"/>
        <v>1028.5</v>
      </c>
      <c r="F3984">
        <v>170</v>
      </c>
      <c r="G3984" t="s">
        <v>8221</v>
      </c>
      <c r="H3984" t="s">
        <v>8225</v>
      </c>
      <c r="I3984" t="s">
        <v>8247</v>
      </c>
      <c r="J3984">
        <v>1436297180</v>
      </c>
      <c r="K3984" s="10">
        <f t="shared" si="437"/>
        <v>42192.809953703705</v>
      </c>
      <c r="L3984">
        <v>1431113180</v>
      </c>
      <c r="M3984" s="10">
        <f t="shared" si="438"/>
        <v>42132.809953703705</v>
      </c>
      <c r="N3984" t="b">
        <v>0</v>
      </c>
      <c r="O3984">
        <v>5</v>
      </c>
      <c r="P3984" t="b">
        <v>0</v>
      </c>
      <c r="Q3984" t="s">
        <v>8271</v>
      </c>
      <c r="R3984" s="5">
        <f t="shared" si="434"/>
        <v>0.2</v>
      </c>
      <c r="S3984" s="6">
        <f t="shared" si="435"/>
        <v>34</v>
      </c>
      <c r="T3984" t="str">
        <f t="shared" si="439"/>
        <v>theater</v>
      </c>
      <c r="U3984" t="str">
        <f t="shared" si="440"/>
        <v>plays</v>
      </c>
    </row>
    <row r="3985" spans="1:21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f t="shared" si="436"/>
        <v>11140</v>
      </c>
      <c r="F3985">
        <v>3877</v>
      </c>
      <c r="G3985" t="s">
        <v>8221</v>
      </c>
      <c r="H3985" t="s">
        <v>8224</v>
      </c>
      <c r="I3985" t="s">
        <v>8246</v>
      </c>
      <c r="J3985">
        <v>1400569140</v>
      </c>
      <c r="K3985" s="10">
        <f t="shared" si="437"/>
        <v>41779.290972222225</v>
      </c>
      <c r="L3985">
        <v>1397854356</v>
      </c>
      <c r="M3985" s="10">
        <f t="shared" si="438"/>
        <v>41747.86986111111</v>
      </c>
      <c r="N3985" t="b">
        <v>0</v>
      </c>
      <c r="O3985">
        <v>46</v>
      </c>
      <c r="P3985" t="b">
        <v>0</v>
      </c>
      <c r="Q3985" t="s">
        <v>8271</v>
      </c>
      <c r="R3985" s="5">
        <f t="shared" si="434"/>
        <v>0.34799999999999998</v>
      </c>
      <c r="S3985" s="6">
        <f t="shared" si="435"/>
        <v>84.282608695652172</v>
      </c>
      <c r="T3985" t="str">
        <f t="shared" si="439"/>
        <v>theater</v>
      </c>
      <c r="U3985" t="str">
        <f t="shared" si="440"/>
        <v>plays</v>
      </c>
    </row>
    <row r="3986" spans="1:21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f t="shared" si="436"/>
        <v>1815</v>
      </c>
      <c r="F3986">
        <v>95</v>
      </c>
      <c r="G3986" t="s">
        <v>8221</v>
      </c>
      <c r="H3986" t="s">
        <v>8225</v>
      </c>
      <c r="I3986" t="s">
        <v>8247</v>
      </c>
      <c r="J3986">
        <v>1415404800</v>
      </c>
      <c r="K3986" s="10">
        <f t="shared" si="437"/>
        <v>41951</v>
      </c>
      <c r="L3986">
        <v>1412809644</v>
      </c>
      <c r="M3986" s="10">
        <f t="shared" si="438"/>
        <v>41920.963472222218</v>
      </c>
      <c r="N3986" t="b">
        <v>0</v>
      </c>
      <c r="O3986">
        <v>10</v>
      </c>
      <c r="P3986" t="b">
        <v>0</v>
      </c>
      <c r="Q3986" t="s">
        <v>8271</v>
      </c>
      <c r="R3986" s="5">
        <f t="shared" si="434"/>
        <v>6.3E-2</v>
      </c>
      <c r="S3986" s="6">
        <f t="shared" si="435"/>
        <v>9.5</v>
      </c>
      <c r="T3986" t="str">
        <f t="shared" si="439"/>
        <v>theater</v>
      </c>
      <c r="U3986" t="str">
        <f t="shared" si="440"/>
        <v>plays</v>
      </c>
    </row>
    <row r="3987" spans="1:21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f t="shared" si="436"/>
        <v>2000</v>
      </c>
      <c r="F3987">
        <v>641</v>
      </c>
      <c r="G3987" t="s">
        <v>8221</v>
      </c>
      <c r="H3987" t="s">
        <v>8224</v>
      </c>
      <c r="I3987" t="s">
        <v>8246</v>
      </c>
      <c r="J3987">
        <v>1456002300</v>
      </c>
      <c r="K3987" s="10">
        <f t="shared" si="437"/>
        <v>42420.878472222219</v>
      </c>
      <c r="L3987">
        <v>1454173120</v>
      </c>
      <c r="M3987" s="10">
        <f t="shared" si="438"/>
        <v>42399.707407407404</v>
      </c>
      <c r="N3987" t="b">
        <v>0</v>
      </c>
      <c r="O3987">
        <v>19</v>
      </c>
      <c r="P3987" t="b">
        <v>0</v>
      </c>
      <c r="Q3987" t="s">
        <v>8271</v>
      </c>
      <c r="R3987" s="5">
        <f t="shared" si="434"/>
        <v>0.32100000000000001</v>
      </c>
      <c r="S3987" s="6">
        <f t="shared" si="435"/>
        <v>33.736842105263158</v>
      </c>
      <c r="T3987" t="str">
        <f t="shared" si="439"/>
        <v>theater</v>
      </c>
      <c r="U3987" t="str">
        <f t="shared" si="440"/>
        <v>plays</v>
      </c>
    </row>
    <row r="3988" spans="1:21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f t="shared" si="436"/>
        <v>6050</v>
      </c>
      <c r="F3988">
        <v>488</v>
      </c>
      <c r="G3988" t="s">
        <v>8221</v>
      </c>
      <c r="H3988" t="s">
        <v>8225</v>
      </c>
      <c r="I3988" t="s">
        <v>8247</v>
      </c>
      <c r="J3988">
        <v>1462539840</v>
      </c>
      <c r="K3988" s="10">
        <f t="shared" si="437"/>
        <v>42496.544444444444</v>
      </c>
      <c r="L3988">
        <v>1460034594</v>
      </c>
      <c r="M3988" s="10">
        <f t="shared" si="438"/>
        <v>42467.548541666663</v>
      </c>
      <c r="N3988" t="b">
        <v>0</v>
      </c>
      <c r="O3988">
        <v>13</v>
      </c>
      <c r="P3988" t="b">
        <v>0</v>
      </c>
      <c r="Q3988" t="s">
        <v>8271</v>
      </c>
      <c r="R3988" s="5">
        <f t="shared" si="434"/>
        <v>9.8000000000000004E-2</v>
      </c>
      <c r="S3988" s="6">
        <f t="shared" si="435"/>
        <v>37.53846153846154</v>
      </c>
      <c r="T3988" t="str">
        <f t="shared" si="439"/>
        <v>theater</v>
      </c>
      <c r="U3988" t="str">
        <f t="shared" si="440"/>
        <v>plays</v>
      </c>
    </row>
    <row r="3989" spans="1:21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f t="shared" si="436"/>
        <v>484</v>
      </c>
      <c r="F3989">
        <v>151</v>
      </c>
      <c r="G3989" t="s">
        <v>8221</v>
      </c>
      <c r="H3989" t="s">
        <v>8225</v>
      </c>
      <c r="I3989" t="s">
        <v>8247</v>
      </c>
      <c r="J3989">
        <v>1400278290</v>
      </c>
      <c r="K3989" s="10">
        <f t="shared" si="437"/>
        <v>41775.92465277778</v>
      </c>
      <c r="L3989">
        <v>1399414290</v>
      </c>
      <c r="M3989" s="10">
        <f t="shared" si="438"/>
        <v>41765.92465277778</v>
      </c>
      <c r="N3989" t="b">
        <v>0</v>
      </c>
      <c r="O3989">
        <v>13</v>
      </c>
      <c r="P3989" t="b">
        <v>0</v>
      </c>
      <c r="Q3989" t="s">
        <v>8271</v>
      </c>
      <c r="R3989" s="5">
        <f t="shared" si="434"/>
        <v>0.378</v>
      </c>
      <c r="S3989" s="6">
        <f t="shared" si="435"/>
        <v>11.615384615384615</v>
      </c>
      <c r="T3989" t="str">
        <f t="shared" si="439"/>
        <v>theater</v>
      </c>
      <c r="U3989" t="str">
        <f t="shared" si="440"/>
        <v>plays</v>
      </c>
    </row>
    <row r="3990" spans="1:21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f t="shared" si="436"/>
        <v>1500</v>
      </c>
      <c r="F3990">
        <v>32</v>
      </c>
      <c r="G3990" t="s">
        <v>8221</v>
      </c>
      <c r="H3990" t="s">
        <v>8224</v>
      </c>
      <c r="I3990" t="s">
        <v>8246</v>
      </c>
      <c r="J3990">
        <v>1440813413</v>
      </c>
      <c r="K3990" s="10">
        <f t="shared" si="437"/>
        <v>42245.08116898148</v>
      </c>
      <c r="L3990">
        <v>1439517413</v>
      </c>
      <c r="M3990" s="10">
        <f t="shared" si="438"/>
        <v>42230.08116898148</v>
      </c>
      <c r="N3990" t="b">
        <v>0</v>
      </c>
      <c r="O3990">
        <v>4</v>
      </c>
      <c r="P3990" t="b">
        <v>0</v>
      </c>
      <c r="Q3990" t="s">
        <v>8271</v>
      </c>
      <c r="R3990" s="5">
        <f t="shared" si="434"/>
        <v>2.1000000000000001E-2</v>
      </c>
      <c r="S3990" s="6">
        <f t="shared" si="435"/>
        <v>8</v>
      </c>
      <c r="T3990" t="str">
        <f t="shared" si="439"/>
        <v>theater</v>
      </c>
      <c r="U3990" t="str">
        <f t="shared" si="440"/>
        <v>plays</v>
      </c>
    </row>
    <row r="3991" spans="1:21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f t="shared" si="436"/>
        <v>3000</v>
      </c>
      <c r="F3991">
        <v>0</v>
      </c>
      <c r="G3991" t="s">
        <v>8221</v>
      </c>
      <c r="H3991" t="s">
        <v>8224</v>
      </c>
      <c r="I3991" t="s">
        <v>8246</v>
      </c>
      <c r="J3991">
        <v>1447009181</v>
      </c>
      <c r="K3991" s="10">
        <f t="shared" si="437"/>
        <v>42316.791446759264</v>
      </c>
      <c r="L3991">
        <v>1444413581</v>
      </c>
      <c r="M3991" s="10">
        <f t="shared" si="438"/>
        <v>42286.749780092592</v>
      </c>
      <c r="N3991" t="b">
        <v>0</v>
      </c>
      <c r="O3991">
        <v>0</v>
      </c>
      <c r="P3991" t="b">
        <v>0</v>
      </c>
      <c r="Q3991" t="s">
        <v>8271</v>
      </c>
      <c r="R3991" s="5">
        <f t="shared" si="434"/>
        <v>0</v>
      </c>
      <c r="S3991" s="6" t="e">
        <f t="shared" si="435"/>
        <v>#DIV/0!</v>
      </c>
      <c r="T3991" t="str">
        <f t="shared" si="439"/>
        <v>theater</v>
      </c>
      <c r="U3991" t="str">
        <f t="shared" si="440"/>
        <v>plays</v>
      </c>
    </row>
    <row r="3992" spans="1:21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f t="shared" si="436"/>
        <v>1996.5</v>
      </c>
      <c r="F3992">
        <v>69</v>
      </c>
      <c r="G3992" t="s">
        <v>8221</v>
      </c>
      <c r="H3992" t="s">
        <v>8225</v>
      </c>
      <c r="I3992" t="s">
        <v>8247</v>
      </c>
      <c r="J3992">
        <v>1456934893</v>
      </c>
      <c r="K3992" s="10">
        <f t="shared" si="437"/>
        <v>42431.672372685185</v>
      </c>
      <c r="L3992">
        <v>1454342893</v>
      </c>
      <c r="M3992" s="10">
        <f t="shared" si="438"/>
        <v>42401.672372685185</v>
      </c>
      <c r="N3992" t="b">
        <v>0</v>
      </c>
      <c r="O3992">
        <v>3</v>
      </c>
      <c r="P3992" t="b">
        <v>0</v>
      </c>
      <c r="Q3992" t="s">
        <v>8271</v>
      </c>
      <c r="R3992" s="5">
        <f t="shared" si="434"/>
        <v>4.2000000000000003E-2</v>
      </c>
      <c r="S3992" s="6">
        <f t="shared" si="435"/>
        <v>23</v>
      </c>
      <c r="T3992" t="str">
        <f t="shared" si="439"/>
        <v>theater</v>
      </c>
      <c r="U3992" t="str">
        <f t="shared" si="440"/>
        <v>plays</v>
      </c>
    </row>
    <row r="3993" spans="1:21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f t="shared" si="436"/>
        <v>500</v>
      </c>
      <c r="F3993">
        <v>100</v>
      </c>
      <c r="G3993" t="s">
        <v>8221</v>
      </c>
      <c r="H3993" t="s">
        <v>8224</v>
      </c>
      <c r="I3993" t="s">
        <v>8246</v>
      </c>
      <c r="J3993">
        <v>1433086082</v>
      </c>
      <c r="K3993" s="10">
        <f t="shared" si="437"/>
        <v>42155.644467592589</v>
      </c>
      <c r="L3993">
        <v>1430494082</v>
      </c>
      <c r="M3993" s="10">
        <f t="shared" si="438"/>
        <v>42125.644467592589</v>
      </c>
      <c r="N3993" t="b">
        <v>0</v>
      </c>
      <c r="O3993">
        <v>1</v>
      </c>
      <c r="P3993" t="b">
        <v>0</v>
      </c>
      <c r="Q3993" t="s">
        <v>8271</v>
      </c>
      <c r="R3993" s="5">
        <f t="shared" si="434"/>
        <v>0.2</v>
      </c>
      <c r="S3993" s="6">
        <f t="shared" si="435"/>
        <v>100</v>
      </c>
      <c r="T3993" t="str">
        <f t="shared" si="439"/>
        <v>theater</v>
      </c>
      <c r="U3993" t="str">
        <f t="shared" si="440"/>
        <v>plays</v>
      </c>
    </row>
    <row r="3994" spans="1:21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f t="shared" si="436"/>
        <v>10000</v>
      </c>
      <c r="F3994">
        <v>541</v>
      </c>
      <c r="G3994" t="s">
        <v>8221</v>
      </c>
      <c r="H3994" t="s">
        <v>8224</v>
      </c>
      <c r="I3994" t="s">
        <v>8246</v>
      </c>
      <c r="J3994">
        <v>1449876859</v>
      </c>
      <c r="K3994" s="10">
        <f t="shared" si="437"/>
        <v>42349.982164351852</v>
      </c>
      <c r="L3994">
        <v>1444689259</v>
      </c>
      <c r="M3994" s="10">
        <f t="shared" si="438"/>
        <v>42289.94049768518</v>
      </c>
      <c r="N3994" t="b">
        <v>0</v>
      </c>
      <c r="O3994">
        <v>9</v>
      </c>
      <c r="P3994" t="b">
        <v>0</v>
      </c>
      <c r="Q3994" t="s">
        <v>8271</v>
      </c>
      <c r="R3994" s="5">
        <f t="shared" si="434"/>
        <v>5.3999999999999999E-2</v>
      </c>
      <c r="S3994" s="6">
        <f t="shared" si="435"/>
        <v>60.111111111111114</v>
      </c>
      <c r="T3994" t="str">
        <f t="shared" si="439"/>
        <v>theater</v>
      </c>
      <c r="U3994" t="str">
        <f t="shared" si="440"/>
        <v>plays</v>
      </c>
    </row>
    <row r="3995" spans="1:21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f t="shared" si="436"/>
        <v>50000</v>
      </c>
      <c r="F3995">
        <v>3</v>
      </c>
      <c r="G3995" t="s">
        <v>8221</v>
      </c>
      <c r="H3995" t="s">
        <v>8224</v>
      </c>
      <c r="I3995" t="s">
        <v>8246</v>
      </c>
      <c r="J3995">
        <v>1431549912</v>
      </c>
      <c r="K3995" s="10">
        <f t="shared" si="437"/>
        <v>42137.864722222221</v>
      </c>
      <c r="L3995">
        <v>1428957912</v>
      </c>
      <c r="M3995" s="10">
        <f t="shared" si="438"/>
        <v>42107.864722222221</v>
      </c>
      <c r="N3995" t="b">
        <v>0</v>
      </c>
      <c r="O3995">
        <v>1</v>
      </c>
      <c r="P3995" t="b">
        <v>0</v>
      </c>
      <c r="Q3995" t="s">
        <v>8271</v>
      </c>
      <c r="R3995" s="5">
        <f t="shared" si="434"/>
        <v>0</v>
      </c>
      <c r="S3995" s="6">
        <f t="shared" si="435"/>
        <v>3</v>
      </c>
      <c r="T3995" t="str">
        <f t="shared" si="439"/>
        <v>theater</v>
      </c>
      <c r="U3995" t="str">
        <f t="shared" si="440"/>
        <v>plays</v>
      </c>
    </row>
    <row r="3996" spans="1:21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f t="shared" si="436"/>
        <v>2000</v>
      </c>
      <c r="F3996">
        <v>5</v>
      </c>
      <c r="G3996" t="s">
        <v>8221</v>
      </c>
      <c r="H3996" t="s">
        <v>8224</v>
      </c>
      <c r="I3996" t="s">
        <v>8246</v>
      </c>
      <c r="J3996">
        <v>1405761690</v>
      </c>
      <c r="K3996" s="10">
        <f t="shared" si="437"/>
        <v>41839.389930555553</v>
      </c>
      <c r="L3996">
        <v>1403169690</v>
      </c>
      <c r="M3996" s="10">
        <f t="shared" si="438"/>
        <v>41809.389930555553</v>
      </c>
      <c r="N3996" t="b">
        <v>0</v>
      </c>
      <c r="O3996">
        <v>1</v>
      </c>
      <c r="P3996" t="b">
        <v>0</v>
      </c>
      <c r="Q3996" t="s">
        <v>8271</v>
      </c>
      <c r="R3996" s="5">
        <f t="shared" si="434"/>
        <v>3.0000000000000001E-3</v>
      </c>
      <c r="S3996" s="6">
        <f t="shared" si="435"/>
        <v>5</v>
      </c>
      <c r="T3996" t="str">
        <f t="shared" si="439"/>
        <v>theater</v>
      </c>
      <c r="U3996" t="str">
        <f t="shared" si="440"/>
        <v>plays</v>
      </c>
    </row>
    <row r="3997" spans="1:21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f t="shared" si="436"/>
        <v>242</v>
      </c>
      <c r="F3997">
        <v>70</v>
      </c>
      <c r="G3997" t="s">
        <v>8221</v>
      </c>
      <c r="H3997" t="s">
        <v>8225</v>
      </c>
      <c r="I3997" t="s">
        <v>8247</v>
      </c>
      <c r="J3997">
        <v>1423913220</v>
      </c>
      <c r="K3997" s="10">
        <f t="shared" si="437"/>
        <v>42049.477083333331</v>
      </c>
      <c r="L3997">
        <v>1421339077</v>
      </c>
      <c r="M3997" s="10">
        <f t="shared" si="438"/>
        <v>42019.683761574073</v>
      </c>
      <c r="N3997" t="b">
        <v>0</v>
      </c>
      <c r="O3997">
        <v>4</v>
      </c>
      <c r="P3997" t="b">
        <v>0</v>
      </c>
      <c r="Q3997" t="s">
        <v>8271</v>
      </c>
      <c r="R3997" s="5">
        <f t="shared" si="434"/>
        <v>0.35</v>
      </c>
      <c r="S3997" s="6">
        <f t="shared" si="435"/>
        <v>17.5</v>
      </c>
      <c r="T3997" t="str">
        <f t="shared" si="439"/>
        <v>theater</v>
      </c>
      <c r="U3997" t="str">
        <f t="shared" si="440"/>
        <v>plays</v>
      </c>
    </row>
    <row r="3998" spans="1:21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f t="shared" si="436"/>
        <v>3000</v>
      </c>
      <c r="F3998">
        <v>497</v>
      </c>
      <c r="G3998" t="s">
        <v>8221</v>
      </c>
      <c r="H3998" t="s">
        <v>8224</v>
      </c>
      <c r="I3998" t="s">
        <v>8246</v>
      </c>
      <c r="J3998">
        <v>1416499440</v>
      </c>
      <c r="K3998" s="10">
        <f t="shared" si="437"/>
        <v>41963.669444444444</v>
      </c>
      <c r="L3998">
        <v>1415341464</v>
      </c>
      <c r="M3998" s="10">
        <f t="shared" si="438"/>
        <v>41950.26694444444</v>
      </c>
      <c r="N3998" t="b">
        <v>0</v>
      </c>
      <c r="O3998">
        <v>17</v>
      </c>
      <c r="P3998" t="b">
        <v>0</v>
      </c>
      <c r="Q3998" t="s">
        <v>8271</v>
      </c>
      <c r="R3998" s="5">
        <f t="shared" si="434"/>
        <v>0.16600000000000001</v>
      </c>
      <c r="S3998" s="6">
        <f t="shared" si="435"/>
        <v>29.235294117647058</v>
      </c>
      <c r="T3998" t="str">
        <f t="shared" si="439"/>
        <v>theater</v>
      </c>
      <c r="U3998" t="str">
        <f t="shared" si="440"/>
        <v>plays</v>
      </c>
    </row>
    <row r="3999" spans="1:21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f t="shared" si="436"/>
        <v>3630</v>
      </c>
      <c r="F3999">
        <v>0</v>
      </c>
      <c r="G3999" t="s">
        <v>8221</v>
      </c>
      <c r="H3999" t="s">
        <v>8225</v>
      </c>
      <c r="I3999" t="s">
        <v>8247</v>
      </c>
      <c r="J3999">
        <v>1428222221</v>
      </c>
      <c r="K3999" s="10">
        <f t="shared" si="437"/>
        <v>42099.349780092598</v>
      </c>
      <c r="L3999">
        <v>1425633821</v>
      </c>
      <c r="M3999" s="10">
        <f t="shared" si="438"/>
        <v>42069.391446759255</v>
      </c>
      <c r="N3999" t="b">
        <v>0</v>
      </c>
      <c r="O3999">
        <v>0</v>
      </c>
      <c r="P3999" t="b">
        <v>0</v>
      </c>
      <c r="Q3999" t="s">
        <v>8271</v>
      </c>
      <c r="R3999" s="5">
        <f t="shared" si="434"/>
        <v>0</v>
      </c>
      <c r="S3999" s="6" t="e">
        <f t="shared" si="435"/>
        <v>#DIV/0!</v>
      </c>
      <c r="T3999" t="str">
        <f t="shared" si="439"/>
        <v>theater</v>
      </c>
      <c r="U3999" t="str">
        <f t="shared" si="440"/>
        <v>plays</v>
      </c>
    </row>
    <row r="4000" spans="1:21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f t="shared" si="436"/>
        <v>1250</v>
      </c>
      <c r="F4000">
        <v>715</v>
      </c>
      <c r="G4000" t="s">
        <v>8221</v>
      </c>
      <c r="H4000" t="s">
        <v>8224</v>
      </c>
      <c r="I4000" t="s">
        <v>8246</v>
      </c>
      <c r="J4000">
        <v>1427580426</v>
      </c>
      <c r="K4000" s="10">
        <f t="shared" si="437"/>
        <v>42091.921597222223</v>
      </c>
      <c r="L4000">
        <v>1424992026</v>
      </c>
      <c r="M4000" s="10">
        <f t="shared" si="438"/>
        <v>42061.963263888887</v>
      </c>
      <c r="N4000" t="b">
        <v>0</v>
      </c>
      <c r="O4000">
        <v>12</v>
      </c>
      <c r="P4000" t="b">
        <v>0</v>
      </c>
      <c r="Q4000" t="s">
        <v>8271</v>
      </c>
      <c r="R4000" s="5">
        <f t="shared" si="434"/>
        <v>0.57199999999999995</v>
      </c>
      <c r="S4000" s="6">
        <f t="shared" si="435"/>
        <v>59.583333333333336</v>
      </c>
      <c r="T4000" t="str">
        <f t="shared" si="439"/>
        <v>theater</v>
      </c>
      <c r="U4000" t="str">
        <f t="shared" si="440"/>
        <v>plays</v>
      </c>
    </row>
    <row r="4001" spans="1:21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f t="shared" si="436"/>
        <v>7000</v>
      </c>
      <c r="F4001">
        <v>1156</v>
      </c>
      <c r="G4001" t="s">
        <v>8221</v>
      </c>
      <c r="H4001" t="s">
        <v>8224</v>
      </c>
      <c r="I4001" t="s">
        <v>8246</v>
      </c>
      <c r="J4001">
        <v>1409514709</v>
      </c>
      <c r="K4001" s="10">
        <f t="shared" si="437"/>
        <v>41882.827650462961</v>
      </c>
      <c r="L4001">
        <v>1406058798</v>
      </c>
      <c r="M4001" s="10">
        <f t="shared" si="438"/>
        <v>41842.828680555554</v>
      </c>
      <c r="N4001" t="b">
        <v>0</v>
      </c>
      <c r="O4001">
        <v>14</v>
      </c>
      <c r="P4001" t="b">
        <v>0</v>
      </c>
      <c r="Q4001" t="s">
        <v>8271</v>
      </c>
      <c r="R4001" s="5">
        <f t="shared" si="434"/>
        <v>0.16500000000000001</v>
      </c>
      <c r="S4001" s="6">
        <f t="shared" si="435"/>
        <v>82.571428571428569</v>
      </c>
      <c r="T4001" t="str">
        <f t="shared" si="439"/>
        <v>theater</v>
      </c>
      <c r="U4001" t="str">
        <f t="shared" si="440"/>
        <v>plays</v>
      </c>
    </row>
    <row r="4002" spans="1:21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f t="shared" si="436"/>
        <v>8000</v>
      </c>
      <c r="F4002">
        <v>10</v>
      </c>
      <c r="G4002" t="s">
        <v>8221</v>
      </c>
      <c r="H4002" t="s">
        <v>8224</v>
      </c>
      <c r="I4002" t="s">
        <v>8246</v>
      </c>
      <c r="J4002">
        <v>1462631358</v>
      </c>
      <c r="K4002" s="10">
        <f t="shared" si="437"/>
        <v>42497.603680555556</v>
      </c>
      <c r="L4002">
        <v>1457450958</v>
      </c>
      <c r="M4002" s="10">
        <f t="shared" si="438"/>
        <v>42437.64534722222</v>
      </c>
      <c r="N4002" t="b">
        <v>0</v>
      </c>
      <c r="O4002">
        <v>1</v>
      </c>
      <c r="P4002" t="b">
        <v>0</v>
      </c>
      <c r="Q4002" t="s">
        <v>8271</v>
      </c>
      <c r="R4002" s="5">
        <f t="shared" si="434"/>
        <v>1E-3</v>
      </c>
      <c r="S4002" s="6">
        <f t="shared" si="435"/>
        <v>10</v>
      </c>
      <c r="T4002" t="str">
        <f t="shared" si="439"/>
        <v>theater</v>
      </c>
      <c r="U4002" t="str">
        <f t="shared" si="440"/>
        <v>plays</v>
      </c>
    </row>
    <row r="4003" spans="1:21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f t="shared" si="436"/>
        <v>1452</v>
      </c>
      <c r="F4003">
        <v>453</v>
      </c>
      <c r="G4003" t="s">
        <v>8221</v>
      </c>
      <c r="H4003" t="s">
        <v>8225</v>
      </c>
      <c r="I4003" t="s">
        <v>8247</v>
      </c>
      <c r="J4003">
        <v>1488394800</v>
      </c>
      <c r="K4003" s="10">
        <f t="shared" si="437"/>
        <v>42795.791666666672</v>
      </c>
      <c r="L4003">
        <v>1486681708</v>
      </c>
      <c r="M4003" s="10">
        <f t="shared" si="438"/>
        <v>42775.964212962965</v>
      </c>
      <c r="N4003" t="b">
        <v>0</v>
      </c>
      <c r="O4003">
        <v>14</v>
      </c>
      <c r="P4003" t="b">
        <v>0</v>
      </c>
      <c r="Q4003" t="s">
        <v>8271</v>
      </c>
      <c r="R4003" s="5">
        <f t="shared" si="434"/>
        <v>0.378</v>
      </c>
      <c r="S4003" s="6">
        <f t="shared" si="435"/>
        <v>32.357142857142854</v>
      </c>
      <c r="T4003" t="str">
        <f t="shared" si="439"/>
        <v>theater</v>
      </c>
      <c r="U4003" t="str">
        <f t="shared" si="440"/>
        <v>plays</v>
      </c>
    </row>
    <row r="4004" spans="1:21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f t="shared" si="436"/>
        <v>1250</v>
      </c>
      <c r="F4004">
        <v>23</v>
      </c>
      <c r="G4004" t="s">
        <v>8221</v>
      </c>
      <c r="H4004" t="s">
        <v>8224</v>
      </c>
      <c r="I4004" t="s">
        <v>8246</v>
      </c>
      <c r="J4004">
        <v>1411779761</v>
      </c>
      <c r="K4004" s="10">
        <f t="shared" si="437"/>
        <v>41909.043530092589</v>
      </c>
      <c r="L4004">
        <v>1409187761</v>
      </c>
      <c r="M4004" s="10">
        <f t="shared" si="438"/>
        <v>41879.043530092589</v>
      </c>
      <c r="N4004" t="b">
        <v>0</v>
      </c>
      <c r="O4004">
        <v>4</v>
      </c>
      <c r="P4004" t="b">
        <v>0</v>
      </c>
      <c r="Q4004" t="s">
        <v>8271</v>
      </c>
      <c r="R4004" s="5">
        <f t="shared" si="434"/>
        <v>1.7999999999999999E-2</v>
      </c>
      <c r="S4004" s="6">
        <f t="shared" si="435"/>
        <v>5.75</v>
      </c>
      <c r="T4004" t="str">
        <f t="shared" si="439"/>
        <v>theater</v>
      </c>
      <c r="U4004" t="str">
        <f t="shared" si="440"/>
        <v>plays</v>
      </c>
    </row>
    <row r="4005" spans="1:21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f t="shared" si="436"/>
        <v>2000</v>
      </c>
      <c r="F4005">
        <v>201</v>
      </c>
      <c r="G4005" t="s">
        <v>8221</v>
      </c>
      <c r="H4005" t="s">
        <v>8224</v>
      </c>
      <c r="I4005" t="s">
        <v>8246</v>
      </c>
      <c r="J4005">
        <v>1424009147</v>
      </c>
      <c r="K4005" s="10">
        <f t="shared" si="437"/>
        <v>42050.587349537032</v>
      </c>
      <c r="L4005">
        <v>1421417147</v>
      </c>
      <c r="M4005" s="10">
        <f t="shared" si="438"/>
        <v>42020.587349537032</v>
      </c>
      <c r="N4005" t="b">
        <v>0</v>
      </c>
      <c r="O4005">
        <v>2</v>
      </c>
      <c r="P4005" t="b">
        <v>0</v>
      </c>
      <c r="Q4005" t="s">
        <v>8271</v>
      </c>
      <c r="R4005" s="5">
        <f t="shared" si="434"/>
        <v>0.10100000000000001</v>
      </c>
      <c r="S4005" s="6">
        <f t="shared" si="435"/>
        <v>100.5</v>
      </c>
      <c r="T4005" t="str">
        <f t="shared" si="439"/>
        <v>theater</v>
      </c>
      <c r="U4005" t="str">
        <f t="shared" si="440"/>
        <v>plays</v>
      </c>
    </row>
    <row r="4006" spans="1:21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f t="shared" si="436"/>
        <v>500</v>
      </c>
      <c r="F4006">
        <v>1</v>
      </c>
      <c r="G4006" t="s">
        <v>8221</v>
      </c>
      <c r="H4006" t="s">
        <v>8224</v>
      </c>
      <c r="I4006" t="s">
        <v>8246</v>
      </c>
      <c r="J4006">
        <v>1412740457</v>
      </c>
      <c r="K4006" s="10">
        <f t="shared" si="437"/>
        <v>41920.16269675926</v>
      </c>
      <c r="L4006">
        <v>1410148457</v>
      </c>
      <c r="M4006" s="10">
        <f t="shared" si="438"/>
        <v>41890.16269675926</v>
      </c>
      <c r="N4006" t="b">
        <v>0</v>
      </c>
      <c r="O4006">
        <v>1</v>
      </c>
      <c r="P4006" t="b">
        <v>0</v>
      </c>
      <c r="Q4006" t="s">
        <v>8271</v>
      </c>
      <c r="R4006" s="5">
        <f t="shared" si="434"/>
        <v>2E-3</v>
      </c>
      <c r="S4006" s="6">
        <f t="shared" si="435"/>
        <v>1</v>
      </c>
      <c r="T4006" t="str">
        <f t="shared" si="439"/>
        <v>theater</v>
      </c>
      <c r="U4006" t="str">
        <f t="shared" si="440"/>
        <v>plays</v>
      </c>
    </row>
    <row r="4007" spans="1:21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f t="shared" si="436"/>
        <v>3000</v>
      </c>
      <c r="F4007">
        <v>40</v>
      </c>
      <c r="G4007" t="s">
        <v>8221</v>
      </c>
      <c r="H4007" t="s">
        <v>8224</v>
      </c>
      <c r="I4007" t="s">
        <v>8246</v>
      </c>
      <c r="J4007">
        <v>1413832985</v>
      </c>
      <c r="K4007" s="10">
        <f t="shared" si="437"/>
        <v>41932.807696759257</v>
      </c>
      <c r="L4007">
        <v>1408648985</v>
      </c>
      <c r="M4007" s="10">
        <f t="shared" si="438"/>
        <v>41872.807696759257</v>
      </c>
      <c r="N4007" t="b">
        <v>0</v>
      </c>
      <c r="O4007">
        <v>2</v>
      </c>
      <c r="P4007" t="b">
        <v>0</v>
      </c>
      <c r="Q4007" t="s">
        <v>8271</v>
      </c>
      <c r="R4007" s="5">
        <f t="shared" si="434"/>
        <v>1.2999999999999999E-2</v>
      </c>
      <c r="S4007" s="6">
        <f t="shared" si="435"/>
        <v>20</v>
      </c>
      <c r="T4007" t="str">
        <f t="shared" si="439"/>
        <v>theater</v>
      </c>
      <c r="U4007" t="str">
        <f t="shared" si="440"/>
        <v>plays</v>
      </c>
    </row>
    <row r="4008" spans="1:21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f t="shared" si="436"/>
        <v>30000</v>
      </c>
      <c r="F4008">
        <v>2</v>
      </c>
      <c r="G4008" t="s">
        <v>8221</v>
      </c>
      <c r="H4008" t="s">
        <v>8224</v>
      </c>
      <c r="I4008" t="s">
        <v>8246</v>
      </c>
      <c r="J4008">
        <v>1455647587</v>
      </c>
      <c r="K4008" s="10">
        <f t="shared" si="437"/>
        <v>42416.772997685184</v>
      </c>
      <c r="L4008">
        <v>1453487587</v>
      </c>
      <c r="M4008" s="10">
        <f t="shared" si="438"/>
        <v>42391.772997685184</v>
      </c>
      <c r="N4008" t="b">
        <v>0</v>
      </c>
      <c r="O4008">
        <v>1</v>
      </c>
      <c r="P4008" t="b">
        <v>0</v>
      </c>
      <c r="Q4008" t="s">
        <v>8271</v>
      </c>
      <c r="R4008" s="5">
        <f t="shared" si="434"/>
        <v>0</v>
      </c>
      <c r="S4008" s="6">
        <f t="shared" si="435"/>
        <v>2</v>
      </c>
      <c r="T4008" t="str">
        <f t="shared" si="439"/>
        <v>theater</v>
      </c>
      <c r="U4008" t="str">
        <f t="shared" si="440"/>
        <v>plays</v>
      </c>
    </row>
    <row r="4009" spans="1:21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f t="shared" si="436"/>
        <v>2000</v>
      </c>
      <c r="F4009">
        <v>5</v>
      </c>
      <c r="G4009" t="s">
        <v>8221</v>
      </c>
      <c r="H4009" t="s">
        <v>8224</v>
      </c>
      <c r="I4009" t="s">
        <v>8246</v>
      </c>
      <c r="J4009">
        <v>1409070480</v>
      </c>
      <c r="K4009" s="10">
        <f t="shared" si="437"/>
        <v>41877.686111111114</v>
      </c>
      <c r="L4009">
        <v>1406572381</v>
      </c>
      <c r="M4009" s="10">
        <f t="shared" si="438"/>
        <v>41848.772928240738</v>
      </c>
      <c r="N4009" t="b">
        <v>0</v>
      </c>
      <c r="O4009">
        <v>1</v>
      </c>
      <c r="P4009" t="b">
        <v>0</v>
      </c>
      <c r="Q4009" t="s">
        <v>8271</v>
      </c>
      <c r="R4009" s="5">
        <f t="shared" si="434"/>
        <v>3.0000000000000001E-3</v>
      </c>
      <c r="S4009" s="6">
        <f t="shared" si="435"/>
        <v>5</v>
      </c>
      <c r="T4009" t="str">
        <f t="shared" si="439"/>
        <v>theater</v>
      </c>
      <c r="U4009" t="str">
        <f t="shared" si="440"/>
        <v>plays</v>
      </c>
    </row>
    <row r="4010" spans="1:21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f t="shared" si="436"/>
        <v>1210</v>
      </c>
      <c r="F4010">
        <v>60</v>
      </c>
      <c r="G4010" t="s">
        <v>8221</v>
      </c>
      <c r="H4010" t="s">
        <v>8225</v>
      </c>
      <c r="I4010" t="s">
        <v>8247</v>
      </c>
      <c r="J4010">
        <v>1437606507</v>
      </c>
      <c r="K4010" s="10">
        <f t="shared" si="437"/>
        <v>42207.964201388888</v>
      </c>
      <c r="L4010">
        <v>1435014507</v>
      </c>
      <c r="M4010" s="10">
        <f t="shared" si="438"/>
        <v>42177.964201388888</v>
      </c>
      <c r="N4010" t="b">
        <v>0</v>
      </c>
      <c r="O4010">
        <v>4</v>
      </c>
      <c r="P4010" t="b">
        <v>0</v>
      </c>
      <c r="Q4010" t="s">
        <v>8271</v>
      </c>
      <c r="R4010" s="5">
        <f t="shared" si="434"/>
        <v>0.06</v>
      </c>
      <c r="S4010" s="6">
        <f t="shared" si="435"/>
        <v>15</v>
      </c>
      <c r="T4010" t="str">
        <f t="shared" si="439"/>
        <v>theater</v>
      </c>
      <c r="U4010" t="str">
        <f t="shared" si="440"/>
        <v>plays</v>
      </c>
    </row>
    <row r="4011" spans="1:21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f t="shared" si="436"/>
        <v>2335.2999999999997</v>
      </c>
      <c r="F4011">
        <v>75</v>
      </c>
      <c r="G4011" t="s">
        <v>8221</v>
      </c>
      <c r="H4011" t="s">
        <v>8225</v>
      </c>
      <c r="I4011" t="s">
        <v>8247</v>
      </c>
      <c r="J4011">
        <v>1410281360</v>
      </c>
      <c r="K4011" s="10">
        <f t="shared" si="437"/>
        <v>41891.700925925928</v>
      </c>
      <c r="L4011">
        <v>1406825360</v>
      </c>
      <c r="M4011" s="10">
        <f t="shared" si="438"/>
        <v>41851.700925925928</v>
      </c>
      <c r="N4011" t="b">
        <v>0</v>
      </c>
      <c r="O4011">
        <v>3</v>
      </c>
      <c r="P4011" t="b">
        <v>0</v>
      </c>
      <c r="Q4011" t="s">
        <v>8271</v>
      </c>
      <c r="R4011" s="5">
        <f t="shared" si="434"/>
        <v>3.9E-2</v>
      </c>
      <c r="S4011" s="6">
        <f t="shared" si="435"/>
        <v>25</v>
      </c>
      <c r="T4011" t="str">
        <f t="shared" si="439"/>
        <v>theater</v>
      </c>
      <c r="U4011" t="str">
        <f t="shared" si="440"/>
        <v>plays</v>
      </c>
    </row>
    <row r="4012" spans="1:21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f t="shared" si="436"/>
        <v>7200</v>
      </c>
      <c r="F4012">
        <v>1742</v>
      </c>
      <c r="G4012" t="s">
        <v>8221</v>
      </c>
      <c r="H4012" t="s">
        <v>8224</v>
      </c>
      <c r="I4012" t="s">
        <v>8246</v>
      </c>
      <c r="J4012">
        <v>1414348166</v>
      </c>
      <c r="K4012" s="10">
        <f t="shared" si="437"/>
        <v>41938.770439814813</v>
      </c>
      <c r="L4012">
        <v>1412879366</v>
      </c>
      <c r="M4012" s="10">
        <f t="shared" si="438"/>
        <v>41921.770439814813</v>
      </c>
      <c r="N4012" t="b">
        <v>0</v>
      </c>
      <c r="O4012">
        <v>38</v>
      </c>
      <c r="P4012" t="b">
        <v>0</v>
      </c>
      <c r="Q4012" t="s">
        <v>8271</v>
      </c>
      <c r="R4012" s="5">
        <f t="shared" si="434"/>
        <v>0.24199999999999999</v>
      </c>
      <c r="S4012" s="6">
        <f t="shared" si="435"/>
        <v>45.842105263157897</v>
      </c>
      <c r="T4012" t="str">
        <f t="shared" si="439"/>
        <v>theater</v>
      </c>
      <c r="U4012" t="str">
        <f t="shared" si="440"/>
        <v>plays</v>
      </c>
    </row>
    <row r="4013" spans="1:21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f t="shared" si="436"/>
        <v>302.5</v>
      </c>
      <c r="F4013">
        <v>19</v>
      </c>
      <c r="G4013" t="s">
        <v>8221</v>
      </c>
      <c r="H4013" t="s">
        <v>8225</v>
      </c>
      <c r="I4013" t="s">
        <v>8247</v>
      </c>
      <c r="J4013">
        <v>1422450278</v>
      </c>
      <c r="K4013" s="10">
        <f t="shared" si="437"/>
        <v>42032.54488425926</v>
      </c>
      <c r="L4013">
        <v>1419858278</v>
      </c>
      <c r="M4013" s="10">
        <f t="shared" si="438"/>
        <v>42002.54488425926</v>
      </c>
      <c r="N4013" t="b">
        <v>0</v>
      </c>
      <c r="O4013">
        <v>4</v>
      </c>
      <c r="P4013" t="b">
        <v>0</v>
      </c>
      <c r="Q4013" t="s">
        <v>8271</v>
      </c>
      <c r="R4013" s="5">
        <f t="shared" si="434"/>
        <v>7.5999999999999998E-2</v>
      </c>
      <c r="S4013" s="6">
        <f t="shared" si="435"/>
        <v>4.75</v>
      </c>
      <c r="T4013" t="str">
        <f t="shared" si="439"/>
        <v>theater</v>
      </c>
      <c r="U4013" t="str">
        <f t="shared" si="440"/>
        <v>plays</v>
      </c>
    </row>
    <row r="4014" spans="1:21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f t="shared" si="436"/>
        <v>695.75</v>
      </c>
      <c r="F4014">
        <v>0</v>
      </c>
      <c r="G4014" t="s">
        <v>8221</v>
      </c>
      <c r="H4014" t="s">
        <v>8225</v>
      </c>
      <c r="I4014" t="s">
        <v>8247</v>
      </c>
      <c r="J4014">
        <v>1430571849</v>
      </c>
      <c r="K4014" s="10">
        <f t="shared" si="437"/>
        <v>42126.544548611113</v>
      </c>
      <c r="L4014">
        <v>1427979849</v>
      </c>
      <c r="M4014" s="10">
        <f t="shared" si="438"/>
        <v>42096.544548611113</v>
      </c>
      <c r="N4014" t="b">
        <v>0</v>
      </c>
      <c r="O4014">
        <v>0</v>
      </c>
      <c r="P4014" t="b">
        <v>0</v>
      </c>
      <c r="Q4014" t="s">
        <v>8271</v>
      </c>
      <c r="R4014" s="5">
        <f t="shared" si="434"/>
        <v>0</v>
      </c>
      <c r="S4014" s="6" t="e">
        <f t="shared" si="435"/>
        <v>#DIV/0!</v>
      </c>
      <c r="T4014" t="str">
        <f t="shared" si="439"/>
        <v>theater</v>
      </c>
      <c r="U4014" t="str">
        <f t="shared" si="440"/>
        <v>plays</v>
      </c>
    </row>
    <row r="4015" spans="1:21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f t="shared" si="436"/>
        <v>2000</v>
      </c>
      <c r="F4015">
        <v>26</v>
      </c>
      <c r="G4015" t="s">
        <v>8221</v>
      </c>
      <c r="H4015" t="s">
        <v>8224</v>
      </c>
      <c r="I4015" t="s">
        <v>8246</v>
      </c>
      <c r="J4015">
        <v>1424070823</v>
      </c>
      <c r="K4015" s="10">
        <f t="shared" si="437"/>
        <v>42051.301192129627</v>
      </c>
      <c r="L4015">
        <v>1421478823</v>
      </c>
      <c r="M4015" s="10">
        <f t="shared" si="438"/>
        <v>42021.301192129627</v>
      </c>
      <c r="N4015" t="b">
        <v>0</v>
      </c>
      <c r="O4015">
        <v>2</v>
      </c>
      <c r="P4015" t="b">
        <v>0</v>
      </c>
      <c r="Q4015" t="s">
        <v>8271</v>
      </c>
      <c r="R4015" s="5">
        <f t="shared" si="434"/>
        <v>1.2999999999999999E-2</v>
      </c>
      <c r="S4015" s="6">
        <f t="shared" si="435"/>
        <v>13</v>
      </c>
      <c r="T4015" t="str">
        <f t="shared" si="439"/>
        <v>theater</v>
      </c>
      <c r="U4015" t="str">
        <f t="shared" si="440"/>
        <v>plays</v>
      </c>
    </row>
    <row r="4016" spans="1:21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f t="shared" si="436"/>
        <v>9000</v>
      </c>
      <c r="F4016">
        <v>0</v>
      </c>
      <c r="G4016" t="s">
        <v>8221</v>
      </c>
      <c r="H4016" t="s">
        <v>8224</v>
      </c>
      <c r="I4016" t="s">
        <v>8246</v>
      </c>
      <c r="J4016">
        <v>1457157269</v>
      </c>
      <c r="K4016" s="10">
        <f t="shared" si="437"/>
        <v>42434.246168981481</v>
      </c>
      <c r="L4016">
        <v>1455861269</v>
      </c>
      <c r="M4016" s="10">
        <f t="shared" si="438"/>
        <v>42419.246168981481</v>
      </c>
      <c r="N4016" t="b">
        <v>0</v>
      </c>
      <c r="O4016">
        <v>0</v>
      </c>
      <c r="P4016" t="b">
        <v>0</v>
      </c>
      <c r="Q4016" t="s">
        <v>8271</v>
      </c>
      <c r="R4016" s="5">
        <f t="shared" si="434"/>
        <v>0</v>
      </c>
      <c r="S4016" s="6" t="e">
        <f t="shared" si="435"/>
        <v>#DIV/0!</v>
      </c>
      <c r="T4016" t="str">
        <f t="shared" si="439"/>
        <v>theater</v>
      </c>
      <c r="U4016" t="str">
        <f t="shared" si="440"/>
        <v>plays</v>
      </c>
    </row>
    <row r="4017" spans="1:21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f t="shared" si="436"/>
        <v>7000</v>
      </c>
      <c r="F4017">
        <v>1</v>
      </c>
      <c r="G4017" t="s">
        <v>8221</v>
      </c>
      <c r="H4017" t="s">
        <v>8224</v>
      </c>
      <c r="I4017" t="s">
        <v>8246</v>
      </c>
      <c r="J4017">
        <v>1437331463</v>
      </c>
      <c r="K4017" s="10">
        <f t="shared" si="437"/>
        <v>42204.780821759254</v>
      </c>
      <c r="L4017">
        <v>1434739463</v>
      </c>
      <c r="M4017" s="10">
        <f t="shared" si="438"/>
        <v>42174.780821759254</v>
      </c>
      <c r="N4017" t="b">
        <v>0</v>
      </c>
      <c r="O4017">
        <v>1</v>
      </c>
      <c r="P4017" t="b">
        <v>0</v>
      </c>
      <c r="Q4017" t="s">
        <v>8271</v>
      </c>
      <c r="R4017" s="5">
        <f t="shared" si="434"/>
        <v>0</v>
      </c>
      <c r="S4017" s="6">
        <f t="shared" si="435"/>
        <v>1</v>
      </c>
      <c r="T4017" t="str">
        <f t="shared" si="439"/>
        <v>theater</v>
      </c>
      <c r="U4017" t="str">
        <f t="shared" si="440"/>
        <v>plays</v>
      </c>
    </row>
    <row r="4018" spans="1:21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f t="shared" si="436"/>
        <v>605</v>
      </c>
      <c r="F4018">
        <v>70</v>
      </c>
      <c r="G4018" t="s">
        <v>8221</v>
      </c>
      <c r="H4018" t="s">
        <v>8225</v>
      </c>
      <c r="I4018" t="s">
        <v>8247</v>
      </c>
      <c r="J4018">
        <v>1410987400</v>
      </c>
      <c r="K4018" s="10">
        <f t="shared" si="437"/>
        <v>41899.872685185182</v>
      </c>
      <c r="L4018">
        <v>1408395400</v>
      </c>
      <c r="M4018" s="10">
        <f t="shared" si="438"/>
        <v>41869.872685185182</v>
      </c>
      <c r="N4018" t="b">
        <v>0</v>
      </c>
      <c r="O4018">
        <v>7</v>
      </c>
      <c r="P4018" t="b">
        <v>0</v>
      </c>
      <c r="Q4018" t="s">
        <v>8271</v>
      </c>
      <c r="R4018" s="5">
        <f t="shared" si="434"/>
        <v>0.14000000000000001</v>
      </c>
      <c r="S4018" s="6">
        <f t="shared" si="435"/>
        <v>10</v>
      </c>
      <c r="T4018" t="str">
        <f t="shared" si="439"/>
        <v>theater</v>
      </c>
      <c r="U4018" t="str">
        <f t="shared" si="440"/>
        <v>plays</v>
      </c>
    </row>
    <row r="4019" spans="1:21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f t="shared" si="436"/>
        <v>10000</v>
      </c>
      <c r="F4019">
        <v>105</v>
      </c>
      <c r="G4019" t="s">
        <v>8221</v>
      </c>
      <c r="H4019" t="s">
        <v>8224</v>
      </c>
      <c r="I4019" t="s">
        <v>8246</v>
      </c>
      <c r="J4019">
        <v>1409846874</v>
      </c>
      <c r="K4019" s="10">
        <f t="shared" si="437"/>
        <v>41886.672152777777</v>
      </c>
      <c r="L4019">
        <v>1407254874</v>
      </c>
      <c r="M4019" s="10">
        <f t="shared" si="438"/>
        <v>41856.672152777777</v>
      </c>
      <c r="N4019" t="b">
        <v>0</v>
      </c>
      <c r="O4019">
        <v>2</v>
      </c>
      <c r="P4019" t="b">
        <v>0</v>
      </c>
      <c r="Q4019" t="s">
        <v>8271</v>
      </c>
      <c r="R4019" s="5">
        <f t="shared" si="434"/>
        <v>1.0999999999999999E-2</v>
      </c>
      <c r="S4019" s="6">
        <f t="shared" si="435"/>
        <v>52.5</v>
      </c>
      <c r="T4019" t="str">
        <f t="shared" si="439"/>
        <v>theater</v>
      </c>
      <c r="U4019" t="str">
        <f t="shared" si="440"/>
        <v>plays</v>
      </c>
    </row>
    <row r="4020" spans="1:21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f t="shared" si="436"/>
        <v>1815</v>
      </c>
      <c r="F4020">
        <v>130</v>
      </c>
      <c r="G4020" t="s">
        <v>8221</v>
      </c>
      <c r="H4020" t="s">
        <v>8225</v>
      </c>
      <c r="I4020" t="s">
        <v>8247</v>
      </c>
      <c r="J4020">
        <v>1475877108</v>
      </c>
      <c r="K4020" s="10">
        <f t="shared" si="437"/>
        <v>42650.91097222222</v>
      </c>
      <c r="L4020">
        <v>1473285108</v>
      </c>
      <c r="M4020" s="10">
        <f t="shared" si="438"/>
        <v>42620.91097222222</v>
      </c>
      <c r="N4020" t="b">
        <v>0</v>
      </c>
      <c r="O4020">
        <v>4</v>
      </c>
      <c r="P4020" t="b">
        <v>0</v>
      </c>
      <c r="Q4020" t="s">
        <v>8271</v>
      </c>
      <c r="R4020" s="5">
        <f t="shared" si="434"/>
        <v>8.6999999999999994E-2</v>
      </c>
      <c r="S4020" s="6">
        <f t="shared" si="435"/>
        <v>32.5</v>
      </c>
      <c r="T4020" t="str">
        <f t="shared" si="439"/>
        <v>theater</v>
      </c>
      <c r="U4020" t="str">
        <f t="shared" si="440"/>
        <v>plays</v>
      </c>
    </row>
    <row r="4021" spans="1:21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f t="shared" si="436"/>
        <v>3500</v>
      </c>
      <c r="F4021">
        <v>29</v>
      </c>
      <c r="G4021" t="s">
        <v>8221</v>
      </c>
      <c r="H4021" t="s">
        <v>8224</v>
      </c>
      <c r="I4021" t="s">
        <v>8246</v>
      </c>
      <c r="J4021">
        <v>1460737680</v>
      </c>
      <c r="K4021" s="10">
        <f t="shared" si="437"/>
        <v>42475.686111111107</v>
      </c>
      <c r="L4021">
        <v>1455725596</v>
      </c>
      <c r="M4021" s="10">
        <f t="shared" si="438"/>
        <v>42417.675879629634</v>
      </c>
      <c r="N4021" t="b">
        <v>0</v>
      </c>
      <c r="O4021">
        <v>4</v>
      </c>
      <c r="P4021" t="b">
        <v>0</v>
      </c>
      <c r="Q4021" t="s">
        <v>8271</v>
      </c>
      <c r="R4021" s="5">
        <f t="shared" si="434"/>
        <v>8.0000000000000002E-3</v>
      </c>
      <c r="S4021" s="6">
        <f t="shared" si="435"/>
        <v>7.25</v>
      </c>
      <c r="T4021" t="str">
        <f t="shared" si="439"/>
        <v>theater</v>
      </c>
      <c r="U4021" t="str">
        <f t="shared" si="440"/>
        <v>plays</v>
      </c>
    </row>
    <row r="4022" spans="1:21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f t="shared" si="436"/>
        <v>600</v>
      </c>
      <c r="F4022">
        <v>100</v>
      </c>
      <c r="G4022" t="s">
        <v>8221</v>
      </c>
      <c r="H4022" t="s">
        <v>8224</v>
      </c>
      <c r="I4022" t="s">
        <v>8246</v>
      </c>
      <c r="J4022">
        <v>1427168099</v>
      </c>
      <c r="K4022" s="10">
        <f t="shared" si="437"/>
        <v>42087.149293981478</v>
      </c>
      <c r="L4022">
        <v>1424579699</v>
      </c>
      <c r="M4022" s="10">
        <f t="shared" si="438"/>
        <v>42057.190960648149</v>
      </c>
      <c r="N4022" t="b">
        <v>0</v>
      </c>
      <c r="O4022">
        <v>3</v>
      </c>
      <c r="P4022" t="b">
        <v>0</v>
      </c>
      <c r="Q4022" t="s">
        <v>8271</v>
      </c>
      <c r="R4022" s="5">
        <f t="shared" si="434"/>
        <v>0.16700000000000001</v>
      </c>
      <c r="S4022" s="6">
        <f t="shared" si="435"/>
        <v>33.333333333333336</v>
      </c>
      <c r="T4022" t="str">
        <f t="shared" si="439"/>
        <v>theater</v>
      </c>
      <c r="U4022" t="str">
        <f t="shared" si="440"/>
        <v>plays</v>
      </c>
    </row>
    <row r="4023" spans="1:21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f t="shared" si="436"/>
        <v>15000</v>
      </c>
      <c r="F4023">
        <v>125</v>
      </c>
      <c r="G4023" t="s">
        <v>8221</v>
      </c>
      <c r="H4023" t="s">
        <v>8224</v>
      </c>
      <c r="I4023" t="s">
        <v>8246</v>
      </c>
      <c r="J4023">
        <v>1414360358</v>
      </c>
      <c r="K4023" s="10">
        <f t="shared" si="437"/>
        <v>41938.911550925928</v>
      </c>
      <c r="L4023">
        <v>1409176358</v>
      </c>
      <c r="M4023" s="10">
        <f t="shared" si="438"/>
        <v>41878.911550925928</v>
      </c>
      <c r="N4023" t="b">
        <v>0</v>
      </c>
      <c r="O4023">
        <v>2</v>
      </c>
      <c r="P4023" t="b">
        <v>0</v>
      </c>
      <c r="Q4023" t="s">
        <v>8271</v>
      </c>
      <c r="R4023" s="5">
        <f t="shared" si="434"/>
        <v>8.0000000000000002E-3</v>
      </c>
      <c r="S4023" s="6">
        <f t="shared" si="435"/>
        <v>62.5</v>
      </c>
      <c r="T4023" t="str">
        <f t="shared" si="439"/>
        <v>theater</v>
      </c>
      <c r="U4023" t="str">
        <f t="shared" si="440"/>
        <v>plays</v>
      </c>
    </row>
    <row r="4024" spans="1:21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f t="shared" si="436"/>
        <v>18000</v>
      </c>
      <c r="F4024">
        <v>12521</v>
      </c>
      <c r="G4024" t="s">
        <v>8221</v>
      </c>
      <c r="H4024" t="s">
        <v>8224</v>
      </c>
      <c r="I4024" t="s">
        <v>8246</v>
      </c>
      <c r="J4024">
        <v>1422759240</v>
      </c>
      <c r="K4024" s="10">
        <f t="shared" si="437"/>
        <v>42036.120833333334</v>
      </c>
      <c r="L4024">
        <v>1418824867</v>
      </c>
      <c r="M4024" s="10">
        <f t="shared" si="438"/>
        <v>41990.584108796291</v>
      </c>
      <c r="N4024" t="b">
        <v>0</v>
      </c>
      <c r="O4024">
        <v>197</v>
      </c>
      <c r="P4024" t="b">
        <v>0</v>
      </c>
      <c r="Q4024" t="s">
        <v>8271</v>
      </c>
      <c r="R4024" s="5">
        <f t="shared" si="434"/>
        <v>0.69599999999999995</v>
      </c>
      <c r="S4024" s="6">
        <f t="shared" si="435"/>
        <v>63.558375634517766</v>
      </c>
      <c r="T4024" t="str">
        <f t="shared" si="439"/>
        <v>theater</v>
      </c>
      <c r="U4024" t="str">
        <f t="shared" si="440"/>
        <v>plays</v>
      </c>
    </row>
    <row r="4025" spans="1:21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f t="shared" si="436"/>
        <v>7000</v>
      </c>
      <c r="F4025">
        <v>0</v>
      </c>
      <c r="G4025" t="s">
        <v>8221</v>
      </c>
      <c r="H4025" t="s">
        <v>8224</v>
      </c>
      <c r="I4025" t="s">
        <v>8246</v>
      </c>
      <c r="J4025">
        <v>1458860363</v>
      </c>
      <c r="K4025" s="10">
        <f t="shared" si="437"/>
        <v>42453.957905092597</v>
      </c>
      <c r="L4025">
        <v>1454975963</v>
      </c>
      <c r="M4025" s="10">
        <f t="shared" si="438"/>
        <v>42408.999571759254</v>
      </c>
      <c r="N4025" t="b">
        <v>0</v>
      </c>
      <c r="O4025">
        <v>0</v>
      </c>
      <c r="P4025" t="b">
        <v>0</v>
      </c>
      <c r="Q4025" t="s">
        <v>8271</v>
      </c>
      <c r="R4025" s="5">
        <f t="shared" si="434"/>
        <v>0</v>
      </c>
      <c r="S4025" s="6" t="e">
        <f t="shared" si="435"/>
        <v>#DIV/0!</v>
      </c>
      <c r="T4025" t="str">
        <f t="shared" si="439"/>
        <v>theater</v>
      </c>
      <c r="U4025" t="str">
        <f t="shared" si="440"/>
        <v>plays</v>
      </c>
    </row>
    <row r="4026" spans="1:21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f t="shared" si="436"/>
        <v>800</v>
      </c>
      <c r="F4026">
        <v>10</v>
      </c>
      <c r="G4026" t="s">
        <v>8221</v>
      </c>
      <c r="H4026" t="s">
        <v>8224</v>
      </c>
      <c r="I4026" t="s">
        <v>8246</v>
      </c>
      <c r="J4026">
        <v>1441037097</v>
      </c>
      <c r="K4026" s="10">
        <f t="shared" si="437"/>
        <v>42247.670104166667</v>
      </c>
      <c r="L4026">
        <v>1438445097</v>
      </c>
      <c r="M4026" s="10">
        <f t="shared" si="438"/>
        <v>42217.670104166667</v>
      </c>
      <c r="N4026" t="b">
        <v>0</v>
      </c>
      <c r="O4026">
        <v>1</v>
      </c>
      <c r="P4026" t="b">
        <v>0</v>
      </c>
      <c r="Q4026" t="s">
        <v>8271</v>
      </c>
      <c r="R4026" s="5">
        <f t="shared" si="434"/>
        <v>1.2999999999999999E-2</v>
      </c>
      <c r="S4026" s="6">
        <f t="shared" si="435"/>
        <v>10</v>
      </c>
      <c r="T4026" t="str">
        <f t="shared" si="439"/>
        <v>theater</v>
      </c>
      <c r="U4026" t="str">
        <f t="shared" si="440"/>
        <v>plays</v>
      </c>
    </row>
    <row r="4027" spans="1:21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f t="shared" si="436"/>
        <v>5550.0000000000009</v>
      </c>
      <c r="F4027">
        <v>250</v>
      </c>
      <c r="G4027" t="s">
        <v>8221</v>
      </c>
      <c r="H4027" t="s">
        <v>8230</v>
      </c>
      <c r="I4027" t="s">
        <v>8249</v>
      </c>
      <c r="J4027">
        <v>1437889336</v>
      </c>
      <c r="K4027" s="10">
        <f t="shared" si="437"/>
        <v>42211.237685185188</v>
      </c>
      <c r="L4027">
        <v>1432705336</v>
      </c>
      <c r="M4027" s="10">
        <f t="shared" si="438"/>
        <v>42151.237685185188</v>
      </c>
      <c r="N4027" t="b">
        <v>0</v>
      </c>
      <c r="O4027">
        <v>4</v>
      </c>
      <c r="P4027" t="b">
        <v>0</v>
      </c>
      <c r="Q4027" t="s">
        <v>8271</v>
      </c>
      <c r="R4027" s="5">
        <f t="shared" si="434"/>
        <v>0.05</v>
      </c>
      <c r="S4027" s="6">
        <f t="shared" si="435"/>
        <v>62.5</v>
      </c>
      <c r="T4027" t="str">
        <f t="shared" si="439"/>
        <v>theater</v>
      </c>
      <c r="U4027" t="str">
        <f t="shared" si="440"/>
        <v>plays</v>
      </c>
    </row>
    <row r="4028" spans="1:21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f t="shared" si="436"/>
        <v>4000</v>
      </c>
      <c r="F4028">
        <v>0</v>
      </c>
      <c r="G4028" t="s">
        <v>8221</v>
      </c>
      <c r="H4028" t="s">
        <v>8224</v>
      </c>
      <c r="I4028" t="s">
        <v>8246</v>
      </c>
      <c r="J4028">
        <v>1449247439</v>
      </c>
      <c r="K4028" s="10">
        <f t="shared" si="437"/>
        <v>42342.697210648148</v>
      </c>
      <c r="L4028">
        <v>1444059839</v>
      </c>
      <c r="M4028" s="10">
        <f t="shared" si="438"/>
        <v>42282.655543981484</v>
      </c>
      <c r="N4028" t="b">
        <v>0</v>
      </c>
      <c r="O4028">
        <v>0</v>
      </c>
      <c r="P4028" t="b">
        <v>0</v>
      </c>
      <c r="Q4028" t="s">
        <v>8271</v>
      </c>
      <c r="R4028" s="5">
        <f t="shared" si="434"/>
        <v>0</v>
      </c>
      <c r="S4028" s="6" t="e">
        <f t="shared" si="435"/>
        <v>#DIV/0!</v>
      </c>
      <c r="T4028" t="str">
        <f t="shared" si="439"/>
        <v>theater</v>
      </c>
      <c r="U4028" t="str">
        <f t="shared" si="440"/>
        <v>plays</v>
      </c>
    </row>
    <row r="4029" spans="1:21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f t="shared" si="436"/>
        <v>3000</v>
      </c>
      <c r="F4029">
        <v>215</v>
      </c>
      <c r="G4029" t="s">
        <v>8221</v>
      </c>
      <c r="H4029" t="s">
        <v>8224</v>
      </c>
      <c r="I4029" t="s">
        <v>8246</v>
      </c>
      <c r="J4029">
        <v>1487811600</v>
      </c>
      <c r="K4029" s="10">
        <f t="shared" si="437"/>
        <v>42789.041666666672</v>
      </c>
      <c r="L4029">
        <v>1486077481</v>
      </c>
      <c r="M4029" s="10">
        <f t="shared" si="438"/>
        <v>42768.97084490741</v>
      </c>
      <c r="N4029" t="b">
        <v>0</v>
      </c>
      <c r="O4029">
        <v>7</v>
      </c>
      <c r="P4029" t="b">
        <v>0</v>
      </c>
      <c r="Q4029" t="s">
        <v>8271</v>
      </c>
      <c r="R4029" s="5">
        <f t="shared" si="434"/>
        <v>7.1999999999999995E-2</v>
      </c>
      <c r="S4029" s="6">
        <f t="shared" si="435"/>
        <v>30.714285714285715</v>
      </c>
      <c r="T4029" t="str">
        <f t="shared" si="439"/>
        <v>theater</v>
      </c>
      <c r="U4029" t="str">
        <f t="shared" si="440"/>
        <v>plays</v>
      </c>
    </row>
    <row r="4030" spans="1:21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f t="shared" si="436"/>
        <v>2000</v>
      </c>
      <c r="F4030">
        <v>561</v>
      </c>
      <c r="G4030" t="s">
        <v>8221</v>
      </c>
      <c r="H4030" t="s">
        <v>8224</v>
      </c>
      <c r="I4030" t="s">
        <v>8246</v>
      </c>
      <c r="J4030">
        <v>1402007500</v>
      </c>
      <c r="K4030" s="10">
        <f t="shared" si="437"/>
        <v>41795.938657407409</v>
      </c>
      <c r="L4030">
        <v>1399415500</v>
      </c>
      <c r="M4030" s="10">
        <f t="shared" si="438"/>
        <v>41765.938657407409</v>
      </c>
      <c r="N4030" t="b">
        <v>0</v>
      </c>
      <c r="O4030">
        <v>11</v>
      </c>
      <c r="P4030" t="b">
        <v>0</v>
      </c>
      <c r="Q4030" t="s">
        <v>8271</v>
      </c>
      <c r="R4030" s="5">
        <f t="shared" si="434"/>
        <v>0.28100000000000003</v>
      </c>
      <c r="S4030" s="6">
        <f t="shared" si="435"/>
        <v>51</v>
      </c>
      <c r="T4030" t="str">
        <f t="shared" si="439"/>
        <v>theater</v>
      </c>
      <c r="U4030" t="str">
        <f t="shared" si="440"/>
        <v>plays</v>
      </c>
    </row>
    <row r="4031" spans="1:21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f t="shared" si="436"/>
        <v>20000</v>
      </c>
      <c r="F4031">
        <v>0</v>
      </c>
      <c r="G4031" t="s">
        <v>8221</v>
      </c>
      <c r="H4031" t="s">
        <v>8224</v>
      </c>
      <c r="I4031" t="s">
        <v>8246</v>
      </c>
      <c r="J4031">
        <v>1450053370</v>
      </c>
      <c r="K4031" s="10">
        <f t="shared" si="437"/>
        <v>42352.025115740747</v>
      </c>
      <c r="L4031">
        <v>1447461370</v>
      </c>
      <c r="M4031" s="10">
        <f t="shared" si="438"/>
        <v>42322.025115740747</v>
      </c>
      <c r="N4031" t="b">
        <v>0</v>
      </c>
      <c r="O4031">
        <v>0</v>
      </c>
      <c r="P4031" t="b">
        <v>0</v>
      </c>
      <c r="Q4031" t="s">
        <v>8271</v>
      </c>
      <c r="R4031" s="5">
        <f t="shared" si="434"/>
        <v>0</v>
      </c>
      <c r="S4031" s="6" t="e">
        <f t="shared" si="435"/>
        <v>#DIV/0!</v>
      </c>
      <c r="T4031" t="str">
        <f t="shared" si="439"/>
        <v>theater</v>
      </c>
      <c r="U4031" t="str">
        <f t="shared" si="440"/>
        <v>plays</v>
      </c>
    </row>
    <row r="4032" spans="1:21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f t="shared" si="436"/>
        <v>2500</v>
      </c>
      <c r="F4032">
        <v>400</v>
      </c>
      <c r="G4032" t="s">
        <v>8221</v>
      </c>
      <c r="H4032" t="s">
        <v>8224</v>
      </c>
      <c r="I4032" t="s">
        <v>8246</v>
      </c>
      <c r="J4032">
        <v>1454525340</v>
      </c>
      <c r="K4032" s="10">
        <f t="shared" si="437"/>
        <v>42403.784027777772</v>
      </c>
      <c r="L4032">
        <v>1452008599</v>
      </c>
      <c r="M4032" s="10">
        <f t="shared" si="438"/>
        <v>42374.655081018514</v>
      </c>
      <c r="N4032" t="b">
        <v>0</v>
      </c>
      <c r="O4032">
        <v>6</v>
      </c>
      <c r="P4032" t="b">
        <v>0</v>
      </c>
      <c r="Q4032" t="s">
        <v>8271</v>
      </c>
      <c r="R4032" s="5">
        <f t="shared" si="434"/>
        <v>0.16</v>
      </c>
      <c r="S4032" s="6">
        <f t="shared" si="435"/>
        <v>66.666666666666671</v>
      </c>
      <c r="T4032" t="str">
        <f t="shared" si="439"/>
        <v>theater</v>
      </c>
      <c r="U4032" t="str">
        <f t="shared" si="440"/>
        <v>plays</v>
      </c>
    </row>
    <row r="4033" spans="1:21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f t="shared" si="436"/>
        <v>5000</v>
      </c>
      <c r="F4033">
        <v>0</v>
      </c>
      <c r="G4033" t="s">
        <v>8221</v>
      </c>
      <c r="H4033" t="s">
        <v>8224</v>
      </c>
      <c r="I4033" t="s">
        <v>8246</v>
      </c>
      <c r="J4033">
        <v>1418914964</v>
      </c>
      <c r="K4033" s="10">
        <f t="shared" si="437"/>
        <v>41991.626898148148</v>
      </c>
      <c r="L4033">
        <v>1414591364</v>
      </c>
      <c r="M4033" s="10">
        <f t="shared" si="438"/>
        <v>41941.585231481484</v>
      </c>
      <c r="N4033" t="b">
        <v>0</v>
      </c>
      <c r="O4033">
        <v>0</v>
      </c>
      <c r="P4033" t="b">
        <v>0</v>
      </c>
      <c r="Q4033" t="s">
        <v>8271</v>
      </c>
      <c r="R4033" s="5">
        <f t="shared" si="434"/>
        <v>0</v>
      </c>
      <c r="S4033" s="6" t="e">
        <f t="shared" si="435"/>
        <v>#DIV/0!</v>
      </c>
      <c r="T4033" t="str">
        <f t="shared" si="439"/>
        <v>theater</v>
      </c>
      <c r="U4033" t="str">
        <f t="shared" si="440"/>
        <v>plays</v>
      </c>
    </row>
    <row r="4034" spans="1:21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f t="shared" si="436"/>
        <v>6048</v>
      </c>
      <c r="F4034">
        <v>413</v>
      </c>
      <c r="G4034" t="s">
        <v>8221</v>
      </c>
      <c r="H4034" t="s">
        <v>8224</v>
      </c>
      <c r="I4034" t="s">
        <v>8246</v>
      </c>
      <c r="J4034">
        <v>1450211116</v>
      </c>
      <c r="K4034" s="10">
        <f t="shared" si="437"/>
        <v>42353.85087962963</v>
      </c>
      <c r="L4034">
        <v>1445023516</v>
      </c>
      <c r="M4034" s="10">
        <f t="shared" si="438"/>
        <v>42293.809212962966</v>
      </c>
      <c r="N4034" t="b">
        <v>0</v>
      </c>
      <c r="O4034">
        <v>7</v>
      </c>
      <c r="P4034" t="b">
        <v>0</v>
      </c>
      <c r="Q4034" t="s">
        <v>8271</v>
      </c>
      <c r="R4034" s="5">
        <f t="shared" ref="R4034:R4097" si="441">ROUND((F4034/D4034),3)</f>
        <v>6.8000000000000005E-2</v>
      </c>
      <c r="S4034" s="6">
        <f t="shared" ref="S4034:S4097" si="442">F4034/O4034</f>
        <v>59</v>
      </c>
      <c r="T4034" t="str">
        <f t="shared" si="439"/>
        <v>theater</v>
      </c>
      <c r="U4034" t="str">
        <f t="shared" si="440"/>
        <v>plays</v>
      </c>
    </row>
    <row r="4035" spans="1:21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f t="shared" ref="E4035:E4098" si="443">IF(I4035="USD",D4035,(IF(I4035="AUD",(D4035*0.68),IF(I4035="GBP",(D4035*1.21),(IF(I4035="EUR",(D4035*1.11),(IF(I4035="CAD",(D4035*0.75),(IF(I4035="NZD",(D4035*0.64),IF(I4035="HKD",(D4035*0.13),IF(I4035="DKK",(D4035*0.15),IF(I4035="NOK",(D4035*0.11),IF(I4035="SEK",(D4035*0.1),(IF(I4035="MXN",(D4035*0.051),IF(I4035="chf",(D4035*1.02),IF(I4035="SGD",(D4035*0.72)))))))))))))))))))</f>
        <v>28919</v>
      </c>
      <c r="F4035">
        <v>6141.99</v>
      </c>
      <c r="G4035" t="s">
        <v>8221</v>
      </c>
      <c r="H4035" t="s">
        <v>8225</v>
      </c>
      <c r="I4035" t="s">
        <v>8247</v>
      </c>
      <c r="J4035">
        <v>1475398800</v>
      </c>
      <c r="K4035" s="10">
        <f t="shared" ref="K4035:K4098" si="444">(((J4035/60)/60)/24)+DATE(1970,1,1)</f>
        <v>42645.375</v>
      </c>
      <c r="L4035">
        <v>1472711224</v>
      </c>
      <c r="M4035" s="10">
        <f t="shared" ref="M4035:M4098" si="445">(((L4035/60)/60)/24)+DATE(1970,1,1)</f>
        <v>42614.268796296295</v>
      </c>
      <c r="N4035" t="b">
        <v>0</v>
      </c>
      <c r="O4035">
        <v>94</v>
      </c>
      <c r="P4035" t="b">
        <v>0</v>
      </c>
      <c r="Q4035" t="s">
        <v>8271</v>
      </c>
      <c r="R4035" s="5">
        <f t="shared" si="441"/>
        <v>0.25700000000000001</v>
      </c>
      <c r="S4035" s="6">
        <f t="shared" si="442"/>
        <v>65.340319148936175</v>
      </c>
      <c r="T4035" t="str">
        <f t="shared" ref="T4035:T4098" si="446">LEFT(Q4035,SEARCH("/",Q4035,1)-1)</f>
        <v>theater</v>
      </c>
      <c r="U4035" t="str">
        <f t="shared" ref="U4035:U4098" si="447">RIGHT(Q4035,(LEN(Q4035)-(SEARCH("/",Q4035,1))))</f>
        <v>plays</v>
      </c>
    </row>
    <row r="4036" spans="1:21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f t="shared" si="443"/>
        <v>13500</v>
      </c>
      <c r="F4036">
        <v>200</v>
      </c>
      <c r="G4036" t="s">
        <v>8221</v>
      </c>
      <c r="H4036" t="s">
        <v>8224</v>
      </c>
      <c r="I4036" t="s">
        <v>8246</v>
      </c>
      <c r="J4036">
        <v>1428097450</v>
      </c>
      <c r="K4036" s="10">
        <f t="shared" si="444"/>
        <v>42097.905671296292</v>
      </c>
      <c r="L4036">
        <v>1425509050</v>
      </c>
      <c r="M4036" s="10">
        <f t="shared" si="445"/>
        <v>42067.947337962964</v>
      </c>
      <c r="N4036" t="b">
        <v>0</v>
      </c>
      <c r="O4036">
        <v>2</v>
      </c>
      <c r="P4036" t="b">
        <v>0</v>
      </c>
      <c r="Q4036" t="s">
        <v>8271</v>
      </c>
      <c r="R4036" s="5">
        <f t="shared" si="441"/>
        <v>1.4999999999999999E-2</v>
      </c>
      <c r="S4036" s="6">
        <f t="shared" si="442"/>
        <v>100</v>
      </c>
      <c r="T4036" t="str">
        <f t="shared" si="446"/>
        <v>theater</v>
      </c>
      <c r="U4036" t="str">
        <f t="shared" si="447"/>
        <v>plays</v>
      </c>
    </row>
    <row r="4037" spans="1:21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f t="shared" si="443"/>
        <v>10000</v>
      </c>
      <c r="F4037">
        <v>3685</v>
      </c>
      <c r="G4037" t="s">
        <v>8221</v>
      </c>
      <c r="H4037" t="s">
        <v>8224</v>
      </c>
      <c r="I4037" t="s">
        <v>8246</v>
      </c>
      <c r="J4037">
        <v>1413925887</v>
      </c>
      <c r="K4037" s="10">
        <f t="shared" si="444"/>
        <v>41933.882951388885</v>
      </c>
      <c r="L4037">
        <v>1411333887</v>
      </c>
      <c r="M4037" s="10">
        <f t="shared" si="445"/>
        <v>41903.882951388885</v>
      </c>
      <c r="N4037" t="b">
        <v>0</v>
      </c>
      <c r="O4037">
        <v>25</v>
      </c>
      <c r="P4037" t="b">
        <v>0</v>
      </c>
      <c r="Q4037" t="s">
        <v>8271</v>
      </c>
      <c r="R4037" s="5">
        <f t="shared" si="441"/>
        <v>0.36899999999999999</v>
      </c>
      <c r="S4037" s="6">
        <f t="shared" si="442"/>
        <v>147.4</v>
      </c>
      <c r="T4037" t="str">
        <f t="shared" si="446"/>
        <v>theater</v>
      </c>
      <c r="U4037" t="str">
        <f t="shared" si="447"/>
        <v>plays</v>
      </c>
    </row>
    <row r="4038" spans="1:21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f t="shared" si="443"/>
        <v>6000</v>
      </c>
      <c r="F4038">
        <v>2823</v>
      </c>
      <c r="G4038" t="s">
        <v>8221</v>
      </c>
      <c r="H4038" t="s">
        <v>8224</v>
      </c>
      <c r="I4038" t="s">
        <v>8246</v>
      </c>
      <c r="J4038">
        <v>1404253800</v>
      </c>
      <c r="K4038" s="10">
        <f t="shared" si="444"/>
        <v>41821.9375</v>
      </c>
      <c r="L4038">
        <v>1402784964</v>
      </c>
      <c r="M4038" s="10">
        <f t="shared" si="445"/>
        <v>41804.937083333331</v>
      </c>
      <c r="N4038" t="b">
        <v>0</v>
      </c>
      <c r="O4038">
        <v>17</v>
      </c>
      <c r="P4038" t="b">
        <v>0</v>
      </c>
      <c r="Q4038" t="s">
        <v>8271</v>
      </c>
      <c r="R4038" s="5">
        <f t="shared" si="441"/>
        <v>0.47099999999999997</v>
      </c>
      <c r="S4038" s="6">
        <f t="shared" si="442"/>
        <v>166.05882352941177</v>
      </c>
      <c r="T4038" t="str">
        <f t="shared" si="446"/>
        <v>theater</v>
      </c>
      <c r="U4038" t="str">
        <f t="shared" si="447"/>
        <v>plays</v>
      </c>
    </row>
    <row r="4039" spans="1:21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f t="shared" si="443"/>
        <v>700</v>
      </c>
      <c r="F4039">
        <v>80</v>
      </c>
      <c r="G4039" t="s">
        <v>8221</v>
      </c>
      <c r="H4039" t="s">
        <v>8224</v>
      </c>
      <c r="I4039" t="s">
        <v>8246</v>
      </c>
      <c r="J4039">
        <v>1464099900</v>
      </c>
      <c r="K4039" s="10">
        <f t="shared" si="444"/>
        <v>42514.600694444445</v>
      </c>
      <c r="L4039">
        <v>1462585315</v>
      </c>
      <c r="M4039" s="10">
        <f t="shared" si="445"/>
        <v>42497.070775462969</v>
      </c>
      <c r="N4039" t="b">
        <v>0</v>
      </c>
      <c r="O4039">
        <v>2</v>
      </c>
      <c r="P4039" t="b">
        <v>0</v>
      </c>
      <c r="Q4039" t="s">
        <v>8271</v>
      </c>
      <c r="R4039" s="5">
        <f t="shared" si="441"/>
        <v>0.114</v>
      </c>
      <c r="S4039" s="6">
        <f t="shared" si="442"/>
        <v>40</v>
      </c>
      <c r="T4039" t="str">
        <f t="shared" si="446"/>
        <v>theater</v>
      </c>
      <c r="U4039" t="str">
        <f t="shared" si="447"/>
        <v>plays</v>
      </c>
    </row>
    <row r="4040" spans="1:21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f t="shared" si="443"/>
        <v>2500</v>
      </c>
      <c r="F4040">
        <v>301</v>
      </c>
      <c r="G4040" t="s">
        <v>8221</v>
      </c>
      <c r="H4040" t="s">
        <v>8224</v>
      </c>
      <c r="I4040" t="s">
        <v>8246</v>
      </c>
      <c r="J4040">
        <v>1413573010</v>
      </c>
      <c r="K4040" s="10">
        <f t="shared" si="444"/>
        <v>41929.798726851855</v>
      </c>
      <c r="L4040">
        <v>1408389010</v>
      </c>
      <c r="M4040" s="10">
        <f t="shared" si="445"/>
        <v>41869.798726851855</v>
      </c>
      <c r="N4040" t="b">
        <v>0</v>
      </c>
      <c r="O4040">
        <v>4</v>
      </c>
      <c r="P4040" t="b">
        <v>0</v>
      </c>
      <c r="Q4040" t="s">
        <v>8271</v>
      </c>
      <c r="R4040" s="5">
        <f t="shared" si="441"/>
        <v>0.12</v>
      </c>
      <c r="S4040" s="6">
        <f t="shared" si="442"/>
        <v>75.25</v>
      </c>
      <c r="T4040" t="str">
        <f t="shared" si="446"/>
        <v>theater</v>
      </c>
      <c r="U4040" t="str">
        <f t="shared" si="447"/>
        <v>plays</v>
      </c>
    </row>
    <row r="4041" spans="1:21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f t="shared" si="443"/>
        <v>500</v>
      </c>
      <c r="F4041">
        <v>300</v>
      </c>
      <c r="G4041" t="s">
        <v>8221</v>
      </c>
      <c r="H4041" t="s">
        <v>8224</v>
      </c>
      <c r="I4041" t="s">
        <v>8246</v>
      </c>
      <c r="J4041">
        <v>1448949540</v>
      </c>
      <c r="K4041" s="10">
        <f t="shared" si="444"/>
        <v>42339.249305555553</v>
      </c>
      <c r="L4041">
        <v>1446048367</v>
      </c>
      <c r="M4041" s="10">
        <f t="shared" si="445"/>
        <v>42305.670914351853</v>
      </c>
      <c r="N4041" t="b">
        <v>0</v>
      </c>
      <c r="O4041">
        <v>5</v>
      </c>
      <c r="P4041" t="b">
        <v>0</v>
      </c>
      <c r="Q4041" t="s">
        <v>8271</v>
      </c>
      <c r="R4041" s="5">
        <f t="shared" si="441"/>
        <v>0.6</v>
      </c>
      <c r="S4041" s="6">
        <f t="shared" si="442"/>
        <v>60</v>
      </c>
      <c r="T4041" t="str">
        <f t="shared" si="446"/>
        <v>theater</v>
      </c>
      <c r="U4041" t="str">
        <f t="shared" si="447"/>
        <v>plays</v>
      </c>
    </row>
    <row r="4042" spans="1:21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f t="shared" si="443"/>
        <v>8000</v>
      </c>
      <c r="F4042">
        <v>2500</v>
      </c>
      <c r="G4042" t="s">
        <v>8221</v>
      </c>
      <c r="H4042" t="s">
        <v>8224</v>
      </c>
      <c r="I4042" t="s">
        <v>8246</v>
      </c>
      <c r="J4042">
        <v>1437188400</v>
      </c>
      <c r="K4042" s="10">
        <f t="shared" si="444"/>
        <v>42203.125</v>
      </c>
      <c r="L4042">
        <v>1432100004</v>
      </c>
      <c r="M4042" s="10">
        <f t="shared" si="445"/>
        <v>42144.231527777782</v>
      </c>
      <c r="N4042" t="b">
        <v>0</v>
      </c>
      <c r="O4042">
        <v>2</v>
      </c>
      <c r="P4042" t="b">
        <v>0</v>
      </c>
      <c r="Q4042" t="s">
        <v>8271</v>
      </c>
      <c r="R4042" s="5">
        <f t="shared" si="441"/>
        <v>0.313</v>
      </c>
      <c r="S4042" s="6">
        <f t="shared" si="442"/>
        <v>1250</v>
      </c>
      <c r="T4042" t="str">
        <f t="shared" si="446"/>
        <v>theater</v>
      </c>
      <c r="U4042" t="str">
        <f t="shared" si="447"/>
        <v>plays</v>
      </c>
    </row>
    <row r="4043" spans="1:21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f t="shared" si="443"/>
        <v>6050</v>
      </c>
      <c r="F4043">
        <v>21</v>
      </c>
      <c r="G4043" t="s">
        <v>8221</v>
      </c>
      <c r="H4043" t="s">
        <v>8225</v>
      </c>
      <c r="I4043" t="s">
        <v>8247</v>
      </c>
      <c r="J4043">
        <v>1473160954</v>
      </c>
      <c r="K4043" s="10">
        <f t="shared" si="444"/>
        <v>42619.474004629628</v>
      </c>
      <c r="L4043">
        <v>1467976954</v>
      </c>
      <c r="M4043" s="10">
        <f t="shared" si="445"/>
        <v>42559.474004629628</v>
      </c>
      <c r="N4043" t="b">
        <v>0</v>
      </c>
      <c r="O4043">
        <v>2</v>
      </c>
      <c r="P4043" t="b">
        <v>0</v>
      </c>
      <c r="Q4043" t="s">
        <v>8271</v>
      </c>
      <c r="R4043" s="5">
        <f t="shared" si="441"/>
        <v>4.0000000000000001E-3</v>
      </c>
      <c r="S4043" s="6">
        <f t="shared" si="442"/>
        <v>10.5</v>
      </c>
      <c r="T4043" t="str">
        <f t="shared" si="446"/>
        <v>theater</v>
      </c>
      <c r="U4043" t="str">
        <f t="shared" si="447"/>
        <v>plays</v>
      </c>
    </row>
    <row r="4044" spans="1:21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f t="shared" si="443"/>
        <v>10000</v>
      </c>
      <c r="F4044">
        <v>21</v>
      </c>
      <c r="G4044" t="s">
        <v>8221</v>
      </c>
      <c r="H4044" t="s">
        <v>8224</v>
      </c>
      <c r="I4044" t="s">
        <v>8246</v>
      </c>
      <c r="J4044">
        <v>1421781360</v>
      </c>
      <c r="K4044" s="10">
        <f t="shared" si="444"/>
        <v>42024.802777777775</v>
      </c>
      <c r="L4044">
        <v>1419213664</v>
      </c>
      <c r="M4044" s="10">
        <f t="shared" si="445"/>
        <v>41995.084074074075</v>
      </c>
      <c r="N4044" t="b">
        <v>0</v>
      </c>
      <c r="O4044">
        <v>3</v>
      </c>
      <c r="P4044" t="b">
        <v>0</v>
      </c>
      <c r="Q4044" t="s">
        <v>8271</v>
      </c>
      <c r="R4044" s="5">
        <f t="shared" si="441"/>
        <v>2E-3</v>
      </c>
      <c r="S4044" s="6">
        <f t="shared" si="442"/>
        <v>7</v>
      </c>
      <c r="T4044" t="str">
        <f t="shared" si="446"/>
        <v>theater</v>
      </c>
      <c r="U4044" t="str">
        <f t="shared" si="447"/>
        <v>plays</v>
      </c>
    </row>
    <row r="4045" spans="1:21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f t="shared" si="443"/>
        <v>225</v>
      </c>
      <c r="F4045">
        <v>0</v>
      </c>
      <c r="G4045" t="s">
        <v>8221</v>
      </c>
      <c r="H4045" t="s">
        <v>8229</v>
      </c>
      <c r="I4045" t="s">
        <v>8251</v>
      </c>
      <c r="J4045">
        <v>1416524325</v>
      </c>
      <c r="K4045" s="10">
        <f t="shared" si="444"/>
        <v>41963.957465277781</v>
      </c>
      <c r="L4045">
        <v>1415228325</v>
      </c>
      <c r="M4045" s="10">
        <f t="shared" si="445"/>
        <v>41948.957465277781</v>
      </c>
      <c r="N4045" t="b">
        <v>0</v>
      </c>
      <c r="O4045">
        <v>0</v>
      </c>
      <c r="P4045" t="b">
        <v>0</v>
      </c>
      <c r="Q4045" t="s">
        <v>8271</v>
      </c>
      <c r="R4045" s="5">
        <f t="shared" si="441"/>
        <v>0</v>
      </c>
      <c r="S4045" s="6" t="e">
        <f t="shared" si="442"/>
        <v>#DIV/0!</v>
      </c>
      <c r="T4045" t="str">
        <f t="shared" si="446"/>
        <v>theater</v>
      </c>
      <c r="U4045" t="str">
        <f t="shared" si="447"/>
        <v>plays</v>
      </c>
    </row>
    <row r="4046" spans="1:21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f t="shared" si="443"/>
        <v>600</v>
      </c>
      <c r="F4046">
        <v>225</v>
      </c>
      <c r="G4046" t="s">
        <v>8221</v>
      </c>
      <c r="H4046" t="s">
        <v>8224</v>
      </c>
      <c r="I4046" t="s">
        <v>8246</v>
      </c>
      <c r="J4046">
        <v>1428642000</v>
      </c>
      <c r="K4046" s="10">
        <f t="shared" si="444"/>
        <v>42104.208333333328</v>
      </c>
      <c r="L4046">
        <v>1426050982</v>
      </c>
      <c r="M4046" s="10">
        <f t="shared" si="445"/>
        <v>42074.219699074078</v>
      </c>
      <c r="N4046" t="b">
        <v>0</v>
      </c>
      <c r="O4046">
        <v>4</v>
      </c>
      <c r="P4046" t="b">
        <v>0</v>
      </c>
      <c r="Q4046" t="s">
        <v>8271</v>
      </c>
      <c r="R4046" s="5">
        <f t="shared" si="441"/>
        <v>0.375</v>
      </c>
      <c r="S4046" s="6">
        <f t="shared" si="442"/>
        <v>56.25</v>
      </c>
      <c r="T4046" t="str">
        <f t="shared" si="446"/>
        <v>theater</v>
      </c>
      <c r="U4046" t="str">
        <f t="shared" si="447"/>
        <v>plays</v>
      </c>
    </row>
    <row r="4047" spans="1:21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f t="shared" si="443"/>
        <v>3400.0000000000005</v>
      </c>
      <c r="F4047">
        <v>1</v>
      </c>
      <c r="G4047" t="s">
        <v>8221</v>
      </c>
      <c r="H4047" t="s">
        <v>8226</v>
      </c>
      <c r="I4047" t="s">
        <v>8248</v>
      </c>
      <c r="J4047">
        <v>1408596589</v>
      </c>
      <c r="K4047" s="10">
        <f t="shared" si="444"/>
        <v>41872.201261574075</v>
      </c>
      <c r="L4047">
        <v>1406004589</v>
      </c>
      <c r="M4047" s="10">
        <f t="shared" si="445"/>
        <v>41842.201261574075</v>
      </c>
      <c r="N4047" t="b">
        <v>0</v>
      </c>
      <c r="O4047">
        <v>1</v>
      </c>
      <c r="P4047" t="b">
        <v>0</v>
      </c>
      <c r="Q4047" t="s">
        <v>8271</v>
      </c>
      <c r="R4047" s="5">
        <f t="shared" si="441"/>
        <v>0</v>
      </c>
      <c r="S4047" s="6">
        <f t="shared" si="442"/>
        <v>1</v>
      </c>
      <c r="T4047" t="str">
        <f t="shared" si="446"/>
        <v>theater</v>
      </c>
      <c r="U4047" t="str">
        <f t="shared" si="447"/>
        <v>plays</v>
      </c>
    </row>
    <row r="4048" spans="1:21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f t="shared" si="443"/>
        <v>5600</v>
      </c>
      <c r="F4048">
        <v>460</v>
      </c>
      <c r="G4048" t="s">
        <v>8221</v>
      </c>
      <c r="H4048" t="s">
        <v>8224</v>
      </c>
      <c r="I4048" t="s">
        <v>8246</v>
      </c>
      <c r="J4048">
        <v>1413992210</v>
      </c>
      <c r="K4048" s="10">
        <f t="shared" si="444"/>
        <v>41934.650578703702</v>
      </c>
      <c r="L4048">
        <v>1411400210</v>
      </c>
      <c r="M4048" s="10">
        <f t="shared" si="445"/>
        <v>41904.650578703702</v>
      </c>
      <c r="N4048" t="b">
        <v>0</v>
      </c>
      <c r="O4048">
        <v>12</v>
      </c>
      <c r="P4048" t="b">
        <v>0</v>
      </c>
      <c r="Q4048" t="s">
        <v>8271</v>
      </c>
      <c r="R4048" s="5">
        <f t="shared" si="441"/>
        <v>8.2000000000000003E-2</v>
      </c>
      <c r="S4048" s="6">
        <f t="shared" si="442"/>
        <v>38.333333333333336</v>
      </c>
      <c r="T4048" t="str">
        <f t="shared" si="446"/>
        <v>theater</v>
      </c>
      <c r="U4048" t="str">
        <f t="shared" si="447"/>
        <v>plays</v>
      </c>
    </row>
    <row r="4049" spans="1:21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f t="shared" si="443"/>
        <v>5000</v>
      </c>
      <c r="F4049">
        <v>110</v>
      </c>
      <c r="G4049" t="s">
        <v>8221</v>
      </c>
      <c r="H4049" t="s">
        <v>8224</v>
      </c>
      <c r="I4049" t="s">
        <v>8246</v>
      </c>
      <c r="J4049">
        <v>1420938000</v>
      </c>
      <c r="K4049" s="10">
        <f t="shared" si="444"/>
        <v>42015.041666666672</v>
      </c>
      <c r="L4049">
        <v>1418862743</v>
      </c>
      <c r="M4049" s="10">
        <f t="shared" si="445"/>
        <v>41991.022488425922</v>
      </c>
      <c r="N4049" t="b">
        <v>0</v>
      </c>
      <c r="O4049">
        <v>4</v>
      </c>
      <c r="P4049" t="b">
        <v>0</v>
      </c>
      <c r="Q4049" t="s">
        <v>8271</v>
      </c>
      <c r="R4049" s="5">
        <f t="shared" si="441"/>
        <v>2.1999999999999999E-2</v>
      </c>
      <c r="S4049" s="6">
        <f t="shared" si="442"/>
        <v>27.5</v>
      </c>
      <c r="T4049" t="str">
        <f t="shared" si="446"/>
        <v>theater</v>
      </c>
      <c r="U4049" t="str">
        <f t="shared" si="447"/>
        <v>plays</v>
      </c>
    </row>
    <row r="4050" spans="1:21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f t="shared" si="443"/>
        <v>20570</v>
      </c>
      <c r="F4050">
        <v>3001</v>
      </c>
      <c r="G4050" t="s">
        <v>8221</v>
      </c>
      <c r="H4050" t="s">
        <v>8225</v>
      </c>
      <c r="I4050" t="s">
        <v>8247</v>
      </c>
      <c r="J4050">
        <v>1460373187</v>
      </c>
      <c r="K4050" s="10">
        <f t="shared" si="444"/>
        <v>42471.467442129629</v>
      </c>
      <c r="L4050">
        <v>1457352787</v>
      </c>
      <c r="M4050" s="10">
        <f t="shared" si="445"/>
        <v>42436.509108796294</v>
      </c>
      <c r="N4050" t="b">
        <v>0</v>
      </c>
      <c r="O4050">
        <v>91</v>
      </c>
      <c r="P4050" t="b">
        <v>0</v>
      </c>
      <c r="Q4050" t="s">
        <v>8271</v>
      </c>
      <c r="R4050" s="5">
        <f t="shared" si="441"/>
        <v>0.17699999999999999</v>
      </c>
      <c r="S4050" s="6">
        <f t="shared" si="442"/>
        <v>32.978021978021978</v>
      </c>
      <c r="T4050" t="str">
        <f t="shared" si="446"/>
        <v>theater</v>
      </c>
      <c r="U4050" t="str">
        <f t="shared" si="447"/>
        <v>plays</v>
      </c>
    </row>
    <row r="4051" spans="1:21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f t="shared" si="443"/>
        <v>20000</v>
      </c>
      <c r="F4051">
        <v>16</v>
      </c>
      <c r="G4051" t="s">
        <v>8221</v>
      </c>
      <c r="H4051" t="s">
        <v>8224</v>
      </c>
      <c r="I4051" t="s">
        <v>8246</v>
      </c>
      <c r="J4051">
        <v>1436914815</v>
      </c>
      <c r="K4051" s="10">
        <f t="shared" si="444"/>
        <v>42199.958506944444</v>
      </c>
      <c r="L4051">
        <v>1434322815</v>
      </c>
      <c r="M4051" s="10">
        <f t="shared" si="445"/>
        <v>42169.958506944444</v>
      </c>
      <c r="N4051" t="b">
        <v>0</v>
      </c>
      <c r="O4051">
        <v>1</v>
      </c>
      <c r="P4051" t="b">
        <v>0</v>
      </c>
      <c r="Q4051" t="s">
        <v>8271</v>
      </c>
      <c r="R4051" s="5">
        <f t="shared" si="441"/>
        <v>1E-3</v>
      </c>
      <c r="S4051" s="6">
        <f t="shared" si="442"/>
        <v>16</v>
      </c>
      <c r="T4051" t="str">
        <f t="shared" si="446"/>
        <v>theater</v>
      </c>
      <c r="U4051" t="str">
        <f t="shared" si="447"/>
        <v>plays</v>
      </c>
    </row>
    <row r="4052" spans="1:21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f t="shared" si="443"/>
        <v>1500</v>
      </c>
      <c r="F4052">
        <v>1</v>
      </c>
      <c r="G4052" t="s">
        <v>8221</v>
      </c>
      <c r="H4052" t="s">
        <v>8224</v>
      </c>
      <c r="I4052" t="s">
        <v>8246</v>
      </c>
      <c r="J4052">
        <v>1414077391</v>
      </c>
      <c r="K4052" s="10">
        <f t="shared" si="444"/>
        <v>41935.636469907404</v>
      </c>
      <c r="L4052">
        <v>1411485391</v>
      </c>
      <c r="M4052" s="10">
        <f t="shared" si="445"/>
        <v>41905.636469907404</v>
      </c>
      <c r="N4052" t="b">
        <v>0</v>
      </c>
      <c r="O4052">
        <v>1</v>
      </c>
      <c r="P4052" t="b">
        <v>0</v>
      </c>
      <c r="Q4052" t="s">
        <v>8271</v>
      </c>
      <c r="R4052" s="5">
        <f t="shared" si="441"/>
        <v>1E-3</v>
      </c>
      <c r="S4052" s="6">
        <f t="shared" si="442"/>
        <v>1</v>
      </c>
      <c r="T4052" t="str">
        <f t="shared" si="446"/>
        <v>theater</v>
      </c>
      <c r="U4052" t="str">
        <f t="shared" si="447"/>
        <v>plays</v>
      </c>
    </row>
    <row r="4053" spans="1:21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f t="shared" si="443"/>
        <v>500</v>
      </c>
      <c r="F4053">
        <v>0</v>
      </c>
      <c r="G4053" t="s">
        <v>8221</v>
      </c>
      <c r="H4053" t="s">
        <v>8224</v>
      </c>
      <c r="I4053" t="s">
        <v>8246</v>
      </c>
      <c r="J4053">
        <v>1399618380</v>
      </c>
      <c r="K4053" s="10">
        <f t="shared" si="444"/>
        <v>41768.286805555559</v>
      </c>
      <c r="L4053">
        <v>1399058797</v>
      </c>
      <c r="M4053" s="10">
        <f t="shared" si="445"/>
        <v>41761.810150462967</v>
      </c>
      <c r="N4053" t="b">
        <v>0</v>
      </c>
      <c r="O4053">
        <v>0</v>
      </c>
      <c r="P4053" t="b">
        <v>0</v>
      </c>
      <c r="Q4053" t="s">
        <v>8271</v>
      </c>
      <c r="R4053" s="5">
        <f t="shared" si="441"/>
        <v>0</v>
      </c>
      <c r="S4053" s="6" t="e">
        <f t="shared" si="442"/>
        <v>#DIV/0!</v>
      </c>
      <c r="T4053" t="str">
        <f t="shared" si="446"/>
        <v>theater</v>
      </c>
      <c r="U4053" t="str">
        <f t="shared" si="447"/>
        <v>plays</v>
      </c>
    </row>
    <row r="4054" spans="1:21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f t="shared" si="443"/>
        <v>3000</v>
      </c>
      <c r="F4054">
        <v>1126</v>
      </c>
      <c r="G4054" t="s">
        <v>8221</v>
      </c>
      <c r="H4054" t="s">
        <v>8224</v>
      </c>
      <c r="I4054" t="s">
        <v>8246</v>
      </c>
      <c r="J4054">
        <v>1413234316</v>
      </c>
      <c r="K4054" s="10">
        <f t="shared" si="444"/>
        <v>41925.878657407404</v>
      </c>
      <c r="L4054">
        <v>1408050316</v>
      </c>
      <c r="M4054" s="10">
        <f t="shared" si="445"/>
        <v>41865.878657407404</v>
      </c>
      <c r="N4054" t="b">
        <v>0</v>
      </c>
      <c r="O4054">
        <v>13</v>
      </c>
      <c r="P4054" t="b">
        <v>0</v>
      </c>
      <c r="Q4054" t="s">
        <v>8271</v>
      </c>
      <c r="R4054" s="5">
        <f t="shared" si="441"/>
        <v>0.375</v>
      </c>
      <c r="S4054" s="6">
        <f t="shared" si="442"/>
        <v>86.615384615384613</v>
      </c>
      <c r="T4054" t="str">
        <f t="shared" si="446"/>
        <v>theater</v>
      </c>
      <c r="U4054" t="str">
        <f t="shared" si="447"/>
        <v>plays</v>
      </c>
    </row>
    <row r="4055" spans="1:21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f t="shared" si="443"/>
        <v>605</v>
      </c>
      <c r="F4055">
        <v>110</v>
      </c>
      <c r="G4055" t="s">
        <v>8221</v>
      </c>
      <c r="H4055" t="s">
        <v>8225</v>
      </c>
      <c r="I4055" t="s">
        <v>8247</v>
      </c>
      <c r="J4055">
        <v>1416081600</v>
      </c>
      <c r="K4055" s="10">
        <f t="shared" si="444"/>
        <v>41958.833333333328</v>
      </c>
      <c r="L4055">
        <v>1413477228</v>
      </c>
      <c r="M4055" s="10">
        <f t="shared" si="445"/>
        <v>41928.690138888887</v>
      </c>
      <c r="N4055" t="b">
        <v>0</v>
      </c>
      <c r="O4055">
        <v>2</v>
      </c>
      <c r="P4055" t="b">
        <v>0</v>
      </c>
      <c r="Q4055" t="s">
        <v>8271</v>
      </c>
      <c r="R4055" s="5">
        <f t="shared" si="441"/>
        <v>0.22</v>
      </c>
      <c r="S4055" s="6">
        <f t="shared" si="442"/>
        <v>55</v>
      </c>
      <c r="T4055" t="str">
        <f t="shared" si="446"/>
        <v>theater</v>
      </c>
      <c r="U4055" t="str">
        <f t="shared" si="447"/>
        <v>plays</v>
      </c>
    </row>
    <row r="4056" spans="1:21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f t="shared" si="443"/>
        <v>8880</v>
      </c>
      <c r="F4056">
        <v>0</v>
      </c>
      <c r="G4056" t="s">
        <v>8221</v>
      </c>
      <c r="H4056" t="s">
        <v>8224</v>
      </c>
      <c r="I4056" t="s">
        <v>8246</v>
      </c>
      <c r="J4056">
        <v>1475294400</v>
      </c>
      <c r="K4056" s="10">
        <f t="shared" si="444"/>
        <v>42644.166666666672</v>
      </c>
      <c r="L4056">
        <v>1472674285</v>
      </c>
      <c r="M4056" s="10">
        <f t="shared" si="445"/>
        <v>42613.841261574074</v>
      </c>
      <c r="N4056" t="b">
        <v>0</v>
      </c>
      <c r="O4056">
        <v>0</v>
      </c>
      <c r="P4056" t="b">
        <v>0</v>
      </c>
      <c r="Q4056" t="s">
        <v>8271</v>
      </c>
      <c r="R4056" s="5">
        <f t="shared" si="441"/>
        <v>0</v>
      </c>
      <c r="S4056" s="6" t="e">
        <f t="shared" si="442"/>
        <v>#DIV/0!</v>
      </c>
      <c r="T4056" t="str">
        <f t="shared" si="446"/>
        <v>theater</v>
      </c>
      <c r="U4056" t="str">
        <f t="shared" si="447"/>
        <v>plays</v>
      </c>
    </row>
    <row r="4057" spans="1:21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f t="shared" si="443"/>
        <v>6050</v>
      </c>
      <c r="F4057">
        <v>881</v>
      </c>
      <c r="G4057" t="s">
        <v>8221</v>
      </c>
      <c r="H4057" t="s">
        <v>8225</v>
      </c>
      <c r="I4057" t="s">
        <v>8247</v>
      </c>
      <c r="J4057">
        <v>1403192031</v>
      </c>
      <c r="K4057" s="10">
        <f t="shared" si="444"/>
        <v>41809.648506944446</v>
      </c>
      <c r="L4057">
        <v>1400600031</v>
      </c>
      <c r="M4057" s="10">
        <f t="shared" si="445"/>
        <v>41779.648506944446</v>
      </c>
      <c r="N4057" t="b">
        <v>0</v>
      </c>
      <c r="O4057">
        <v>21</v>
      </c>
      <c r="P4057" t="b">
        <v>0</v>
      </c>
      <c r="Q4057" t="s">
        <v>8271</v>
      </c>
      <c r="R4057" s="5">
        <f t="shared" si="441"/>
        <v>0.17599999999999999</v>
      </c>
      <c r="S4057" s="6">
        <f t="shared" si="442"/>
        <v>41.952380952380949</v>
      </c>
      <c r="T4057" t="str">
        <f t="shared" si="446"/>
        <v>theater</v>
      </c>
      <c r="U4057" t="str">
        <f t="shared" si="447"/>
        <v>plays</v>
      </c>
    </row>
    <row r="4058" spans="1:21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f t="shared" si="443"/>
        <v>1500</v>
      </c>
      <c r="F4058">
        <v>795</v>
      </c>
      <c r="G4058" t="s">
        <v>8221</v>
      </c>
      <c r="H4058" t="s">
        <v>8224</v>
      </c>
      <c r="I4058" t="s">
        <v>8246</v>
      </c>
      <c r="J4058">
        <v>1467575940</v>
      </c>
      <c r="K4058" s="10">
        <f t="shared" si="444"/>
        <v>42554.832638888889</v>
      </c>
      <c r="L4058">
        <v>1465856639</v>
      </c>
      <c r="M4058" s="10">
        <f t="shared" si="445"/>
        <v>42534.933321759265</v>
      </c>
      <c r="N4058" t="b">
        <v>0</v>
      </c>
      <c r="O4058">
        <v>9</v>
      </c>
      <c r="P4058" t="b">
        <v>0</v>
      </c>
      <c r="Q4058" t="s">
        <v>8271</v>
      </c>
      <c r="R4058" s="5">
        <f t="shared" si="441"/>
        <v>0.53</v>
      </c>
      <c r="S4058" s="6">
        <f t="shared" si="442"/>
        <v>88.333333333333329</v>
      </c>
      <c r="T4058" t="str">
        <f t="shared" si="446"/>
        <v>theater</v>
      </c>
      <c r="U4058" t="str">
        <f t="shared" si="447"/>
        <v>plays</v>
      </c>
    </row>
    <row r="4059" spans="1:21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f t="shared" si="443"/>
        <v>4235</v>
      </c>
      <c r="F4059">
        <v>775</v>
      </c>
      <c r="G4059" t="s">
        <v>8221</v>
      </c>
      <c r="H4059" t="s">
        <v>8225</v>
      </c>
      <c r="I4059" t="s">
        <v>8247</v>
      </c>
      <c r="J4059">
        <v>1448492400</v>
      </c>
      <c r="K4059" s="10">
        <f t="shared" si="444"/>
        <v>42333.958333333328</v>
      </c>
      <c r="L4059">
        <v>1446506080</v>
      </c>
      <c r="M4059" s="10">
        <f t="shared" si="445"/>
        <v>42310.968518518523</v>
      </c>
      <c r="N4059" t="b">
        <v>0</v>
      </c>
      <c r="O4059">
        <v>6</v>
      </c>
      <c r="P4059" t="b">
        <v>0</v>
      </c>
      <c r="Q4059" t="s">
        <v>8271</v>
      </c>
      <c r="R4059" s="5">
        <f t="shared" si="441"/>
        <v>0.221</v>
      </c>
      <c r="S4059" s="6">
        <f t="shared" si="442"/>
        <v>129.16666666666666</v>
      </c>
      <c r="T4059" t="str">
        <f t="shared" si="446"/>
        <v>theater</v>
      </c>
      <c r="U4059" t="str">
        <f t="shared" si="447"/>
        <v>plays</v>
      </c>
    </row>
    <row r="4060" spans="1:21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f t="shared" si="443"/>
        <v>3750</v>
      </c>
      <c r="F4060">
        <v>95</v>
      </c>
      <c r="G4060" t="s">
        <v>8221</v>
      </c>
      <c r="H4060" t="s">
        <v>8224</v>
      </c>
      <c r="I4060" t="s">
        <v>8246</v>
      </c>
      <c r="J4060">
        <v>1459483140</v>
      </c>
      <c r="K4060" s="10">
        <f t="shared" si="444"/>
        <v>42461.165972222225</v>
      </c>
      <c r="L4060">
        <v>1458178044</v>
      </c>
      <c r="M4060" s="10">
        <f t="shared" si="445"/>
        <v>42446.060694444444</v>
      </c>
      <c r="N4060" t="b">
        <v>0</v>
      </c>
      <c r="O4060">
        <v>4</v>
      </c>
      <c r="P4060" t="b">
        <v>0</v>
      </c>
      <c r="Q4060" t="s">
        <v>8271</v>
      </c>
      <c r="R4060" s="5">
        <f t="shared" si="441"/>
        <v>2.5000000000000001E-2</v>
      </c>
      <c r="S4060" s="6">
        <f t="shared" si="442"/>
        <v>23.75</v>
      </c>
      <c r="T4060" t="str">
        <f t="shared" si="446"/>
        <v>theater</v>
      </c>
      <c r="U4060" t="str">
        <f t="shared" si="447"/>
        <v>plays</v>
      </c>
    </row>
    <row r="4061" spans="1:21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f t="shared" si="443"/>
        <v>7500</v>
      </c>
      <c r="F4061">
        <v>250</v>
      </c>
      <c r="G4061" t="s">
        <v>8221</v>
      </c>
      <c r="H4061" t="s">
        <v>8229</v>
      </c>
      <c r="I4061" t="s">
        <v>8251</v>
      </c>
      <c r="J4061">
        <v>1410836400</v>
      </c>
      <c r="K4061" s="10">
        <f t="shared" si="444"/>
        <v>41898.125</v>
      </c>
      <c r="L4061">
        <v>1408116152</v>
      </c>
      <c r="M4061" s="10">
        <f t="shared" si="445"/>
        <v>41866.640648148146</v>
      </c>
      <c r="N4061" t="b">
        <v>0</v>
      </c>
      <c r="O4061">
        <v>7</v>
      </c>
      <c r="P4061" t="b">
        <v>0</v>
      </c>
      <c r="Q4061" t="s">
        <v>8271</v>
      </c>
      <c r="R4061" s="5">
        <f t="shared" si="441"/>
        <v>2.5000000000000001E-2</v>
      </c>
      <c r="S4061" s="6">
        <f t="shared" si="442"/>
        <v>35.714285714285715</v>
      </c>
      <c r="T4061" t="str">
        <f t="shared" si="446"/>
        <v>theater</v>
      </c>
      <c r="U4061" t="str">
        <f t="shared" si="447"/>
        <v>plays</v>
      </c>
    </row>
    <row r="4062" spans="1:21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f t="shared" si="443"/>
        <v>7500</v>
      </c>
      <c r="F4062">
        <v>285</v>
      </c>
      <c r="G4062" t="s">
        <v>8221</v>
      </c>
      <c r="H4062" t="s">
        <v>8229</v>
      </c>
      <c r="I4062" t="s">
        <v>8251</v>
      </c>
      <c r="J4062">
        <v>1403539200</v>
      </c>
      <c r="K4062" s="10">
        <f t="shared" si="444"/>
        <v>41813.666666666664</v>
      </c>
      <c r="L4062">
        <v>1400604056</v>
      </c>
      <c r="M4062" s="10">
        <f t="shared" si="445"/>
        <v>41779.695092592592</v>
      </c>
      <c r="N4062" t="b">
        <v>0</v>
      </c>
      <c r="O4062">
        <v>5</v>
      </c>
      <c r="P4062" t="b">
        <v>0</v>
      </c>
      <c r="Q4062" t="s">
        <v>8271</v>
      </c>
      <c r="R4062" s="5">
        <f t="shared" si="441"/>
        <v>2.9000000000000001E-2</v>
      </c>
      <c r="S4062" s="6">
        <f t="shared" si="442"/>
        <v>57</v>
      </c>
      <c r="T4062" t="str">
        <f t="shared" si="446"/>
        <v>theater</v>
      </c>
      <c r="U4062" t="str">
        <f t="shared" si="447"/>
        <v>plays</v>
      </c>
    </row>
    <row r="4063" spans="1:21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f t="shared" si="443"/>
        <v>525</v>
      </c>
      <c r="F4063">
        <v>0</v>
      </c>
      <c r="G4063" t="s">
        <v>8221</v>
      </c>
      <c r="H4063" t="s">
        <v>8224</v>
      </c>
      <c r="I4063" t="s">
        <v>8246</v>
      </c>
      <c r="J4063">
        <v>1461205423</v>
      </c>
      <c r="K4063" s="10">
        <f t="shared" si="444"/>
        <v>42481.099803240737</v>
      </c>
      <c r="L4063">
        <v>1456025023</v>
      </c>
      <c r="M4063" s="10">
        <f t="shared" si="445"/>
        <v>42421.141469907408</v>
      </c>
      <c r="N4063" t="b">
        <v>0</v>
      </c>
      <c r="O4063">
        <v>0</v>
      </c>
      <c r="P4063" t="b">
        <v>0</v>
      </c>
      <c r="Q4063" t="s">
        <v>8271</v>
      </c>
      <c r="R4063" s="5">
        <f t="shared" si="441"/>
        <v>0</v>
      </c>
      <c r="S4063" s="6" t="e">
        <f t="shared" si="442"/>
        <v>#DIV/0!</v>
      </c>
      <c r="T4063" t="str">
        <f t="shared" si="446"/>
        <v>theater</v>
      </c>
      <c r="U4063" t="str">
        <f t="shared" si="447"/>
        <v>plays</v>
      </c>
    </row>
    <row r="4064" spans="1:21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f t="shared" si="443"/>
        <v>20000</v>
      </c>
      <c r="F4064">
        <v>490</v>
      </c>
      <c r="G4064" t="s">
        <v>8221</v>
      </c>
      <c r="H4064" t="s">
        <v>8224</v>
      </c>
      <c r="I4064" t="s">
        <v>8246</v>
      </c>
      <c r="J4064">
        <v>1467481468</v>
      </c>
      <c r="K4064" s="10">
        <f t="shared" si="444"/>
        <v>42553.739212962959</v>
      </c>
      <c r="L4064">
        <v>1464889468</v>
      </c>
      <c r="M4064" s="10">
        <f t="shared" si="445"/>
        <v>42523.739212962959</v>
      </c>
      <c r="N4064" t="b">
        <v>0</v>
      </c>
      <c r="O4064">
        <v>3</v>
      </c>
      <c r="P4064" t="b">
        <v>0</v>
      </c>
      <c r="Q4064" t="s">
        <v>8271</v>
      </c>
      <c r="R4064" s="5">
        <f t="shared" si="441"/>
        <v>2.5000000000000001E-2</v>
      </c>
      <c r="S4064" s="6">
        <f t="shared" si="442"/>
        <v>163.33333333333334</v>
      </c>
      <c r="T4064" t="str">
        <f t="shared" si="446"/>
        <v>theater</v>
      </c>
      <c r="U4064" t="str">
        <f t="shared" si="447"/>
        <v>plays</v>
      </c>
    </row>
    <row r="4065" spans="1:21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f t="shared" si="443"/>
        <v>11495</v>
      </c>
      <c r="F4065">
        <v>135</v>
      </c>
      <c r="G4065" t="s">
        <v>8221</v>
      </c>
      <c r="H4065" t="s">
        <v>8225</v>
      </c>
      <c r="I4065" t="s">
        <v>8247</v>
      </c>
      <c r="J4065">
        <v>1403886084</v>
      </c>
      <c r="K4065" s="10">
        <f t="shared" si="444"/>
        <v>41817.681527777779</v>
      </c>
      <c r="L4065">
        <v>1401294084</v>
      </c>
      <c r="M4065" s="10">
        <f t="shared" si="445"/>
        <v>41787.681527777779</v>
      </c>
      <c r="N4065" t="b">
        <v>0</v>
      </c>
      <c r="O4065">
        <v>9</v>
      </c>
      <c r="P4065" t="b">
        <v>0</v>
      </c>
      <c r="Q4065" t="s">
        <v>8271</v>
      </c>
      <c r="R4065" s="5">
        <f t="shared" si="441"/>
        <v>1.4E-2</v>
      </c>
      <c r="S4065" s="6">
        <f t="shared" si="442"/>
        <v>15</v>
      </c>
      <c r="T4065" t="str">
        <f t="shared" si="446"/>
        <v>theater</v>
      </c>
      <c r="U4065" t="str">
        <f t="shared" si="447"/>
        <v>plays</v>
      </c>
    </row>
    <row r="4066" spans="1:21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f t="shared" si="443"/>
        <v>1360</v>
      </c>
      <c r="F4066">
        <v>385</v>
      </c>
      <c r="G4066" t="s">
        <v>8221</v>
      </c>
      <c r="H4066" t="s">
        <v>8226</v>
      </c>
      <c r="I4066" t="s">
        <v>8248</v>
      </c>
      <c r="J4066">
        <v>1430316426</v>
      </c>
      <c r="K4066" s="10">
        <f t="shared" si="444"/>
        <v>42123.588263888887</v>
      </c>
      <c r="L4066">
        <v>1427724426</v>
      </c>
      <c r="M4066" s="10">
        <f t="shared" si="445"/>
        <v>42093.588263888887</v>
      </c>
      <c r="N4066" t="b">
        <v>0</v>
      </c>
      <c r="O4066">
        <v>6</v>
      </c>
      <c r="P4066" t="b">
        <v>0</v>
      </c>
      <c r="Q4066" t="s">
        <v>8271</v>
      </c>
      <c r="R4066" s="5">
        <f t="shared" si="441"/>
        <v>0.193</v>
      </c>
      <c r="S4066" s="6">
        <f t="shared" si="442"/>
        <v>64.166666666666671</v>
      </c>
      <c r="T4066" t="str">
        <f t="shared" si="446"/>
        <v>theater</v>
      </c>
      <c r="U4066" t="str">
        <f t="shared" si="447"/>
        <v>plays</v>
      </c>
    </row>
    <row r="4067" spans="1:21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f t="shared" si="443"/>
        <v>4000</v>
      </c>
      <c r="F4067">
        <v>27</v>
      </c>
      <c r="G4067" t="s">
        <v>8221</v>
      </c>
      <c r="H4067" t="s">
        <v>8224</v>
      </c>
      <c r="I4067" t="s">
        <v>8246</v>
      </c>
      <c r="J4067">
        <v>1407883811</v>
      </c>
      <c r="K4067" s="10">
        <f t="shared" si="444"/>
        <v>41863.951516203706</v>
      </c>
      <c r="L4067">
        <v>1405291811</v>
      </c>
      <c r="M4067" s="10">
        <f t="shared" si="445"/>
        <v>41833.951516203706</v>
      </c>
      <c r="N4067" t="b">
        <v>0</v>
      </c>
      <c r="O4067">
        <v>4</v>
      </c>
      <c r="P4067" t="b">
        <v>0</v>
      </c>
      <c r="Q4067" t="s">
        <v>8271</v>
      </c>
      <c r="R4067" s="5">
        <f t="shared" si="441"/>
        <v>7.0000000000000001E-3</v>
      </c>
      <c r="S4067" s="6">
        <f t="shared" si="442"/>
        <v>6.75</v>
      </c>
      <c r="T4067" t="str">
        <f t="shared" si="446"/>
        <v>theater</v>
      </c>
      <c r="U4067" t="str">
        <f t="shared" si="447"/>
        <v>plays</v>
      </c>
    </row>
    <row r="4068" spans="1:21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f t="shared" si="443"/>
        <v>15000</v>
      </c>
      <c r="F4068">
        <v>25</v>
      </c>
      <c r="G4068" t="s">
        <v>8221</v>
      </c>
      <c r="H4068" t="s">
        <v>8224</v>
      </c>
      <c r="I4068" t="s">
        <v>8246</v>
      </c>
      <c r="J4068">
        <v>1463619388</v>
      </c>
      <c r="K4068" s="10">
        <f t="shared" si="444"/>
        <v>42509.039212962962</v>
      </c>
      <c r="L4068">
        <v>1461027388</v>
      </c>
      <c r="M4068" s="10">
        <f t="shared" si="445"/>
        <v>42479.039212962962</v>
      </c>
      <c r="N4068" t="b">
        <v>0</v>
      </c>
      <c r="O4068">
        <v>1</v>
      </c>
      <c r="P4068" t="b">
        <v>0</v>
      </c>
      <c r="Q4068" t="s">
        <v>8271</v>
      </c>
      <c r="R4068" s="5">
        <f t="shared" si="441"/>
        <v>2E-3</v>
      </c>
      <c r="S4068" s="6">
        <f t="shared" si="442"/>
        <v>25</v>
      </c>
      <c r="T4068" t="str">
        <f t="shared" si="446"/>
        <v>theater</v>
      </c>
      <c r="U4068" t="str">
        <f t="shared" si="447"/>
        <v>plays</v>
      </c>
    </row>
    <row r="4069" spans="1:21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f t="shared" si="443"/>
        <v>5000</v>
      </c>
      <c r="F4069">
        <v>3045</v>
      </c>
      <c r="G4069" t="s">
        <v>8221</v>
      </c>
      <c r="H4069" t="s">
        <v>8224</v>
      </c>
      <c r="I4069" t="s">
        <v>8246</v>
      </c>
      <c r="J4069">
        <v>1443408550</v>
      </c>
      <c r="K4069" s="10">
        <f t="shared" si="444"/>
        <v>42275.117476851854</v>
      </c>
      <c r="L4069">
        <v>1439952550</v>
      </c>
      <c r="M4069" s="10">
        <f t="shared" si="445"/>
        <v>42235.117476851854</v>
      </c>
      <c r="N4069" t="b">
        <v>0</v>
      </c>
      <c r="O4069">
        <v>17</v>
      </c>
      <c r="P4069" t="b">
        <v>0</v>
      </c>
      <c r="Q4069" t="s">
        <v>8271</v>
      </c>
      <c r="R4069" s="5">
        <f t="shared" si="441"/>
        <v>0.60899999999999999</v>
      </c>
      <c r="S4069" s="6">
        <f t="shared" si="442"/>
        <v>179.11764705882354</v>
      </c>
      <c r="T4069" t="str">
        <f t="shared" si="446"/>
        <v>theater</v>
      </c>
      <c r="U4069" t="str">
        <f t="shared" si="447"/>
        <v>plays</v>
      </c>
    </row>
    <row r="4070" spans="1:21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f t="shared" si="443"/>
        <v>3495</v>
      </c>
      <c r="F4070">
        <v>34.950000000000003</v>
      </c>
      <c r="G4070" t="s">
        <v>8221</v>
      </c>
      <c r="H4070" t="s">
        <v>8224</v>
      </c>
      <c r="I4070" t="s">
        <v>8246</v>
      </c>
      <c r="J4070">
        <v>1484348700</v>
      </c>
      <c r="K4070" s="10">
        <f t="shared" si="444"/>
        <v>42748.961805555555</v>
      </c>
      <c r="L4070">
        <v>1481756855</v>
      </c>
      <c r="M4070" s="10">
        <f t="shared" si="445"/>
        <v>42718.963599537034</v>
      </c>
      <c r="N4070" t="b">
        <v>0</v>
      </c>
      <c r="O4070">
        <v>1</v>
      </c>
      <c r="P4070" t="b">
        <v>0</v>
      </c>
      <c r="Q4070" t="s">
        <v>8271</v>
      </c>
      <c r="R4070" s="5">
        <f t="shared" si="441"/>
        <v>0.01</v>
      </c>
      <c r="S4070" s="6">
        <f t="shared" si="442"/>
        <v>34.950000000000003</v>
      </c>
      <c r="T4070" t="str">
        <f t="shared" si="446"/>
        <v>theater</v>
      </c>
      <c r="U4070" t="str">
        <f t="shared" si="447"/>
        <v>plays</v>
      </c>
    </row>
    <row r="4071" spans="1:21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f t="shared" si="443"/>
        <v>1512.5</v>
      </c>
      <c r="F4071">
        <v>430</v>
      </c>
      <c r="G4071" t="s">
        <v>8221</v>
      </c>
      <c r="H4071" t="s">
        <v>8225</v>
      </c>
      <c r="I4071" t="s">
        <v>8247</v>
      </c>
      <c r="J4071">
        <v>1425124800</v>
      </c>
      <c r="K4071" s="10">
        <f t="shared" si="444"/>
        <v>42063.5</v>
      </c>
      <c r="L4071">
        <v>1421596356</v>
      </c>
      <c r="M4071" s="10">
        <f t="shared" si="445"/>
        <v>42022.661527777775</v>
      </c>
      <c r="N4071" t="b">
        <v>0</v>
      </c>
      <c r="O4071">
        <v>13</v>
      </c>
      <c r="P4071" t="b">
        <v>0</v>
      </c>
      <c r="Q4071" t="s">
        <v>8271</v>
      </c>
      <c r="R4071" s="5">
        <f t="shared" si="441"/>
        <v>0.34399999999999997</v>
      </c>
      <c r="S4071" s="6">
        <f t="shared" si="442"/>
        <v>33.07692307692308</v>
      </c>
      <c r="T4071" t="str">
        <f t="shared" si="446"/>
        <v>theater</v>
      </c>
      <c r="U4071" t="str">
        <f t="shared" si="447"/>
        <v>plays</v>
      </c>
    </row>
    <row r="4072" spans="1:21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f t="shared" si="443"/>
        <v>1000</v>
      </c>
      <c r="F4072">
        <v>165</v>
      </c>
      <c r="G4072" t="s">
        <v>8221</v>
      </c>
      <c r="H4072" t="s">
        <v>8224</v>
      </c>
      <c r="I4072" t="s">
        <v>8246</v>
      </c>
      <c r="J4072">
        <v>1425178800</v>
      </c>
      <c r="K4072" s="10">
        <f t="shared" si="444"/>
        <v>42064.125</v>
      </c>
      <c r="L4072">
        <v>1422374420</v>
      </c>
      <c r="M4072" s="10">
        <f t="shared" si="445"/>
        <v>42031.666898148149</v>
      </c>
      <c r="N4072" t="b">
        <v>0</v>
      </c>
      <c r="O4072">
        <v>6</v>
      </c>
      <c r="P4072" t="b">
        <v>0</v>
      </c>
      <c r="Q4072" t="s">
        <v>8271</v>
      </c>
      <c r="R4072" s="5">
        <f t="shared" si="441"/>
        <v>0.16500000000000001</v>
      </c>
      <c r="S4072" s="6">
        <f t="shared" si="442"/>
        <v>27.5</v>
      </c>
      <c r="T4072" t="str">
        <f t="shared" si="446"/>
        <v>theater</v>
      </c>
      <c r="U4072" t="str">
        <f t="shared" si="447"/>
        <v>plays</v>
      </c>
    </row>
    <row r="4073" spans="1:21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f t="shared" si="443"/>
        <v>1019.9999999999999</v>
      </c>
      <c r="F4073">
        <v>0</v>
      </c>
      <c r="G4073" t="s">
        <v>8221</v>
      </c>
      <c r="H4073" t="s">
        <v>8238</v>
      </c>
      <c r="I4073" t="s">
        <v>8256</v>
      </c>
      <c r="J4073">
        <v>1482779931</v>
      </c>
      <c r="K4073" s="10">
        <f t="shared" si="444"/>
        <v>42730.804756944446</v>
      </c>
      <c r="L4073">
        <v>1480187931</v>
      </c>
      <c r="M4073" s="10">
        <f t="shared" si="445"/>
        <v>42700.804756944446</v>
      </c>
      <c r="N4073" t="b">
        <v>0</v>
      </c>
      <c r="O4073">
        <v>0</v>
      </c>
      <c r="P4073" t="b">
        <v>0</v>
      </c>
      <c r="Q4073" t="s">
        <v>8271</v>
      </c>
      <c r="R4073" s="5">
        <f t="shared" si="441"/>
        <v>0</v>
      </c>
      <c r="S4073" s="6" t="e">
        <f t="shared" si="442"/>
        <v>#DIV/0!</v>
      </c>
      <c r="T4073" t="str">
        <f t="shared" si="446"/>
        <v>theater</v>
      </c>
      <c r="U4073" t="str">
        <f t="shared" si="447"/>
        <v>plays</v>
      </c>
    </row>
    <row r="4074" spans="1:21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f t="shared" si="443"/>
        <v>1210</v>
      </c>
      <c r="F4074">
        <v>4</v>
      </c>
      <c r="G4074" t="s">
        <v>8221</v>
      </c>
      <c r="H4074" t="s">
        <v>8225</v>
      </c>
      <c r="I4074" t="s">
        <v>8247</v>
      </c>
      <c r="J4074">
        <v>1408646111</v>
      </c>
      <c r="K4074" s="10">
        <f t="shared" si="444"/>
        <v>41872.77443287037</v>
      </c>
      <c r="L4074">
        <v>1403462111</v>
      </c>
      <c r="M4074" s="10">
        <f t="shared" si="445"/>
        <v>41812.77443287037</v>
      </c>
      <c r="N4074" t="b">
        <v>0</v>
      </c>
      <c r="O4074">
        <v>2</v>
      </c>
      <c r="P4074" t="b">
        <v>0</v>
      </c>
      <c r="Q4074" t="s">
        <v>8271</v>
      </c>
      <c r="R4074" s="5">
        <f t="shared" si="441"/>
        <v>4.0000000000000001E-3</v>
      </c>
      <c r="S4074" s="6">
        <f t="shared" si="442"/>
        <v>2</v>
      </c>
      <c r="T4074" t="str">
        <f t="shared" si="446"/>
        <v>theater</v>
      </c>
      <c r="U4074" t="str">
        <f t="shared" si="447"/>
        <v>plays</v>
      </c>
    </row>
    <row r="4075" spans="1:21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f t="shared" si="443"/>
        <v>3500</v>
      </c>
      <c r="F4075">
        <v>37</v>
      </c>
      <c r="G4075" t="s">
        <v>8221</v>
      </c>
      <c r="H4075" t="s">
        <v>8224</v>
      </c>
      <c r="I4075" t="s">
        <v>8246</v>
      </c>
      <c r="J4075">
        <v>1431144000</v>
      </c>
      <c r="K4075" s="10">
        <f t="shared" si="444"/>
        <v>42133.166666666672</v>
      </c>
      <c r="L4075">
        <v>1426407426</v>
      </c>
      <c r="M4075" s="10">
        <f t="shared" si="445"/>
        <v>42078.34520833334</v>
      </c>
      <c r="N4075" t="b">
        <v>0</v>
      </c>
      <c r="O4075">
        <v>2</v>
      </c>
      <c r="P4075" t="b">
        <v>0</v>
      </c>
      <c r="Q4075" t="s">
        <v>8271</v>
      </c>
      <c r="R4075" s="5">
        <f t="shared" si="441"/>
        <v>1.0999999999999999E-2</v>
      </c>
      <c r="S4075" s="6">
        <f t="shared" si="442"/>
        <v>18.5</v>
      </c>
      <c r="T4075" t="str">
        <f t="shared" si="446"/>
        <v>theater</v>
      </c>
      <c r="U4075" t="str">
        <f t="shared" si="447"/>
        <v>plays</v>
      </c>
    </row>
    <row r="4076" spans="1:21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f t="shared" si="443"/>
        <v>3327.5</v>
      </c>
      <c r="F4076">
        <v>735</v>
      </c>
      <c r="G4076" t="s">
        <v>8221</v>
      </c>
      <c r="H4076" t="s">
        <v>8225</v>
      </c>
      <c r="I4076" t="s">
        <v>8247</v>
      </c>
      <c r="J4076">
        <v>1446732975</v>
      </c>
      <c r="K4076" s="10">
        <f t="shared" si="444"/>
        <v>42313.594618055555</v>
      </c>
      <c r="L4076">
        <v>1444137375</v>
      </c>
      <c r="M4076" s="10">
        <f t="shared" si="445"/>
        <v>42283.552951388891</v>
      </c>
      <c r="N4076" t="b">
        <v>0</v>
      </c>
      <c r="O4076">
        <v>21</v>
      </c>
      <c r="P4076" t="b">
        <v>0</v>
      </c>
      <c r="Q4076" t="s">
        <v>8271</v>
      </c>
      <c r="R4076" s="5">
        <f t="shared" si="441"/>
        <v>0.26700000000000002</v>
      </c>
      <c r="S4076" s="6">
        <f t="shared" si="442"/>
        <v>35</v>
      </c>
      <c r="T4076" t="str">
        <f t="shared" si="446"/>
        <v>theater</v>
      </c>
      <c r="U4076" t="str">
        <f t="shared" si="447"/>
        <v>plays</v>
      </c>
    </row>
    <row r="4077" spans="1:21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f t="shared" si="443"/>
        <v>2420</v>
      </c>
      <c r="F4077">
        <v>576</v>
      </c>
      <c r="G4077" t="s">
        <v>8221</v>
      </c>
      <c r="H4077" t="s">
        <v>8225</v>
      </c>
      <c r="I4077" t="s">
        <v>8247</v>
      </c>
      <c r="J4077">
        <v>1404149280</v>
      </c>
      <c r="K4077" s="10">
        <f t="shared" si="444"/>
        <v>41820.727777777778</v>
      </c>
      <c r="L4077">
        <v>1400547969</v>
      </c>
      <c r="M4077" s="10">
        <f t="shared" si="445"/>
        <v>41779.045937499999</v>
      </c>
      <c r="N4077" t="b">
        <v>0</v>
      </c>
      <c r="O4077">
        <v>13</v>
      </c>
      <c r="P4077" t="b">
        <v>0</v>
      </c>
      <c r="Q4077" t="s">
        <v>8271</v>
      </c>
      <c r="R4077" s="5">
        <f t="shared" si="441"/>
        <v>0.28799999999999998</v>
      </c>
      <c r="S4077" s="6">
        <f t="shared" si="442"/>
        <v>44.307692307692307</v>
      </c>
      <c r="T4077" t="str">
        <f t="shared" si="446"/>
        <v>theater</v>
      </c>
      <c r="U4077" t="str">
        <f t="shared" si="447"/>
        <v>plays</v>
      </c>
    </row>
    <row r="4078" spans="1:21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f t="shared" si="443"/>
        <v>700</v>
      </c>
      <c r="F4078">
        <v>0</v>
      </c>
      <c r="G4078" t="s">
        <v>8221</v>
      </c>
      <c r="H4078" t="s">
        <v>8224</v>
      </c>
      <c r="I4078" t="s">
        <v>8246</v>
      </c>
      <c r="J4078">
        <v>1413921060</v>
      </c>
      <c r="K4078" s="10">
        <f t="shared" si="444"/>
        <v>41933.82708333333</v>
      </c>
      <c r="L4078">
        <v>1411499149</v>
      </c>
      <c r="M4078" s="10">
        <f t="shared" si="445"/>
        <v>41905.795706018522</v>
      </c>
      <c r="N4078" t="b">
        <v>0</v>
      </c>
      <c r="O4078">
        <v>0</v>
      </c>
      <c r="P4078" t="b">
        <v>0</v>
      </c>
      <c r="Q4078" t="s">
        <v>8271</v>
      </c>
      <c r="R4078" s="5">
        <f t="shared" si="441"/>
        <v>0</v>
      </c>
      <c r="S4078" s="6" t="e">
        <f t="shared" si="442"/>
        <v>#DIV/0!</v>
      </c>
      <c r="T4078" t="str">
        <f t="shared" si="446"/>
        <v>theater</v>
      </c>
      <c r="U4078" t="str">
        <f t="shared" si="447"/>
        <v>plays</v>
      </c>
    </row>
    <row r="4079" spans="1:21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f t="shared" si="443"/>
        <v>15000</v>
      </c>
      <c r="F4079">
        <v>1335</v>
      </c>
      <c r="G4079" t="s">
        <v>8221</v>
      </c>
      <c r="H4079" t="s">
        <v>8224</v>
      </c>
      <c r="I4079" t="s">
        <v>8246</v>
      </c>
      <c r="J4079">
        <v>1482339794</v>
      </c>
      <c r="K4079" s="10">
        <f t="shared" si="444"/>
        <v>42725.7105787037</v>
      </c>
      <c r="L4079">
        <v>1479747794</v>
      </c>
      <c r="M4079" s="10">
        <f t="shared" si="445"/>
        <v>42695.7105787037</v>
      </c>
      <c r="N4079" t="b">
        <v>0</v>
      </c>
      <c r="O4079">
        <v>6</v>
      </c>
      <c r="P4079" t="b">
        <v>0</v>
      </c>
      <c r="Q4079" t="s">
        <v>8271</v>
      </c>
      <c r="R4079" s="5">
        <f t="shared" si="441"/>
        <v>8.8999999999999996E-2</v>
      </c>
      <c r="S4079" s="6">
        <f t="shared" si="442"/>
        <v>222.5</v>
      </c>
      <c r="T4079" t="str">
        <f t="shared" si="446"/>
        <v>theater</v>
      </c>
      <c r="U4079" t="str">
        <f t="shared" si="447"/>
        <v>plays</v>
      </c>
    </row>
    <row r="4080" spans="1:21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f t="shared" si="443"/>
        <v>302.5</v>
      </c>
      <c r="F4080">
        <v>0</v>
      </c>
      <c r="G4080" t="s">
        <v>8221</v>
      </c>
      <c r="H4080" t="s">
        <v>8225</v>
      </c>
      <c r="I4080" t="s">
        <v>8247</v>
      </c>
      <c r="J4080">
        <v>1485543242</v>
      </c>
      <c r="K4080" s="10">
        <f t="shared" si="444"/>
        <v>42762.787523148145</v>
      </c>
      <c r="L4080">
        <v>1482951242</v>
      </c>
      <c r="M4080" s="10">
        <f t="shared" si="445"/>
        <v>42732.787523148145</v>
      </c>
      <c r="N4080" t="b">
        <v>0</v>
      </c>
      <c r="O4080">
        <v>0</v>
      </c>
      <c r="P4080" t="b">
        <v>0</v>
      </c>
      <c r="Q4080" t="s">
        <v>8271</v>
      </c>
      <c r="R4080" s="5">
        <f t="shared" si="441"/>
        <v>0</v>
      </c>
      <c r="S4080" s="6" t="e">
        <f t="shared" si="442"/>
        <v>#DIV/0!</v>
      </c>
      <c r="T4080" t="str">
        <f t="shared" si="446"/>
        <v>theater</v>
      </c>
      <c r="U4080" t="str">
        <f t="shared" si="447"/>
        <v>plays</v>
      </c>
    </row>
    <row r="4081" spans="1:21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f t="shared" si="443"/>
        <v>3000</v>
      </c>
      <c r="F4081">
        <v>5</v>
      </c>
      <c r="G4081" t="s">
        <v>8221</v>
      </c>
      <c r="H4081" t="s">
        <v>8224</v>
      </c>
      <c r="I4081" t="s">
        <v>8246</v>
      </c>
      <c r="J4081">
        <v>1466375521</v>
      </c>
      <c r="K4081" s="10">
        <f t="shared" si="444"/>
        <v>42540.938900462963</v>
      </c>
      <c r="L4081">
        <v>1463783521</v>
      </c>
      <c r="M4081" s="10">
        <f t="shared" si="445"/>
        <v>42510.938900462963</v>
      </c>
      <c r="N4081" t="b">
        <v>0</v>
      </c>
      <c r="O4081">
        <v>1</v>
      </c>
      <c r="P4081" t="b">
        <v>0</v>
      </c>
      <c r="Q4081" t="s">
        <v>8271</v>
      </c>
      <c r="R4081" s="5">
        <f t="shared" si="441"/>
        <v>2E-3</v>
      </c>
      <c r="S4081" s="6">
        <f t="shared" si="442"/>
        <v>5</v>
      </c>
      <c r="T4081" t="str">
        <f t="shared" si="446"/>
        <v>theater</v>
      </c>
      <c r="U4081" t="str">
        <f t="shared" si="447"/>
        <v>plays</v>
      </c>
    </row>
    <row r="4082" spans="1:21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f t="shared" si="443"/>
        <v>3000</v>
      </c>
      <c r="F4082">
        <v>0</v>
      </c>
      <c r="G4082" t="s">
        <v>8221</v>
      </c>
      <c r="H4082" t="s">
        <v>8224</v>
      </c>
      <c r="I4082" t="s">
        <v>8246</v>
      </c>
      <c r="J4082">
        <v>1465930440</v>
      </c>
      <c r="K4082" s="10">
        <f t="shared" si="444"/>
        <v>42535.787500000006</v>
      </c>
      <c r="L4082">
        <v>1463849116</v>
      </c>
      <c r="M4082" s="10">
        <f t="shared" si="445"/>
        <v>42511.698101851856</v>
      </c>
      <c r="N4082" t="b">
        <v>0</v>
      </c>
      <c r="O4082">
        <v>0</v>
      </c>
      <c r="P4082" t="b">
        <v>0</v>
      </c>
      <c r="Q4082" t="s">
        <v>8271</v>
      </c>
      <c r="R4082" s="5">
        <f t="shared" si="441"/>
        <v>0</v>
      </c>
      <c r="S4082" s="6" t="e">
        <f t="shared" si="442"/>
        <v>#DIV/0!</v>
      </c>
      <c r="T4082" t="str">
        <f t="shared" si="446"/>
        <v>theater</v>
      </c>
      <c r="U4082" t="str">
        <f t="shared" si="447"/>
        <v>plays</v>
      </c>
    </row>
    <row r="4083" spans="1:21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f t="shared" si="443"/>
        <v>2224</v>
      </c>
      <c r="F4083">
        <v>350</v>
      </c>
      <c r="G4083" t="s">
        <v>8221</v>
      </c>
      <c r="H4083" t="s">
        <v>8224</v>
      </c>
      <c r="I4083" t="s">
        <v>8246</v>
      </c>
      <c r="J4083">
        <v>1425819425</v>
      </c>
      <c r="K4083" s="10">
        <f t="shared" si="444"/>
        <v>42071.539641203708</v>
      </c>
      <c r="L4083">
        <v>1423231025</v>
      </c>
      <c r="M4083" s="10">
        <f t="shared" si="445"/>
        <v>42041.581307870365</v>
      </c>
      <c r="N4083" t="b">
        <v>0</v>
      </c>
      <c r="O4083">
        <v>12</v>
      </c>
      <c r="P4083" t="b">
        <v>0</v>
      </c>
      <c r="Q4083" t="s">
        <v>8271</v>
      </c>
      <c r="R4083" s="5">
        <f t="shared" si="441"/>
        <v>0.157</v>
      </c>
      <c r="S4083" s="6">
        <f t="shared" si="442"/>
        <v>29.166666666666668</v>
      </c>
      <c r="T4083" t="str">
        <f t="shared" si="446"/>
        <v>theater</v>
      </c>
      <c r="U4083" t="str">
        <f t="shared" si="447"/>
        <v>plays</v>
      </c>
    </row>
    <row r="4084" spans="1:21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f t="shared" si="443"/>
        <v>150</v>
      </c>
      <c r="F4084">
        <v>3</v>
      </c>
      <c r="G4084" t="s">
        <v>8221</v>
      </c>
      <c r="H4084" t="s">
        <v>8224</v>
      </c>
      <c r="I4084" t="s">
        <v>8246</v>
      </c>
      <c r="J4084">
        <v>1447542000</v>
      </c>
      <c r="K4084" s="10">
        <f t="shared" si="444"/>
        <v>42322.958333333328</v>
      </c>
      <c r="L4084">
        <v>1446179553</v>
      </c>
      <c r="M4084" s="10">
        <f t="shared" si="445"/>
        <v>42307.189270833333</v>
      </c>
      <c r="N4084" t="b">
        <v>0</v>
      </c>
      <c r="O4084">
        <v>2</v>
      </c>
      <c r="P4084" t="b">
        <v>0</v>
      </c>
      <c r="Q4084" t="s">
        <v>8271</v>
      </c>
      <c r="R4084" s="5">
        <f t="shared" si="441"/>
        <v>0.02</v>
      </c>
      <c r="S4084" s="6">
        <f t="shared" si="442"/>
        <v>1.5</v>
      </c>
      <c r="T4084" t="str">
        <f t="shared" si="446"/>
        <v>theater</v>
      </c>
      <c r="U4084" t="str">
        <f t="shared" si="447"/>
        <v>plays</v>
      </c>
    </row>
    <row r="4085" spans="1:21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f t="shared" si="443"/>
        <v>3500</v>
      </c>
      <c r="F4085">
        <v>759</v>
      </c>
      <c r="G4085" t="s">
        <v>8221</v>
      </c>
      <c r="H4085" t="s">
        <v>8224</v>
      </c>
      <c r="I4085" t="s">
        <v>8246</v>
      </c>
      <c r="J4085">
        <v>1452795416</v>
      </c>
      <c r="K4085" s="10">
        <f t="shared" si="444"/>
        <v>42383.761759259258</v>
      </c>
      <c r="L4085">
        <v>1450203416</v>
      </c>
      <c r="M4085" s="10">
        <f t="shared" si="445"/>
        <v>42353.761759259258</v>
      </c>
      <c r="N4085" t="b">
        <v>0</v>
      </c>
      <c r="O4085">
        <v>6</v>
      </c>
      <c r="P4085" t="b">
        <v>0</v>
      </c>
      <c r="Q4085" t="s">
        <v>8271</v>
      </c>
      <c r="R4085" s="5">
        <f t="shared" si="441"/>
        <v>0.217</v>
      </c>
      <c r="S4085" s="6">
        <f t="shared" si="442"/>
        <v>126.5</v>
      </c>
      <c r="T4085" t="str">
        <f t="shared" si="446"/>
        <v>theater</v>
      </c>
      <c r="U4085" t="str">
        <f t="shared" si="447"/>
        <v>plays</v>
      </c>
    </row>
    <row r="4086" spans="1:21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f t="shared" si="443"/>
        <v>3330.0000000000005</v>
      </c>
      <c r="F4086">
        <v>10</v>
      </c>
      <c r="G4086" t="s">
        <v>8221</v>
      </c>
      <c r="H4086" t="s">
        <v>8237</v>
      </c>
      <c r="I4086" t="s">
        <v>8249</v>
      </c>
      <c r="J4086">
        <v>1476008906</v>
      </c>
      <c r="K4086" s="10">
        <f t="shared" si="444"/>
        <v>42652.436412037037</v>
      </c>
      <c r="L4086">
        <v>1473416906</v>
      </c>
      <c r="M4086" s="10">
        <f t="shared" si="445"/>
        <v>42622.436412037037</v>
      </c>
      <c r="N4086" t="b">
        <v>0</v>
      </c>
      <c r="O4086">
        <v>1</v>
      </c>
      <c r="P4086" t="b">
        <v>0</v>
      </c>
      <c r="Q4086" t="s">
        <v>8271</v>
      </c>
      <c r="R4086" s="5">
        <f t="shared" si="441"/>
        <v>3.0000000000000001E-3</v>
      </c>
      <c r="S4086" s="6">
        <f t="shared" si="442"/>
        <v>10</v>
      </c>
      <c r="T4086" t="str">
        <f t="shared" si="446"/>
        <v>theater</v>
      </c>
      <c r="U4086" t="str">
        <f t="shared" si="447"/>
        <v>plays</v>
      </c>
    </row>
    <row r="4087" spans="1:21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f t="shared" si="443"/>
        <v>3500</v>
      </c>
      <c r="F4087">
        <v>10</v>
      </c>
      <c r="G4087" t="s">
        <v>8221</v>
      </c>
      <c r="H4087" t="s">
        <v>8224</v>
      </c>
      <c r="I4087" t="s">
        <v>8246</v>
      </c>
      <c r="J4087">
        <v>1427169540</v>
      </c>
      <c r="K4087" s="10">
        <f t="shared" si="444"/>
        <v>42087.165972222225</v>
      </c>
      <c r="L4087">
        <v>1424701775</v>
      </c>
      <c r="M4087" s="10">
        <f t="shared" si="445"/>
        <v>42058.603877314818</v>
      </c>
      <c r="N4087" t="b">
        <v>0</v>
      </c>
      <c r="O4087">
        <v>1</v>
      </c>
      <c r="P4087" t="b">
        <v>0</v>
      </c>
      <c r="Q4087" t="s">
        <v>8271</v>
      </c>
      <c r="R4087" s="5">
        <f t="shared" si="441"/>
        <v>3.0000000000000001E-3</v>
      </c>
      <c r="S4087" s="6">
        <f t="shared" si="442"/>
        <v>10</v>
      </c>
      <c r="T4087" t="str">
        <f t="shared" si="446"/>
        <v>theater</v>
      </c>
      <c r="U4087" t="str">
        <f t="shared" si="447"/>
        <v>plays</v>
      </c>
    </row>
    <row r="4088" spans="1:21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f t="shared" si="443"/>
        <v>1000</v>
      </c>
      <c r="F4088">
        <v>47</v>
      </c>
      <c r="G4088" t="s">
        <v>8221</v>
      </c>
      <c r="H4088" t="s">
        <v>8224</v>
      </c>
      <c r="I4088" t="s">
        <v>8246</v>
      </c>
      <c r="J4088">
        <v>1448078400</v>
      </c>
      <c r="K4088" s="10">
        <f t="shared" si="444"/>
        <v>42329.166666666672</v>
      </c>
      <c r="L4088">
        <v>1445985299</v>
      </c>
      <c r="M4088" s="10">
        <f t="shared" si="445"/>
        <v>42304.940960648149</v>
      </c>
      <c r="N4088" t="b">
        <v>0</v>
      </c>
      <c r="O4088">
        <v>5</v>
      </c>
      <c r="P4088" t="b">
        <v>0</v>
      </c>
      <c r="Q4088" t="s">
        <v>8271</v>
      </c>
      <c r="R4088" s="5">
        <f t="shared" si="441"/>
        <v>4.7E-2</v>
      </c>
      <c r="S4088" s="6">
        <f t="shared" si="442"/>
        <v>9.4</v>
      </c>
      <c r="T4088" t="str">
        <f t="shared" si="446"/>
        <v>theater</v>
      </c>
      <c r="U4088" t="str">
        <f t="shared" si="447"/>
        <v>plays</v>
      </c>
    </row>
    <row r="4089" spans="1:21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f t="shared" si="443"/>
        <v>9600</v>
      </c>
      <c r="F4089">
        <v>0</v>
      </c>
      <c r="G4089" t="s">
        <v>8221</v>
      </c>
      <c r="H4089" t="s">
        <v>8224</v>
      </c>
      <c r="I4089" t="s">
        <v>8246</v>
      </c>
      <c r="J4089">
        <v>1468777786</v>
      </c>
      <c r="K4089" s="10">
        <f t="shared" si="444"/>
        <v>42568.742893518516</v>
      </c>
      <c r="L4089">
        <v>1466185786</v>
      </c>
      <c r="M4089" s="10">
        <f t="shared" si="445"/>
        <v>42538.742893518516</v>
      </c>
      <c r="N4089" t="b">
        <v>0</v>
      </c>
      <c r="O4089">
        <v>0</v>
      </c>
      <c r="P4089" t="b">
        <v>0</v>
      </c>
      <c r="Q4089" t="s">
        <v>8271</v>
      </c>
      <c r="R4089" s="5">
        <f t="shared" si="441"/>
        <v>0</v>
      </c>
      <c r="S4089" s="6" t="e">
        <f t="shared" si="442"/>
        <v>#DIV/0!</v>
      </c>
      <c r="T4089" t="str">
        <f t="shared" si="446"/>
        <v>theater</v>
      </c>
      <c r="U4089" t="str">
        <f t="shared" si="447"/>
        <v>plays</v>
      </c>
    </row>
    <row r="4090" spans="1:21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f t="shared" si="443"/>
        <v>2420</v>
      </c>
      <c r="F4090">
        <v>216</v>
      </c>
      <c r="G4090" t="s">
        <v>8221</v>
      </c>
      <c r="H4090" t="s">
        <v>8225</v>
      </c>
      <c r="I4090" t="s">
        <v>8247</v>
      </c>
      <c r="J4090">
        <v>1421403960</v>
      </c>
      <c r="K4090" s="10">
        <f t="shared" si="444"/>
        <v>42020.434722222228</v>
      </c>
      <c r="L4090">
        <v>1418827324</v>
      </c>
      <c r="M4090" s="10">
        <f t="shared" si="445"/>
        <v>41990.612546296295</v>
      </c>
      <c r="N4090" t="b">
        <v>0</v>
      </c>
      <c r="O4090">
        <v>3</v>
      </c>
      <c r="P4090" t="b">
        <v>0</v>
      </c>
      <c r="Q4090" t="s">
        <v>8271</v>
      </c>
      <c r="R4090" s="5">
        <f t="shared" si="441"/>
        <v>0.108</v>
      </c>
      <c r="S4090" s="6">
        <f t="shared" si="442"/>
        <v>72</v>
      </c>
      <c r="T4090" t="str">
        <f t="shared" si="446"/>
        <v>theater</v>
      </c>
      <c r="U4090" t="str">
        <f t="shared" si="447"/>
        <v>plays</v>
      </c>
    </row>
    <row r="4091" spans="1:21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f t="shared" si="443"/>
        <v>5000</v>
      </c>
      <c r="F4091">
        <v>240</v>
      </c>
      <c r="G4091" t="s">
        <v>8221</v>
      </c>
      <c r="H4091" t="s">
        <v>8224</v>
      </c>
      <c r="I4091" t="s">
        <v>8246</v>
      </c>
      <c r="J4091">
        <v>1433093700</v>
      </c>
      <c r="K4091" s="10">
        <f t="shared" si="444"/>
        <v>42155.732638888891</v>
      </c>
      <c r="L4091">
        <v>1430242488</v>
      </c>
      <c r="M4091" s="10">
        <f t="shared" si="445"/>
        <v>42122.732499999998</v>
      </c>
      <c r="N4091" t="b">
        <v>0</v>
      </c>
      <c r="O4091">
        <v>8</v>
      </c>
      <c r="P4091" t="b">
        <v>0</v>
      </c>
      <c r="Q4091" t="s">
        <v>8271</v>
      </c>
      <c r="R4091" s="5">
        <f t="shared" si="441"/>
        <v>4.8000000000000001E-2</v>
      </c>
      <c r="S4091" s="6">
        <f t="shared" si="442"/>
        <v>30</v>
      </c>
      <c r="T4091" t="str">
        <f t="shared" si="446"/>
        <v>theater</v>
      </c>
      <c r="U4091" t="str">
        <f t="shared" si="447"/>
        <v>plays</v>
      </c>
    </row>
    <row r="4092" spans="1:21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f t="shared" si="443"/>
        <v>1000</v>
      </c>
      <c r="F4092">
        <v>32</v>
      </c>
      <c r="G4092" t="s">
        <v>8221</v>
      </c>
      <c r="H4092" t="s">
        <v>8224</v>
      </c>
      <c r="I4092" t="s">
        <v>8246</v>
      </c>
      <c r="J4092">
        <v>1438959600</v>
      </c>
      <c r="K4092" s="10">
        <f t="shared" si="444"/>
        <v>42223.625</v>
      </c>
      <c r="L4092">
        <v>1437754137</v>
      </c>
      <c r="M4092" s="10">
        <f t="shared" si="445"/>
        <v>42209.67288194444</v>
      </c>
      <c r="N4092" t="b">
        <v>0</v>
      </c>
      <c r="O4092">
        <v>3</v>
      </c>
      <c r="P4092" t="b">
        <v>0</v>
      </c>
      <c r="Q4092" t="s">
        <v>8271</v>
      </c>
      <c r="R4092" s="5">
        <f t="shared" si="441"/>
        <v>3.2000000000000001E-2</v>
      </c>
      <c r="S4092" s="6">
        <f t="shared" si="442"/>
        <v>10.666666666666666</v>
      </c>
      <c r="T4092" t="str">
        <f t="shared" si="446"/>
        <v>theater</v>
      </c>
      <c r="U4092" t="str">
        <f t="shared" si="447"/>
        <v>plays</v>
      </c>
    </row>
    <row r="4093" spans="1:21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f t="shared" si="443"/>
        <v>1600</v>
      </c>
      <c r="F4093">
        <v>204</v>
      </c>
      <c r="G4093" t="s">
        <v>8221</v>
      </c>
      <c r="H4093" t="s">
        <v>8224</v>
      </c>
      <c r="I4093" t="s">
        <v>8246</v>
      </c>
      <c r="J4093">
        <v>1421410151</v>
      </c>
      <c r="K4093" s="10">
        <f t="shared" si="444"/>
        <v>42020.506377314814</v>
      </c>
      <c r="L4093">
        <v>1418818151</v>
      </c>
      <c r="M4093" s="10">
        <f t="shared" si="445"/>
        <v>41990.506377314814</v>
      </c>
      <c r="N4093" t="b">
        <v>0</v>
      </c>
      <c r="O4093">
        <v>8</v>
      </c>
      <c r="P4093" t="b">
        <v>0</v>
      </c>
      <c r="Q4093" t="s">
        <v>8271</v>
      </c>
      <c r="R4093" s="5">
        <f t="shared" si="441"/>
        <v>0.128</v>
      </c>
      <c r="S4093" s="6">
        <f t="shared" si="442"/>
        <v>25.5</v>
      </c>
      <c r="T4093" t="str">
        <f t="shared" si="446"/>
        <v>theater</v>
      </c>
      <c r="U4093" t="str">
        <f t="shared" si="447"/>
        <v>plays</v>
      </c>
    </row>
    <row r="4094" spans="1:21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f t="shared" si="443"/>
        <v>110000</v>
      </c>
      <c r="F4094">
        <v>20</v>
      </c>
      <c r="G4094" t="s">
        <v>8221</v>
      </c>
      <c r="H4094" t="s">
        <v>8224</v>
      </c>
      <c r="I4094" t="s">
        <v>8246</v>
      </c>
      <c r="J4094">
        <v>1428205247</v>
      </c>
      <c r="K4094" s="10">
        <f t="shared" si="444"/>
        <v>42099.153321759266</v>
      </c>
      <c r="L4094">
        <v>1423024847</v>
      </c>
      <c r="M4094" s="10">
        <f t="shared" si="445"/>
        <v>42039.194988425923</v>
      </c>
      <c r="N4094" t="b">
        <v>0</v>
      </c>
      <c r="O4094">
        <v>1</v>
      </c>
      <c r="P4094" t="b">
        <v>0</v>
      </c>
      <c r="Q4094" t="s">
        <v>8271</v>
      </c>
      <c r="R4094" s="5">
        <f t="shared" si="441"/>
        <v>0</v>
      </c>
      <c r="S4094" s="6">
        <f t="shared" si="442"/>
        <v>20</v>
      </c>
      <c r="T4094" t="str">
        <f t="shared" si="446"/>
        <v>theater</v>
      </c>
      <c r="U4094" t="str">
        <f t="shared" si="447"/>
        <v>plays</v>
      </c>
    </row>
    <row r="4095" spans="1:21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f t="shared" si="443"/>
        <v>3025</v>
      </c>
      <c r="F4095">
        <v>60</v>
      </c>
      <c r="G4095" t="s">
        <v>8221</v>
      </c>
      <c r="H4095" t="s">
        <v>8225</v>
      </c>
      <c r="I4095" t="s">
        <v>8247</v>
      </c>
      <c r="J4095">
        <v>1440272093</v>
      </c>
      <c r="K4095" s="10">
        <f t="shared" si="444"/>
        <v>42238.815891203703</v>
      </c>
      <c r="L4095">
        <v>1435088093</v>
      </c>
      <c r="M4095" s="10">
        <f t="shared" si="445"/>
        <v>42178.815891203703</v>
      </c>
      <c r="N4095" t="b">
        <v>0</v>
      </c>
      <c r="O4095">
        <v>4</v>
      </c>
      <c r="P4095" t="b">
        <v>0</v>
      </c>
      <c r="Q4095" t="s">
        <v>8271</v>
      </c>
      <c r="R4095" s="5">
        <f t="shared" si="441"/>
        <v>2.4E-2</v>
      </c>
      <c r="S4095" s="6">
        <f t="shared" si="442"/>
        <v>15</v>
      </c>
      <c r="T4095" t="str">
        <f t="shared" si="446"/>
        <v>theater</v>
      </c>
      <c r="U4095" t="str">
        <f t="shared" si="447"/>
        <v>plays</v>
      </c>
    </row>
    <row r="4096" spans="1:21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f t="shared" si="443"/>
        <v>2000</v>
      </c>
      <c r="F4096">
        <v>730</v>
      </c>
      <c r="G4096" t="s">
        <v>8221</v>
      </c>
      <c r="H4096" t="s">
        <v>8224</v>
      </c>
      <c r="I4096" t="s">
        <v>8246</v>
      </c>
      <c r="J4096">
        <v>1413953940</v>
      </c>
      <c r="K4096" s="10">
        <f t="shared" si="444"/>
        <v>41934.207638888889</v>
      </c>
      <c r="L4096">
        <v>1410141900</v>
      </c>
      <c r="M4096" s="10">
        <f t="shared" si="445"/>
        <v>41890.086805555555</v>
      </c>
      <c r="N4096" t="b">
        <v>0</v>
      </c>
      <c r="O4096">
        <v>8</v>
      </c>
      <c r="P4096" t="b">
        <v>0</v>
      </c>
      <c r="Q4096" t="s">
        <v>8271</v>
      </c>
      <c r="R4096" s="5">
        <f t="shared" si="441"/>
        <v>0.36499999999999999</v>
      </c>
      <c r="S4096" s="6">
        <f t="shared" si="442"/>
        <v>91.25</v>
      </c>
      <c r="T4096" t="str">
        <f t="shared" si="446"/>
        <v>theater</v>
      </c>
      <c r="U4096" t="str">
        <f t="shared" si="447"/>
        <v>plays</v>
      </c>
    </row>
    <row r="4097" spans="1:21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f t="shared" si="443"/>
        <v>1530</v>
      </c>
      <c r="F4097">
        <v>800</v>
      </c>
      <c r="G4097" t="s">
        <v>8221</v>
      </c>
      <c r="H4097" t="s">
        <v>8238</v>
      </c>
      <c r="I4097" t="s">
        <v>8256</v>
      </c>
      <c r="J4097">
        <v>1482108350</v>
      </c>
      <c r="K4097" s="10">
        <f t="shared" si="444"/>
        <v>42723.031828703708</v>
      </c>
      <c r="L4097">
        <v>1479516350</v>
      </c>
      <c r="M4097" s="10">
        <f t="shared" si="445"/>
        <v>42693.031828703708</v>
      </c>
      <c r="N4097" t="b">
        <v>0</v>
      </c>
      <c r="O4097">
        <v>1</v>
      </c>
      <c r="P4097" t="b">
        <v>0</v>
      </c>
      <c r="Q4097" t="s">
        <v>8271</v>
      </c>
      <c r="R4097" s="5">
        <f t="shared" si="441"/>
        <v>2.7E-2</v>
      </c>
      <c r="S4097" s="6">
        <f t="shared" si="442"/>
        <v>800</v>
      </c>
      <c r="T4097" t="str">
        <f t="shared" si="446"/>
        <v>theater</v>
      </c>
      <c r="U4097" t="str">
        <f t="shared" si="447"/>
        <v>plays</v>
      </c>
    </row>
    <row r="4098" spans="1:21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f t="shared" si="443"/>
        <v>4235</v>
      </c>
      <c r="F4098">
        <v>400</v>
      </c>
      <c r="G4098" t="s">
        <v>8221</v>
      </c>
      <c r="H4098" t="s">
        <v>8225</v>
      </c>
      <c r="I4098" t="s">
        <v>8247</v>
      </c>
      <c r="J4098">
        <v>1488271860</v>
      </c>
      <c r="K4098" s="10">
        <f t="shared" si="444"/>
        <v>42794.368749999994</v>
      </c>
      <c r="L4098">
        <v>1484484219</v>
      </c>
      <c r="M4098" s="10">
        <f t="shared" si="445"/>
        <v>42750.530312499999</v>
      </c>
      <c r="N4098" t="b">
        <v>0</v>
      </c>
      <c r="O4098">
        <v>5</v>
      </c>
      <c r="P4098" t="b">
        <v>0</v>
      </c>
      <c r="Q4098" t="s">
        <v>8271</v>
      </c>
      <c r="R4098" s="5">
        <f t="shared" ref="R4098:R4115" si="448">ROUND((F4098/D4098),3)</f>
        <v>0.114</v>
      </c>
      <c r="S4098" s="6">
        <f t="shared" ref="S4098:S4115" si="449">F4098/O4098</f>
        <v>80</v>
      </c>
      <c r="T4098" t="str">
        <f t="shared" si="446"/>
        <v>theater</v>
      </c>
      <c r="U4098" t="str">
        <f t="shared" si="447"/>
        <v>plays</v>
      </c>
    </row>
    <row r="4099" spans="1:21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f t="shared" ref="E4099:E4115" si="450">IF(I4099="USD",D4099,(IF(I4099="AUD",(D4099*0.68),IF(I4099="GBP",(D4099*1.21),(IF(I4099="EUR",(D4099*1.11),(IF(I4099="CAD",(D4099*0.75),(IF(I4099="NZD",(D4099*0.64),IF(I4099="HKD",(D4099*0.13),IF(I4099="DKK",(D4099*0.15),IF(I4099="NOK",(D4099*0.11),IF(I4099="SEK",(D4099*0.1),(IF(I4099="MXN",(D4099*0.051),IF(I4099="chf",(D4099*1.02),IF(I4099="SGD",(D4099*0.72)))))))))))))))))))</f>
        <v>12100</v>
      </c>
      <c r="F4099">
        <v>0</v>
      </c>
      <c r="G4099" t="s">
        <v>8221</v>
      </c>
      <c r="H4099" t="s">
        <v>8225</v>
      </c>
      <c r="I4099" t="s">
        <v>8247</v>
      </c>
      <c r="J4099">
        <v>1454284500</v>
      </c>
      <c r="K4099" s="10">
        <f t="shared" ref="K4099:K4115" si="451">(((J4099/60)/60)/24)+DATE(1970,1,1)</f>
        <v>42400.996527777781</v>
      </c>
      <c r="L4099">
        <v>1449431237</v>
      </c>
      <c r="M4099" s="10">
        <f t="shared" ref="M4099:M4115" si="452">(((L4099/60)/60)/24)+DATE(1970,1,1)</f>
        <v>42344.824502314819</v>
      </c>
      <c r="N4099" t="b">
        <v>0</v>
      </c>
      <c r="O4099">
        <v>0</v>
      </c>
      <c r="P4099" t="b">
        <v>0</v>
      </c>
      <c r="Q4099" t="s">
        <v>8271</v>
      </c>
      <c r="R4099" s="5">
        <f t="shared" si="448"/>
        <v>0</v>
      </c>
      <c r="S4099" s="6" t="e">
        <f t="shared" si="449"/>
        <v>#DIV/0!</v>
      </c>
      <c r="T4099" t="str">
        <f t="shared" ref="T4099:T4115" si="453">LEFT(Q4099,SEARCH("/",Q4099,1)-1)</f>
        <v>theater</v>
      </c>
      <c r="U4099" t="str">
        <f t="shared" ref="U4099:U4115" si="454">RIGHT(Q4099,(LEN(Q4099)-(SEARCH("/",Q4099,1))))</f>
        <v>plays</v>
      </c>
    </row>
    <row r="4100" spans="1:21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f t="shared" si="450"/>
        <v>75000</v>
      </c>
      <c r="F4100">
        <v>0</v>
      </c>
      <c r="G4100" t="s">
        <v>8221</v>
      </c>
      <c r="H4100" t="s">
        <v>8224</v>
      </c>
      <c r="I4100" t="s">
        <v>8246</v>
      </c>
      <c r="J4100">
        <v>1465060797</v>
      </c>
      <c r="K4100" s="10">
        <f t="shared" si="451"/>
        <v>42525.722187499996</v>
      </c>
      <c r="L4100">
        <v>1462468797</v>
      </c>
      <c r="M4100" s="10">
        <f t="shared" si="452"/>
        <v>42495.722187499996</v>
      </c>
      <c r="N4100" t="b">
        <v>0</v>
      </c>
      <c r="O4100">
        <v>0</v>
      </c>
      <c r="P4100" t="b">
        <v>0</v>
      </c>
      <c r="Q4100" t="s">
        <v>8271</v>
      </c>
      <c r="R4100" s="5">
        <f t="shared" si="448"/>
        <v>0</v>
      </c>
      <c r="S4100" s="6" t="e">
        <f t="shared" si="449"/>
        <v>#DIV/0!</v>
      </c>
      <c r="T4100" t="str">
        <f t="shared" si="453"/>
        <v>theater</v>
      </c>
      <c r="U4100" t="str">
        <f t="shared" si="454"/>
        <v>plays</v>
      </c>
    </row>
    <row r="4101" spans="1:21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f t="shared" si="450"/>
        <v>4500</v>
      </c>
      <c r="F4101">
        <v>50</v>
      </c>
      <c r="G4101" t="s">
        <v>8221</v>
      </c>
      <c r="H4101" t="s">
        <v>8224</v>
      </c>
      <c r="I4101" t="s">
        <v>8246</v>
      </c>
      <c r="J4101">
        <v>1472847873</v>
      </c>
      <c r="K4101" s="10">
        <f t="shared" si="451"/>
        <v>42615.850381944445</v>
      </c>
      <c r="L4101">
        <v>1468959873</v>
      </c>
      <c r="M4101" s="10">
        <f t="shared" si="452"/>
        <v>42570.850381944445</v>
      </c>
      <c r="N4101" t="b">
        <v>0</v>
      </c>
      <c r="O4101">
        <v>1</v>
      </c>
      <c r="P4101" t="b">
        <v>0</v>
      </c>
      <c r="Q4101" t="s">
        <v>8271</v>
      </c>
      <c r="R4101" s="5">
        <f t="shared" si="448"/>
        <v>1.0999999999999999E-2</v>
      </c>
      <c r="S4101" s="6">
        <f t="shared" si="449"/>
        <v>50</v>
      </c>
      <c r="T4101" t="str">
        <f t="shared" si="453"/>
        <v>theater</v>
      </c>
      <c r="U4101" t="str">
        <f t="shared" si="454"/>
        <v>plays</v>
      </c>
    </row>
    <row r="4102" spans="1:21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f t="shared" si="450"/>
        <v>270</v>
      </c>
      <c r="F4102">
        <v>0</v>
      </c>
      <c r="G4102" t="s">
        <v>8221</v>
      </c>
      <c r="H4102" t="s">
        <v>8224</v>
      </c>
      <c r="I4102" t="s">
        <v>8246</v>
      </c>
      <c r="J4102">
        <v>1414205990</v>
      </c>
      <c r="K4102" s="10">
        <f t="shared" si="451"/>
        <v>41937.124884259261</v>
      </c>
      <c r="L4102">
        <v>1413341990</v>
      </c>
      <c r="M4102" s="10">
        <f t="shared" si="452"/>
        <v>41927.124884259261</v>
      </c>
      <c r="N4102" t="b">
        <v>0</v>
      </c>
      <c r="O4102">
        <v>0</v>
      </c>
      <c r="P4102" t="b">
        <v>0</v>
      </c>
      <c r="Q4102" t="s">
        <v>8271</v>
      </c>
      <c r="R4102" s="5">
        <f t="shared" si="448"/>
        <v>0</v>
      </c>
      <c r="S4102" s="6" t="e">
        <f t="shared" si="449"/>
        <v>#DIV/0!</v>
      </c>
      <c r="T4102" t="str">
        <f t="shared" si="453"/>
        <v>theater</v>
      </c>
      <c r="U4102" t="str">
        <f t="shared" si="454"/>
        <v>plays</v>
      </c>
    </row>
    <row r="4103" spans="1:21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f t="shared" si="450"/>
        <v>600</v>
      </c>
      <c r="F4103">
        <v>0</v>
      </c>
      <c r="G4103" t="s">
        <v>8221</v>
      </c>
      <c r="H4103" t="s">
        <v>8224</v>
      </c>
      <c r="I4103" t="s">
        <v>8246</v>
      </c>
      <c r="J4103">
        <v>1485380482</v>
      </c>
      <c r="K4103" s="10">
        <f t="shared" si="451"/>
        <v>42760.903726851851</v>
      </c>
      <c r="L4103">
        <v>1482788482</v>
      </c>
      <c r="M4103" s="10">
        <f t="shared" si="452"/>
        <v>42730.903726851851</v>
      </c>
      <c r="N4103" t="b">
        <v>0</v>
      </c>
      <c r="O4103">
        <v>0</v>
      </c>
      <c r="P4103" t="b">
        <v>0</v>
      </c>
      <c r="Q4103" t="s">
        <v>8271</v>
      </c>
      <c r="R4103" s="5">
        <f t="shared" si="448"/>
        <v>0</v>
      </c>
      <c r="S4103" s="6" t="e">
        <f t="shared" si="449"/>
        <v>#DIV/0!</v>
      </c>
      <c r="T4103" t="str">
        <f t="shared" si="453"/>
        <v>theater</v>
      </c>
      <c r="U4103" t="str">
        <f t="shared" si="454"/>
        <v>plays</v>
      </c>
    </row>
    <row r="4104" spans="1:21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f t="shared" si="450"/>
        <v>500</v>
      </c>
      <c r="F4104">
        <v>137</v>
      </c>
      <c r="G4104" t="s">
        <v>8221</v>
      </c>
      <c r="H4104" t="s">
        <v>8224</v>
      </c>
      <c r="I4104" t="s">
        <v>8246</v>
      </c>
      <c r="J4104">
        <v>1463343673</v>
      </c>
      <c r="K4104" s="10">
        <f t="shared" si="451"/>
        <v>42505.848067129627</v>
      </c>
      <c r="L4104">
        <v>1460751673</v>
      </c>
      <c r="M4104" s="10">
        <f t="shared" si="452"/>
        <v>42475.848067129627</v>
      </c>
      <c r="N4104" t="b">
        <v>0</v>
      </c>
      <c r="O4104">
        <v>6</v>
      </c>
      <c r="P4104" t="b">
        <v>0</v>
      </c>
      <c r="Q4104" t="s">
        <v>8271</v>
      </c>
      <c r="R4104" s="5">
        <f t="shared" si="448"/>
        <v>0.27400000000000002</v>
      </c>
      <c r="S4104" s="6">
        <f t="shared" si="449"/>
        <v>22.833333333333332</v>
      </c>
      <c r="T4104" t="str">
        <f t="shared" si="453"/>
        <v>theater</v>
      </c>
      <c r="U4104" t="str">
        <f t="shared" si="454"/>
        <v>plays</v>
      </c>
    </row>
    <row r="4105" spans="1:21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f t="shared" si="450"/>
        <v>1000</v>
      </c>
      <c r="F4105">
        <v>100</v>
      </c>
      <c r="G4105" t="s">
        <v>8221</v>
      </c>
      <c r="H4105" t="s">
        <v>8224</v>
      </c>
      <c r="I4105" t="s">
        <v>8246</v>
      </c>
      <c r="J4105">
        <v>1440613920</v>
      </c>
      <c r="K4105" s="10">
        <f t="shared" si="451"/>
        <v>42242.772222222222</v>
      </c>
      <c r="L4105">
        <v>1435953566</v>
      </c>
      <c r="M4105" s="10">
        <f t="shared" si="452"/>
        <v>42188.83293981482</v>
      </c>
      <c r="N4105" t="b">
        <v>0</v>
      </c>
      <c r="O4105">
        <v>6</v>
      </c>
      <c r="P4105" t="b">
        <v>0</v>
      </c>
      <c r="Q4105" t="s">
        <v>8271</v>
      </c>
      <c r="R4105" s="5">
        <f t="shared" si="448"/>
        <v>0.1</v>
      </c>
      <c r="S4105" s="6">
        <f t="shared" si="449"/>
        <v>16.666666666666668</v>
      </c>
      <c r="T4105" t="str">
        <f t="shared" si="453"/>
        <v>theater</v>
      </c>
      <c r="U4105" t="str">
        <f t="shared" si="454"/>
        <v>plays</v>
      </c>
    </row>
    <row r="4106" spans="1:21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f t="shared" si="450"/>
        <v>2040.0000000000002</v>
      </c>
      <c r="F4106">
        <v>641</v>
      </c>
      <c r="G4106" t="s">
        <v>8221</v>
      </c>
      <c r="H4106" t="s">
        <v>8226</v>
      </c>
      <c r="I4106" t="s">
        <v>8248</v>
      </c>
      <c r="J4106">
        <v>1477550434</v>
      </c>
      <c r="K4106" s="10">
        <f t="shared" si="451"/>
        <v>42670.278171296297</v>
      </c>
      <c r="L4106">
        <v>1474958434</v>
      </c>
      <c r="M4106" s="10">
        <f t="shared" si="452"/>
        <v>42640.278171296297</v>
      </c>
      <c r="N4106" t="b">
        <v>0</v>
      </c>
      <c r="O4106">
        <v>14</v>
      </c>
      <c r="P4106" t="b">
        <v>0</v>
      </c>
      <c r="Q4106" t="s">
        <v>8271</v>
      </c>
      <c r="R4106" s="5">
        <f t="shared" si="448"/>
        <v>0.214</v>
      </c>
      <c r="S4106" s="6">
        <f t="shared" si="449"/>
        <v>45.785714285714285</v>
      </c>
      <c r="T4106" t="str">
        <f t="shared" si="453"/>
        <v>theater</v>
      </c>
      <c r="U4106" t="str">
        <f t="shared" si="454"/>
        <v>plays</v>
      </c>
    </row>
    <row r="4107" spans="1:21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f t="shared" si="450"/>
        <v>1683</v>
      </c>
      <c r="F4107">
        <v>2300</v>
      </c>
      <c r="G4107" t="s">
        <v>8221</v>
      </c>
      <c r="H4107" t="s">
        <v>8238</v>
      </c>
      <c r="I4107" t="s">
        <v>8256</v>
      </c>
      <c r="J4107">
        <v>1482711309</v>
      </c>
      <c r="K4107" s="10">
        <f t="shared" si="451"/>
        <v>42730.010520833333</v>
      </c>
      <c r="L4107">
        <v>1479860109</v>
      </c>
      <c r="M4107" s="10">
        <f t="shared" si="452"/>
        <v>42697.010520833333</v>
      </c>
      <c r="N4107" t="b">
        <v>0</v>
      </c>
      <c r="O4107">
        <v>6</v>
      </c>
      <c r="P4107" t="b">
        <v>0</v>
      </c>
      <c r="Q4107" t="s">
        <v>8271</v>
      </c>
      <c r="R4107" s="5">
        <f t="shared" si="448"/>
        <v>7.0000000000000007E-2</v>
      </c>
      <c r="S4107" s="6">
        <f t="shared" si="449"/>
        <v>383.33333333333331</v>
      </c>
      <c r="T4107" t="str">
        <f t="shared" si="453"/>
        <v>theater</v>
      </c>
      <c r="U4107" t="str">
        <f t="shared" si="454"/>
        <v>plays</v>
      </c>
    </row>
    <row r="4108" spans="1:21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f t="shared" si="450"/>
        <v>5000</v>
      </c>
      <c r="F4108">
        <v>3530</v>
      </c>
      <c r="G4108" t="s">
        <v>8221</v>
      </c>
      <c r="H4108" t="s">
        <v>8224</v>
      </c>
      <c r="I4108" t="s">
        <v>8246</v>
      </c>
      <c r="J4108">
        <v>1427936400</v>
      </c>
      <c r="K4108" s="10">
        <f t="shared" si="451"/>
        <v>42096.041666666672</v>
      </c>
      <c r="L4108">
        <v>1424221866</v>
      </c>
      <c r="M4108" s="10">
        <f t="shared" si="452"/>
        <v>42053.049375000002</v>
      </c>
      <c r="N4108" t="b">
        <v>0</v>
      </c>
      <c r="O4108">
        <v>33</v>
      </c>
      <c r="P4108" t="b">
        <v>0</v>
      </c>
      <c r="Q4108" t="s">
        <v>8271</v>
      </c>
      <c r="R4108" s="5">
        <f t="shared" si="448"/>
        <v>0.70599999999999996</v>
      </c>
      <c r="S4108" s="6">
        <f t="shared" si="449"/>
        <v>106.96969696969697</v>
      </c>
      <c r="T4108" t="str">
        <f t="shared" si="453"/>
        <v>theater</v>
      </c>
      <c r="U4108" t="str">
        <f t="shared" si="454"/>
        <v>plays</v>
      </c>
    </row>
    <row r="4109" spans="1:21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f t="shared" si="450"/>
        <v>2000</v>
      </c>
      <c r="F4109">
        <v>41</v>
      </c>
      <c r="G4109" t="s">
        <v>8221</v>
      </c>
      <c r="H4109" t="s">
        <v>8224</v>
      </c>
      <c r="I4109" t="s">
        <v>8246</v>
      </c>
      <c r="J4109">
        <v>1411596001</v>
      </c>
      <c r="K4109" s="10">
        <f t="shared" si="451"/>
        <v>41906.916678240741</v>
      </c>
      <c r="L4109">
        <v>1409608801</v>
      </c>
      <c r="M4109" s="10">
        <f t="shared" si="452"/>
        <v>41883.916678240741</v>
      </c>
      <c r="N4109" t="b">
        <v>0</v>
      </c>
      <c r="O4109">
        <v>4</v>
      </c>
      <c r="P4109" t="b">
        <v>0</v>
      </c>
      <c r="Q4109" t="s">
        <v>8271</v>
      </c>
      <c r="R4109" s="5">
        <f t="shared" si="448"/>
        <v>2.1000000000000001E-2</v>
      </c>
      <c r="S4109" s="6">
        <f t="shared" si="449"/>
        <v>10.25</v>
      </c>
      <c r="T4109" t="str">
        <f t="shared" si="453"/>
        <v>theater</v>
      </c>
      <c r="U4109" t="str">
        <f t="shared" si="454"/>
        <v>plays</v>
      </c>
    </row>
    <row r="4110" spans="1:21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f t="shared" si="450"/>
        <v>3000</v>
      </c>
      <c r="F4110">
        <v>59</v>
      </c>
      <c r="G4110" t="s">
        <v>8221</v>
      </c>
      <c r="H4110" t="s">
        <v>8224</v>
      </c>
      <c r="I4110" t="s">
        <v>8246</v>
      </c>
      <c r="J4110">
        <v>1488517200</v>
      </c>
      <c r="K4110" s="10">
        <f t="shared" si="451"/>
        <v>42797.208333333328</v>
      </c>
      <c r="L4110">
        <v>1485909937</v>
      </c>
      <c r="M4110" s="10">
        <f t="shared" si="452"/>
        <v>42767.031678240746</v>
      </c>
      <c r="N4110" t="b">
        <v>0</v>
      </c>
      <c r="O4110">
        <v>1</v>
      </c>
      <c r="P4110" t="b">
        <v>0</v>
      </c>
      <c r="Q4110" t="s">
        <v>8271</v>
      </c>
      <c r="R4110" s="5">
        <f t="shared" si="448"/>
        <v>0.02</v>
      </c>
      <c r="S4110" s="6">
        <f t="shared" si="449"/>
        <v>59</v>
      </c>
      <c r="T4110" t="str">
        <f t="shared" si="453"/>
        <v>theater</v>
      </c>
      <c r="U4110" t="str">
        <f t="shared" si="454"/>
        <v>plays</v>
      </c>
    </row>
    <row r="4111" spans="1:21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f t="shared" si="450"/>
        <v>605</v>
      </c>
      <c r="F4111">
        <v>0</v>
      </c>
      <c r="G4111" t="s">
        <v>8221</v>
      </c>
      <c r="H4111" t="s">
        <v>8225</v>
      </c>
      <c r="I4111" t="s">
        <v>8247</v>
      </c>
      <c r="J4111">
        <v>1448805404</v>
      </c>
      <c r="K4111" s="10">
        <f t="shared" si="451"/>
        <v>42337.581064814818</v>
      </c>
      <c r="L4111">
        <v>1446209804</v>
      </c>
      <c r="M4111" s="10">
        <f t="shared" si="452"/>
        <v>42307.539398148147</v>
      </c>
      <c r="N4111" t="b">
        <v>0</v>
      </c>
      <c r="O4111">
        <v>0</v>
      </c>
      <c r="P4111" t="b">
        <v>0</v>
      </c>
      <c r="Q4111" t="s">
        <v>8271</v>
      </c>
      <c r="R4111" s="5">
        <f t="shared" si="448"/>
        <v>0</v>
      </c>
      <c r="S4111" s="6" t="e">
        <f t="shared" si="449"/>
        <v>#DIV/0!</v>
      </c>
      <c r="T4111" t="str">
        <f t="shared" si="453"/>
        <v>theater</v>
      </c>
      <c r="U4111" t="str">
        <f t="shared" si="454"/>
        <v>plays</v>
      </c>
    </row>
    <row r="4112" spans="1:21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f t="shared" si="450"/>
        <v>363</v>
      </c>
      <c r="F4112">
        <v>86</v>
      </c>
      <c r="G4112" t="s">
        <v>8221</v>
      </c>
      <c r="H4112" t="s">
        <v>8225</v>
      </c>
      <c r="I4112" t="s">
        <v>8247</v>
      </c>
      <c r="J4112">
        <v>1469113351</v>
      </c>
      <c r="K4112" s="10">
        <f t="shared" si="451"/>
        <v>42572.626747685179</v>
      </c>
      <c r="L4112">
        <v>1463929351</v>
      </c>
      <c r="M4112" s="10">
        <f t="shared" si="452"/>
        <v>42512.626747685179</v>
      </c>
      <c r="N4112" t="b">
        <v>0</v>
      </c>
      <c r="O4112">
        <v>6</v>
      </c>
      <c r="P4112" t="b">
        <v>0</v>
      </c>
      <c r="Q4112" t="s">
        <v>8271</v>
      </c>
      <c r="R4112" s="5">
        <f t="shared" si="448"/>
        <v>0.28699999999999998</v>
      </c>
      <c r="S4112" s="6">
        <f t="shared" si="449"/>
        <v>14.333333333333334</v>
      </c>
      <c r="T4112" t="str">
        <f t="shared" si="453"/>
        <v>theater</v>
      </c>
      <c r="U4112" t="str">
        <f t="shared" si="454"/>
        <v>plays</v>
      </c>
    </row>
    <row r="4113" spans="1:21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f t="shared" si="450"/>
        <v>3000</v>
      </c>
      <c r="F4113">
        <v>94</v>
      </c>
      <c r="G4113" t="s">
        <v>8221</v>
      </c>
      <c r="H4113" t="s">
        <v>8224</v>
      </c>
      <c r="I4113" t="s">
        <v>8246</v>
      </c>
      <c r="J4113">
        <v>1424747740</v>
      </c>
      <c r="K4113" s="10">
        <f t="shared" si="451"/>
        <v>42059.135879629626</v>
      </c>
      <c r="L4113">
        <v>1422155740</v>
      </c>
      <c r="M4113" s="10">
        <f t="shared" si="452"/>
        <v>42029.135879629626</v>
      </c>
      <c r="N4113" t="b">
        <v>0</v>
      </c>
      <c r="O4113">
        <v>6</v>
      </c>
      <c r="P4113" t="b">
        <v>0</v>
      </c>
      <c r="Q4113" t="s">
        <v>8271</v>
      </c>
      <c r="R4113" s="5">
        <f t="shared" si="448"/>
        <v>3.1E-2</v>
      </c>
      <c r="S4113" s="6">
        <f t="shared" si="449"/>
        <v>15.666666666666666</v>
      </c>
      <c r="T4113" t="str">
        <f t="shared" si="453"/>
        <v>theater</v>
      </c>
      <c r="U4113" t="str">
        <f t="shared" si="454"/>
        <v>plays</v>
      </c>
    </row>
    <row r="4114" spans="1:21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f t="shared" si="450"/>
        <v>2775.0000000000005</v>
      </c>
      <c r="F4114">
        <v>1</v>
      </c>
      <c r="G4114" t="s">
        <v>8221</v>
      </c>
      <c r="H4114" t="s">
        <v>8241</v>
      </c>
      <c r="I4114" t="s">
        <v>8249</v>
      </c>
      <c r="J4114">
        <v>1456617600</v>
      </c>
      <c r="K4114" s="10">
        <f t="shared" si="451"/>
        <v>42428</v>
      </c>
      <c r="L4114">
        <v>1454280186</v>
      </c>
      <c r="M4114" s="10">
        <f t="shared" si="452"/>
        <v>42400.946597222224</v>
      </c>
      <c r="N4114" t="b">
        <v>0</v>
      </c>
      <c r="O4114">
        <v>1</v>
      </c>
      <c r="P4114" t="b">
        <v>0</v>
      </c>
      <c r="Q4114" t="s">
        <v>8271</v>
      </c>
      <c r="R4114" s="5">
        <f t="shared" si="448"/>
        <v>0</v>
      </c>
      <c r="S4114" s="6">
        <f t="shared" si="449"/>
        <v>1</v>
      </c>
      <c r="T4114" t="str">
        <f t="shared" si="453"/>
        <v>theater</v>
      </c>
      <c r="U4114" t="str">
        <f t="shared" si="454"/>
        <v>plays</v>
      </c>
    </row>
    <row r="4115" spans="1:21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f t="shared" si="450"/>
        <v>1500</v>
      </c>
      <c r="F4115">
        <v>3</v>
      </c>
      <c r="G4115" t="s">
        <v>8221</v>
      </c>
      <c r="H4115" t="s">
        <v>8224</v>
      </c>
      <c r="I4115" t="s">
        <v>8246</v>
      </c>
      <c r="J4115">
        <v>1452234840</v>
      </c>
      <c r="K4115" s="10">
        <f t="shared" si="451"/>
        <v>42377.273611111115</v>
      </c>
      <c r="L4115">
        <v>1450619123</v>
      </c>
      <c r="M4115" s="10">
        <f t="shared" si="452"/>
        <v>42358.573182870372</v>
      </c>
      <c r="N4115" t="b">
        <v>0</v>
      </c>
      <c r="O4115">
        <v>3</v>
      </c>
      <c r="P4115" t="b">
        <v>0</v>
      </c>
      <c r="Q4115" t="s">
        <v>8271</v>
      </c>
      <c r="R4115" s="5">
        <f t="shared" si="448"/>
        <v>2E-3</v>
      </c>
      <c r="S4115" s="6">
        <f t="shared" si="449"/>
        <v>1</v>
      </c>
      <c r="T4115" t="str">
        <f t="shared" si="453"/>
        <v>theater</v>
      </c>
      <c r="U4115" t="str">
        <f t="shared" si="454"/>
        <v>plays</v>
      </c>
    </row>
  </sheetData>
  <autoFilter ref="A1:U4115" xr:uid="{48E4B380-22CA-4301-8DDF-8C002B44350C}"/>
  <conditionalFormatting sqref="G1:G1048576">
    <cfRule type="containsText" dxfId="6" priority="6" operator="containsText" text="canceled">
      <formula>NOT(ISERROR(SEARCH("canceled",G1)))</formula>
    </cfRule>
    <cfRule type="containsText" dxfId="5" priority="7" operator="containsText" text="live">
      <formula>NOT(ISERROR(SEARCH("live",G1)))</formula>
    </cfRule>
    <cfRule type="containsText" dxfId="4" priority="8" operator="containsText" text="failed">
      <formula>NOT(ISERROR(SEARCH("failed",G1)))</formula>
    </cfRule>
    <cfRule type="containsText" dxfId="3" priority="9" operator="containsText" text="successful">
      <formula>NOT(ISERROR(SEARCH("successful",G1)))</formula>
    </cfRule>
  </conditionalFormatting>
  <conditionalFormatting sqref="R2:R4115">
    <cfRule type="cellIs" dxfId="2" priority="5" operator="lessThanOrEqual">
      <formula>100%</formula>
    </cfRule>
  </conditionalFormatting>
  <conditionalFormatting sqref="R2:R1048576">
    <cfRule type="cellIs" dxfId="1" priority="1" operator="greaterThanOrEqual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F9C8-7F47-49DA-AD3E-3CFB2DF36925}">
  <dimension ref="A1:I16"/>
  <sheetViews>
    <sheetView workbookViewId="0">
      <selection activeCell="F15" sqref="F15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5.453125" bestFit="1" customWidth="1"/>
    <col min="4" max="4" width="8.1796875" bestFit="1" customWidth="1"/>
    <col min="5" max="5" width="3.54296875" bestFit="1" customWidth="1"/>
    <col min="6" max="6" width="10.7265625" bestFit="1" customWidth="1"/>
    <col min="7" max="7" width="11.81640625" bestFit="1" customWidth="1"/>
  </cols>
  <sheetData>
    <row r="1" spans="1:9" x14ac:dyDescent="0.35">
      <c r="A1" s="7" t="s">
        <v>8223</v>
      </c>
      <c r="B1" t="s">
        <v>8310</v>
      </c>
    </row>
    <row r="3" spans="1:9" x14ac:dyDescent="0.35">
      <c r="A3" s="7" t="s">
        <v>8323</v>
      </c>
      <c r="B3" s="7" t="s">
        <v>8322</v>
      </c>
    </row>
    <row r="4" spans="1:9" x14ac:dyDescent="0.35">
      <c r="A4" s="7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8321</v>
      </c>
    </row>
    <row r="5" spans="1:9" x14ac:dyDescent="0.35">
      <c r="A5" s="8" t="s">
        <v>8312</v>
      </c>
      <c r="B5" s="9">
        <v>300</v>
      </c>
      <c r="C5" s="9">
        <v>180</v>
      </c>
      <c r="D5" s="9">
        <v>40</v>
      </c>
      <c r="E5" s="9"/>
      <c r="F5" s="9">
        <v>520</v>
      </c>
      <c r="G5" s="5"/>
      <c r="H5" s="5"/>
      <c r="I5" s="16"/>
    </row>
    <row r="6" spans="1:9" x14ac:dyDescent="0.35">
      <c r="A6" s="8" t="s">
        <v>8313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  <c r="G6" s="5"/>
      <c r="H6" s="5"/>
      <c r="I6" s="16"/>
    </row>
    <row r="7" spans="1:9" x14ac:dyDescent="0.35">
      <c r="A7" s="8" t="s">
        <v>8314</v>
      </c>
      <c r="B7" s="9">
        <v>80</v>
      </c>
      <c r="C7" s="9">
        <v>140</v>
      </c>
      <c r="D7" s="9"/>
      <c r="E7" s="9"/>
      <c r="F7" s="9">
        <v>220</v>
      </c>
      <c r="G7" s="5"/>
      <c r="H7" s="5"/>
      <c r="I7" s="16"/>
    </row>
    <row r="8" spans="1:9" x14ac:dyDescent="0.35">
      <c r="A8" s="8" t="s">
        <v>8315</v>
      </c>
      <c r="B8" s="9"/>
      <c r="C8" s="9"/>
      <c r="D8" s="9">
        <v>24</v>
      </c>
      <c r="E8" s="9"/>
      <c r="F8" s="9">
        <v>24</v>
      </c>
      <c r="G8" s="5"/>
      <c r="H8" s="5"/>
      <c r="I8" s="16"/>
    </row>
    <row r="9" spans="1:9" x14ac:dyDescent="0.35">
      <c r="A9" s="8" t="s">
        <v>8316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  <c r="G9" s="5"/>
      <c r="H9" s="5"/>
      <c r="I9" s="16"/>
    </row>
    <row r="10" spans="1:9" x14ac:dyDescent="0.35">
      <c r="A10" s="8" t="s">
        <v>8317</v>
      </c>
      <c r="B10" s="9">
        <v>103</v>
      </c>
      <c r="C10" s="9">
        <v>117</v>
      </c>
      <c r="D10" s="9"/>
      <c r="E10" s="9"/>
      <c r="F10" s="9">
        <v>220</v>
      </c>
      <c r="G10" s="5"/>
      <c r="H10" s="5"/>
      <c r="I10" s="16"/>
    </row>
    <row r="11" spans="1:9" x14ac:dyDescent="0.35">
      <c r="A11" s="8" t="s">
        <v>8318</v>
      </c>
      <c r="B11" s="9">
        <v>80</v>
      </c>
      <c r="C11" s="9">
        <v>127</v>
      </c>
      <c r="D11" s="9">
        <v>30</v>
      </c>
      <c r="E11" s="9"/>
      <c r="F11" s="9">
        <v>237</v>
      </c>
      <c r="G11" s="5"/>
      <c r="H11" s="5"/>
      <c r="I11" s="16"/>
    </row>
    <row r="12" spans="1:9" x14ac:dyDescent="0.35">
      <c r="A12" s="8" t="s">
        <v>8319</v>
      </c>
      <c r="B12" s="9">
        <v>209</v>
      </c>
      <c r="C12" s="9">
        <v>213</v>
      </c>
      <c r="D12" s="9">
        <v>178</v>
      </c>
      <c r="E12" s="9"/>
      <c r="F12" s="9">
        <v>600</v>
      </c>
      <c r="G12" s="5"/>
      <c r="H12" s="5"/>
      <c r="I12" s="16"/>
    </row>
    <row r="13" spans="1:9" x14ac:dyDescent="0.35">
      <c r="A13" s="8" t="s">
        <v>8320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  <c r="G13" s="5"/>
      <c r="H13" s="5"/>
      <c r="I13" s="16"/>
    </row>
    <row r="14" spans="1:9" x14ac:dyDescent="0.35">
      <c r="A14" s="8" t="s">
        <v>8321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  <c r="G14" s="5"/>
      <c r="H14" s="5"/>
      <c r="I14" s="16"/>
    </row>
    <row r="15" spans="1:9" x14ac:dyDescent="0.35">
      <c r="I15" s="16"/>
    </row>
    <row r="16" spans="1:9" x14ac:dyDescent="0.35">
      <c r="I16" s="16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941B-5653-4318-8B9B-70E0BDD85C12}">
  <dimension ref="A1:F15"/>
  <sheetViews>
    <sheetView tabSelected="1" workbookViewId="0">
      <selection activeCell="D19" sqref="D19"/>
    </sheetView>
  </sheetViews>
  <sheetFormatPr defaultRowHeight="14.5" x14ac:dyDescent="0.35"/>
  <cols>
    <col min="1" max="1" width="17.453125" bestFit="1" customWidth="1"/>
    <col min="2" max="2" width="16.26953125" bestFit="1" customWidth="1"/>
    <col min="3" max="3" width="6.1796875" bestFit="1" customWidth="1"/>
    <col min="4" max="4" width="8.81640625" bestFit="1" customWidth="1"/>
    <col min="5" max="5" width="4.26953125" bestFit="1" customWidth="1"/>
    <col min="6" max="6" width="11.26953125" bestFit="1" customWidth="1"/>
  </cols>
  <sheetData>
    <row r="1" spans="1:6" x14ac:dyDescent="0.35">
      <c r="A1" s="7" t="s">
        <v>8223</v>
      </c>
      <c r="B1" t="s">
        <v>8310</v>
      </c>
    </row>
    <row r="2" spans="1:6" x14ac:dyDescent="0.35">
      <c r="A2" s="7" t="s">
        <v>8334</v>
      </c>
      <c r="B2" t="s">
        <v>8316</v>
      </c>
    </row>
    <row r="4" spans="1:6" x14ac:dyDescent="0.35">
      <c r="A4" s="7" t="s">
        <v>8323</v>
      </c>
      <c r="B4" s="7" t="s">
        <v>8322</v>
      </c>
    </row>
    <row r="5" spans="1:6" x14ac:dyDescent="0.35">
      <c r="A5" s="7" t="s">
        <v>8311</v>
      </c>
      <c r="B5" t="s">
        <v>8219</v>
      </c>
      <c r="C5" t="s">
        <v>8221</v>
      </c>
      <c r="D5" t="s">
        <v>8220</v>
      </c>
      <c r="E5" t="s">
        <v>8222</v>
      </c>
      <c r="F5" t="s">
        <v>8321</v>
      </c>
    </row>
    <row r="6" spans="1:6" x14ac:dyDescent="0.35">
      <c r="A6" s="8" t="s">
        <v>8324</v>
      </c>
      <c r="B6" s="9">
        <v>40</v>
      </c>
      <c r="C6" s="9"/>
      <c r="D6" s="9"/>
      <c r="E6" s="9"/>
      <c r="F6" s="9">
        <v>40</v>
      </c>
    </row>
    <row r="7" spans="1:6" x14ac:dyDescent="0.35">
      <c r="A7" s="8" t="s">
        <v>8325</v>
      </c>
      <c r="B7" s="9">
        <v>40</v>
      </c>
      <c r="C7" s="9"/>
      <c r="D7" s="9"/>
      <c r="E7" s="9"/>
      <c r="F7" s="9">
        <v>40</v>
      </c>
    </row>
    <row r="8" spans="1:6" x14ac:dyDescent="0.35">
      <c r="A8" s="8" t="s">
        <v>8326</v>
      </c>
      <c r="B8" s="9"/>
      <c r="C8" s="9">
        <v>40</v>
      </c>
      <c r="D8" s="9"/>
      <c r="E8" s="9">
        <v>20</v>
      </c>
      <c r="F8" s="9">
        <v>60</v>
      </c>
    </row>
    <row r="9" spans="1:6" x14ac:dyDescent="0.35">
      <c r="A9" s="8" t="s">
        <v>8327</v>
      </c>
      <c r="B9" s="9">
        <v>140</v>
      </c>
      <c r="C9" s="9">
        <v>20</v>
      </c>
      <c r="D9" s="9"/>
      <c r="E9" s="9"/>
      <c r="F9" s="9">
        <v>160</v>
      </c>
    </row>
    <row r="10" spans="1:6" x14ac:dyDescent="0.35">
      <c r="A10" s="8" t="s">
        <v>8328</v>
      </c>
      <c r="B10" s="9"/>
      <c r="C10" s="9">
        <v>60</v>
      </c>
      <c r="D10" s="9"/>
      <c r="E10" s="9"/>
      <c r="F10" s="9">
        <v>60</v>
      </c>
    </row>
    <row r="11" spans="1:6" x14ac:dyDescent="0.35">
      <c r="A11" s="8" t="s">
        <v>8329</v>
      </c>
      <c r="B11" s="9">
        <v>20</v>
      </c>
      <c r="C11" s="9"/>
      <c r="D11" s="9"/>
      <c r="E11" s="9"/>
      <c r="F11" s="9">
        <v>20</v>
      </c>
    </row>
    <row r="12" spans="1:6" x14ac:dyDescent="0.35">
      <c r="A12" s="8" t="s">
        <v>8330</v>
      </c>
      <c r="B12" s="9">
        <v>40</v>
      </c>
      <c r="C12" s="9"/>
      <c r="D12" s="9"/>
      <c r="E12" s="9"/>
      <c r="F12" s="9">
        <v>40</v>
      </c>
    </row>
    <row r="13" spans="1:6" x14ac:dyDescent="0.35">
      <c r="A13" s="8" t="s">
        <v>8331</v>
      </c>
      <c r="B13" s="9">
        <v>260</v>
      </c>
      <c r="C13" s="9"/>
      <c r="D13" s="9"/>
      <c r="E13" s="9"/>
      <c r="F13" s="9">
        <v>260</v>
      </c>
    </row>
    <row r="14" spans="1:6" x14ac:dyDescent="0.35">
      <c r="A14" s="8" t="s">
        <v>8332</v>
      </c>
      <c r="B14" s="9"/>
      <c r="C14" s="9"/>
      <c r="D14" s="9">
        <v>20</v>
      </c>
      <c r="E14" s="9"/>
      <c r="F14" s="9">
        <v>20</v>
      </c>
    </row>
    <row r="15" spans="1:6" x14ac:dyDescent="0.35">
      <c r="A15" s="8" t="s">
        <v>8321</v>
      </c>
      <c r="B15" s="9">
        <v>540</v>
      </c>
      <c r="C15" s="9">
        <v>120</v>
      </c>
      <c r="D15" s="9">
        <v>20</v>
      </c>
      <c r="E15" s="9">
        <v>20</v>
      </c>
      <c r="F15" s="9">
        <v>700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14AD-3035-4408-A999-DBBEFAF49AB9}">
  <dimension ref="A2:E19"/>
  <sheetViews>
    <sheetView workbookViewId="0">
      <selection activeCell="F5" sqref="F5:I18"/>
    </sheetView>
  </sheetViews>
  <sheetFormatPr defaultRowHeight="14.5" x14ac:dyDescent="0.35"/>
  <cols>
    <col min="1" max="1" width="12.81640625" bestFit="1" customWidth="1"/>
    <col min="2" max="2" width="15.26953125" bestFit="1" customWidth="1"/>
    <col min="3" max="3" width="8.1796875" bestFit="1" customWidth="1"/>
    <col min="4" max="4" width="5.453125" bestFit="1" customWidth="1"/>
    <col min="5" max="6" width="10.7265625" bestFit="1" customWidth="1"/>
  </cols>
  <sheetData>
    <row r="2" spans="1:5" x14ac:dyDescent="0.35">
      <c r="A2" s="7" t="s">
        <v>8308</v>
      </c>
      <c r="B2" t="s">
        <v>8310</v>
      </c>
    </row>
    <row r="3" spans="1:5" x14ac:dyDescent="0.35">
      <c r="A3" s="7" t="s">
        <v>8349</v>
      </c>
      <c r="B3" t="s">
        <v>8310</v>
      </c>
    </row>
    <row r="5" spans="1:5" x14ac:dyDescent="0.35">
      <c r="A5" s="7" t="s">
        <v>8333</v>
      </c>
      <c r="B5" s="7" t="s">
        <v>8322</v>
      </c>
    </row>
    <row r="6" spans="1:5" x14ac:dyDescent="0.35">
      <c r="A6" s="7" t="s">
        <v>8311</v>
      </c>
      <c r="B6" t="s">
        <v>8219</v>
      </c>
      <c r="C6" t="s">
        <v>8220</v>
      </c>
      <c r="D6" t="s">
        <v>8221</v>
      </c>
      <c r="E6" t="s">
        <v>8321</v>
      </c>
    </row>
    <row r="7" spans="1:5" x14ac:dyDescent="0.35">
      <c r="A7" s="11" t="s">
        <v>8343</v>
      </c>
      <c r="B7" s="9">
        <v>182</v>
      </c>
      <c r="C7" s="9">
        <v>34</v>
      </c>
      <c r="D7" s="9">
        <v>149</v>
      </c>
      <c r="E7" s="9">
        <v>365</v>
      </c>
    </row>
    <row r="8" spans="1:5" x14ac:dyDescent="0.35">
      <c r="A8" s="11" t="s">
        <v>8344</v>
      </c>
      <c r="B8" s="9">
        <v>202</v>
      </c>
      <c r="C8" s="9">
        <v>27</v>
      </c>
      <c r="D8" s="9">
        <v>106</v>
      </c>
      <c r="E8" s="9">
        <v>335</v>
      </c>
    </row>
    <row r="9" spans="1:5" x14ac:dyDescent="0.35">
      <c r="A9" s="11" t="s">
        <v>8345</v>
      </c>
      <c r="B9" s="9">
        <v>180</v>
      </c>
      <c r="C9" s="9">
        <v>28</v>
      </c>
      <c r="D9" s="9">
        <v>108</v>
      </c>
      <c r="E9" s="9">
        <v>316</v>
      </c>
    </row>
    <row r="10" spans="1:5" x14ac:dyDescent="0.35">
      <c r="A10" s="11" t="s">
        <v>8346</v>
      </c>
      <c r="B10" s="9">
        <v>192</v>
      </c>
      <c r="C10" s="9">
        <v>27</v>
      </c>
      <c r="D10" s="9">
        <v>102</v>
      </c>
      <c r="E10" s="9">
        <v>321</v>
      </c>
    </row>
    <row r="11" spans="1:5" x14ac:dyDescent="0.35">
      <c r="A11" s="11" t="s">
        <v>8337</v>
      </c>
      <c r="B11" s="9">
        <v>234</v>
      </c>
      <c r="C11" s="9">
        <v>26</v>
      </c>
      <c r="D11" s="9">
        <v>126</v>
      </c>
      <c r="E11" s="9">
        <v>386</v>
      </c>
    </row>
    <row r="12" spans="1:5" x14ac:dyDescent="0.35">
      <c r="A12" s="11" t="s">
        <v>8347</v>
      </c>
      <c r="B12" s="9">
        <v>211</v>
      </c>
      <c r="C12" s="9">
        <v>27</v>
      </c>
      <c r="D12" s="9">
        <v>147</v>
      </c>
      <c r="E12" s="9">
        <v>385</v>
      </c>
    </row>
    <row r="13" spans="1:5" x14ac:dyDescent="0.35">
      <c r="A13" s="11" t="s">
        <v>8338</v>
      </c>
      <c r="B13" s="9">
        <v>194</v>
      </c>
      <c r="C13" s="9">
        <v>43</v>
      </c>
      <c r="D13" s="9">
        <v>150</v>
      </c>
      <c r="E13" s="9">
        <v>387</v>
      </c>
    </row>
    <row r="14" spans="1:5" x14ac:dyDescent="0.35">
      <c r="A14" s="11" t="s">
        <v>8339</v>
      </c>
      <c r="B14" s="9">
        <v>166</v>
      </c>
      <c r="C14" s="9">
        <v>33</v>
      </c>
      <c r="D14" s="9">
        <v>134</v>
      </c>
      <c r="E14" s="9">
        <v>333</v>
      </c>
    </row>
    <row r="15" spans="1:5" x14ac:dyDescent="0.35">
      <c r="A15" s="11" t="s">
        <v>8340</v>
      </c>
      <c r="B15" s="9">
        <v>147</v>
      </c>
      <c r="C15" s="9">
        <v>24</v>
      </c>
      <c r="D15" s="9">
        <v>127</v>
      </c>
      <c r="E15" s="9">
        <v>298</v>
      </c>
    </row>
    <row r="16" spans="1:5" x14ac:dyDescent="0.35">
      <c r="A16" s="11" t="s">
        <v>8341</v>
      </c>
      <c r="B16" s="9">
        <v>183</v>
      </c>
      <c r="C16" s="9">
        <v>20</v>
      </c>
      <c r="D16" s="9">
        <v>149</v>
      </c>
      <c r="E16" s="9">
        <v>352</v>
      </c>
    </row>
    <row r="17" spans="1:5" x14ac:dyDescent="0.35">
      <c r="A17" s="11" t="s">
        <v>8342</v>
      </c>
      <c r="B17" s="9">
        <v>183</v>
      </c>
      <c r="C17" s="9">
        <v>37</v>
      </c>
      <c r="D17" s="9">
        <v>114</v>
      </c>
      <c r="E17" s="9">
        <v>334</v>
      </c>
    </row>
    <row r="18" spans="1:5" x14ac:dyDescent="0.35">
      <c r="A18" s="11" t="s">
        <v>8348</v>
      </c>
      <c r="B18" s="9">
        <v>111</v>
      </c>
      <c r="C18" s="9">
        <v>23</v>
      </c>
      <c r="D18" s="9">
        <v>118</v>
      </c>
      <c r="E18" s="9">
        <v>252</v>
      </c>
    </row>
    <row r="19" spans="1:5" x14ac:dyDescent="0.35">
      <c r="A19" s="11" t="s">
        <v>8321</v>
      </c>
      <c r="B19" s="9">
        <v>2185</v>
      </c>
      <c r="C19" s="9">
        <v>349</v>
      </c>
      <c r="D19" s="9">
        <v>1530</v>
      </c>
      <c r="E19" s="9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B55B-A480-4BE7-859F-42F1DB57F868}">
  <dimension ref="B2:I15"/>
  <sheetViews>
    <sheetView workbookViewId="0">
      <selection activeCell="O12" sqref="O12"/>
    </sheetView>
  </sheetViews>
  <sheetFormatPr defaultRowHeight="14.5" x14ac:dyDescent="0.35"/>
  <cols>
    <col min="2" max="2" width="26.81640625" bestFit="1" customWidth="1"/>
    <col min="3" max="3" width="16.54296875" bestFit="1" customWidth="1"/>
    <col min="4" max="4" width="14.26953125" bestFit="1" customWidth="1"/>
    <col min="5" max="5" width="15.7265625" bestFit="1" customWidth="1"/>
    <col min="6" max="6" width="12" bestFit="1" customWidth="1"/>
    <col min="7" max="7" width="17" bestFit="1" customWidth="1"/>
    <col min="8" max="8" width="18.1796875" bestFit="1" customWidth="1"/>
    <col min="9" max="9" width="19.1796875" bestFit="1" customWidth="1"/>
  </cols>
  <sheetData>
    <row r="2" spans="2:9" x14ac:dyDescent="0.35">
      <c r="B2" t="s">
        <v>8350</v>
      </c>
      <c r="C2" t="s">
        <v>8351</v>
      </c>
      <c r="D2" t="s">
        <v>8352</v>
      </c>
      <c r="E2" t="s">
        <v>8353</v>
      </c>
      <c r="F2" t="s">
        <v>8354</v>
      </c>
      <c r="G2" t="s">
        <v>8356</v>
      </c>
      <c r="H2" t="s">
        <v>8357</v>
      </c>
      <c r="I2" t="s">
        <v>8355</v>
      </c>
    </row>
    <row r="3" spans="2:9" x14ac:dyDescent="0.35">
      <c r="B3" t="s">
        <v>8358</v>
      </c>
      <c r="C3">
        <f>COUNTIFS(Data!$E$2:$E$4115, "&lt; 1000",Data!$G$2:$G$4115, "successful")</f>
        <v>333</v>
      </c>
      <c r="D3">
        <f>COUNTIFS(Data!$E$2:$E$4115, "&lt; 1000",Data!$G$2:$G$4115, "failed")</f>
        <v>119</v>
      </c>
      <c r="E3">
        <f>COUNTIFS(Data!$E$2:$E$4115, "&lt; 1000",Data!$G$2:$G$4115, "canceled")</f>
        <v>19</v>
      </c>
      <c r="F3">
        <f>SUM(C3:E3)</f>
        <v>471</v>
      </c>
      <c r="G3" s="12">
        <f t="shared" ref="G3:G14" si="0">D3/F3</f>
        <v>0.25265392781316348</v>
      </c>
      <c r="H3" s="12">
        <f t="shared" ref="H3:H14" si="1">E3/F3</f>
        <v>4.0339702760084924E-2</v>
      </c>
      <c r="I3" s="12">
        <f>C3/F3</f>
        <v>0.70700636942675155</v>
      </c>
    </row>
    <row r="4" spans="2:9" x14ac:dyDescent="0.35">
      <c r="B4" t="s">
        <v>8359</v>
      </c>
      <c r="C4">
        <f>COUNTIFS(Data!$E$2:$E$4115, "&gt;=1000", Data!$E$2:$E$4115, "&lt;=4999", Data!$G$2:$G$4115, "successful")</f>
        <v>933</v>
      </c>
      <c r="D4">
        <f>COUNTIFS(Data!$E$2:$E$4115, "&gt;=1000", Data!$E$2:$E$4115, "&lt;=4999", Data!$G$2:$G$4115, "failed")</f>
        <v>430</v>
      </c>
      <c r="E4">
        <f>COUNTIFS(Data!$E$2:$E$4115, "&gt;=1000", Data!$E$2:$E$4115, "&lt;=4999", Data!$G$2:$G$4115, "canceled")</f>
        <v>65</v>
      </c>
      <c r="F4">
        <f t="shared" ref="F4:F14" si="2">SUM(C4:E4)</f>
        <v>1428</v>
      </c>
      <c r="G4" s="12">
        <f t="shared" si="0"/>
        <v>0.30112044817927169</v>
      </c>
      <c r="H4" s="12">
        <f t="shared" si="1"/>
        <v>4.5518207282913163E-2</v>
      </c>
      <c r="I4" s="12">
        <f t="shared" ref="I4:I14" si="3">C4/F4</f>
        <v>0.65336134453781514</v>
      </c>
    </row>
    <row r="5" spans="2:9" x14ac:dyDescent="0.35">
      <c r="B5" t="s">
        <v>8360</v>
      </c>
      <c r="C5">
        <f>COUNTIFS(Data!$E$2:$E$4115, "&gt;=5000", Data!$E$2:$E$4115, "&lt;=9999", Data!$G$2:$G$4115, "successful")</f>
        <v>379</v>
      </c>
      <c r="D5">
        <f>COUNTIFS(Data!$E$2:$E$4115, "&gt;=5000", Data!$E$2:$E$4115, "&lt;=9999", Data!$G$2:$G$4115, "failed")</f>
        <v>288</v>
      </c>
      <c r="E5">
        <f>COUNTIFS(Data!$E$2:$E$4115, "&gt;=5000", Data!$E$2:$E$4115, "&lt;=9999", Data!$G$2:$G$4115, "canceled")</f>
        <v>55</v>
      </c>
      <c r="F5">
        <f t="shared" si="2"/>
        <v>722</v>
      </c>
      <c r="G5" s="12">
        <f t="shared" si="0"/>
        <v>0.39889196675900279</v>
      </c>
      <c r="H5" s="12">
        <f t="shared" si="1"/>
        <v>7.6177285318559551E-2</v>
      </c>
      <c r="I5" s="12">
        <f t="shared" si="3"/>
        <v>0.52493074792243766</v>
      </c>
    </row>
    <row r="6" spans="2:9" x14ac:dyDescent="0.35">
      <c r="B6" t="s">
        <v>8361</v>
      </c>
      <c r="C6">
        <f>COUNTIFS(Data!$E$2:$E$4115, "&gt;=10000", Data!$E$2:$E$4115, "&lt;=14999", Data!$G$2:$G$4115, "successful")</f>
        <v>166</v>
      </c>
      <c r="D6">
        <f>COUNTIFS(Data!$E$2:$E$4115, "&gt;=10000", Data!$E$2:$E$4115, "&lt;=14999", Data!$G$2:$G$4115, "failed")</f>
        <v>141</v>
      </c>
      <c r="E6">
        <f>COUNTIFS(Data!$E$2:$E$4115, "&gt;=10000", Data!$E$2:$E$4115, "&lt;=14999", Data!$G$2:$G$4115, "canceled")</f>
        <v>38</v>
      </c>
      <c r="F6">
        <f t="shared" si="2"/>
        <v>345</v>
      </c>
      <c r="G6" s="12">
        <f t="shared" si="0"/>
        <v>0.40869565217391307</v>
      </c>
      <c r="H6" s="12">
        <f t="shared" si="1"/>
        <v>0.11014492753623188</v>
      </c>
      <c r="I6" s="12">
        <f t="shared" si="3"/>
        <v>0.48115942028985509</v>
      </c>
    </row>
    <row r="7" spans="2:9" x14ac:dyDescent="0.35">
      <c r="B7" t="s">
        <v>8362</v>
      </c>
      <c r="C7">
        <f>COUNTIFS(Data!$E$2:$E$4115, "&gt;=15000", Data!$E$2:$E$4115, "&lt;=19999", Data!$G$2:$G$4115, "successful")</f>
        <v>94</v>
      </c>
      <c r="D7">
        <f>COUNTIFS(Data!$E$2:$E$4115, "&gt;=15000", Data!$E$2:$E$4115, "&lt;=19999", Data!$G$2:$G$4115, "failed")</f>
        <v>94</v>
      </c>
      <c r="E7">
        <f>COUNTIFS(Data!$E$2:$E$4115, "&gt;=15000", Data!$E$2:$E$4115, "&lt;=19999", Data!$G$2:$G$4115, "canceled")</f>
        <v>17</v>
      </c>
      <c r="F7">
        <f t="shared" si="2"/>
        <v>205</v>
      </c>
      <c r="G7" s="12">
        <f t="shared" si="0"/>
        <v>0.45853658536585368</v>
      </c>
      <c r="H7" s="12">
        <f t="shared" si="1"/>
        <v>8.2926829268292687E-2</v>
      </c>
      <c r="I7" s="12">
        <f t="shared" si="3"/>
        <v>0.45853658536585368</v>
      </c>
    </row>
    <row r="8" spans="2:9" x14ac:dyDescent="0.35">
      <c r="B8" t="s">
        <v>8363</v>
      </c>
      <c r="C8">
        <f>COUNTIFS(Data!$E$2:$E$4115, "&gt;=20000", Data!$E$2:$E$4115, "&lt;=24999", Data!$G$2:$G$4115, "successful")</f>
        <v>56</v>
      </c>
      <c r="D8">
        <f>COUNTIFS(Data!$E$2:$E$4115, "&gt;=20000", Data!$E$2:$E$4115, "&lt;=24999", Data!$G$2:$G$4115, "failed")</f>
        <v>74</v>
      </c>
      <c r="E8">
        <f>COUNTIFS(Data!$E$2:$E$4115, "&gt;=20000", Data!$E$2:$E$4115, "&lt;=24999", Data!$G$2:$G$4115, "canceled")</f>
        <v>16</v>
      </c>
      <c r="F8">
        <f t="shared" si="2"/>
        <v>146</v>
      </c>
      <c r="G8" s="12">
        <f t="shared" si="0"/>
        <v>0.50684931506849318</v>
      </c>
      <c r="H8" s="12">
        <f t="shared" si="1"/>
        <v>0.1095890410958904</v>
      </c>
      <c r="I8" s="12">
        <f t="shared" si="3"/>
        <v>0.38356164383561642</v>
      </c>
    </row>
    <row r="9" spans="2:9" x14ac:dyDescent="0.35">
      <c r="B9" t="s">
        <v>8364</v>
      </c>
      <c r="C9">
        <f>COUNTIFS(Data!$E$2:$E$4115, "&gt;=25000", Data!$E$2:$E$4115, "&lt;=29999", Data!$G$2:$G$4115, "successful")</f>
        <v>57</v>
      </c>
      <c r="D9">
        <f>COUNTIFS(Data!$E$2:$E$4115, "&gt;=25000", Data!$E$2:$E$4115, "&lt;=29999", Data!$G$2:$G$4115, "failed")</f>
        <v>61</v>
      </c>
      <c r="E9">
        <f>COUNTIFS(Data!$E$2:$E$4115, "&gt;=25000", Data!$E$2:$E$4115, "&lt;=29999", Data!$G$2:$G$4115, "canceled")</f>
        <v>15</v>
      </c>
      <c r="F9">
        <f t="shared" si="2"/>
        <v>133</v>
      </c>
      <c r="G9" s="12">
        <f t="shared" si="0"/>
        <v>0.45864661654135336</v>
      </c>
      <c r="H9" s="12">
        <f t="shared" si="1"/>
        <v>0.11278195488721804</v>
      </c>
      <c r="I9" s="12">
        <f t="shared" si="3"/>
        <v>0.42857142857142855</v>
      </c>
    </row>
    <row r="10" spans="2:9" x14ac:dyDescent="0.35">
      <c r="B10" t="s">
        <v>8365</v>
      </c>
      <c r="C10">
        <f>COUNTIFS(Data!$E$2:$E$4115, "&gt;=30000", Data!$E$2:$E$4115, "&lt;=34999", Data!$G$2:$G$4115, "successful")</f>
        <v>33</v>
      </c>
      <c r="D10">
        <f>COUNTIFS(Data!$E$2:$E$4115, "&gt;=30000", Data!$E$2:$E$4115, "&lt;=34999", Data!$G$2:$G$4115, "failed")</f>
        <v>32</v>
      </c>
      <c r="E10">
        <f>COUNTIFS(Data!$E$2:$E$4115, "&gt;=30000", Data!$E$2:$E$4115, "&lt;=34999", Data!$G$2:$G$4115, "canceled")</f>
        <v>15</v>
      </c>
      <c r="F10">
        <f t="shared" si="2"/>
        <v>80</v>
      </c>
      <c r="G10" s="12">
        <f t="shared" si="0"/>
        <v>0.4</v>
      </c>
      <c r="H10" s="12">
        <f t="shared" si="1"/>
        <v>0.1875</v>
      </c>
      <c r="I10" s="12">
        <f t="shared" si="3"/>
        <v>0.41249999999999998</v>
      </c>
    </row>
    <row r="11" spans="2:9" x14ac:dyDescent="0.35">
      <c r="B11" t="s">
        <v>8366</v>
      </c>
      <c r="C11">
        <f>COUNTIFS(Data!$E$2:$E$4115, "&gt;=35000", Data!$E$2:$E$4115, "&lt;=39999", Data!$G$2:$G$4115, "successful")</f>
        <v>28</v>
      </c>
      <c r="D11">
        <f>COUNTIFS(Data!$E$2:$E$4115, "&gt;=35000", Data!$E$2:$E$4115, "&lt;=39999", Data!$G$2:$G$4115, "failed")</f>
        <v>27</v>
      </c>
      <c r="E11">
        <f>COUNTIFS(Data!$E$2:$E$4115, "&gt;=35000", Data!$E$2:$E$4115, "&lt;=39999", Data!$G$2:$G$4115, "canceled")</f>
        <v>5</v>
      </c>
      <c r="F11">
        <f t="shared" si="2"/>
        <v>60</v>
      </c>
      <c r="G11" s="12">
        <f t="shared" si="0"/>
        <v>0.45</v>
      </c>
      <c r="H11" s="12">
        <f t="shared" si="1"/>
        <v>8.3333333333333329E-2</v>
      </c>
      <c r="I11" s="12">
        <f t="shared" si="3"/>
        <v>0.46666666666666667</v>
      </c>
    </row>
    <row r="12" spans="2:9" x14ac:dyDescent="0.35">
      <c r="B12" t="s">
        <v>8367</v>
      </c>
      <c r="C12">
        <f>COUNTIFS(Data!$E$2:$E$4115, "&gt;=40000", Data!$E$2:$E$4115, "&lt;=44999", Data!$G$2:$G$4115, "successful")</f>
        <v>20</v>
      </c>
      <c r="D12">
        <f>COUNTIFS(Data!$E$2:$E$4115, "&gt;=40000", Data!$E$2:$E$4115, "&lt;=44999", Data!$G$2:$G$4115, "failed")</f>
        <v>13</v>
      </c>
      <c r="E12">
        <f>COUNTIFS(Data!$E$2:$E$4115, "&gt;=40000", Data!$E$2:$E$4115, "&lt;=44999", Data!$G$2:$G$4115, "canceled")</f>
        <v>5</v>
      </c>
      <c r="F12">
        <f t="shared" si="2"/>
        <v>38</v>
      </c>
      <c r="G12" s="12">
        <f t="shared" si="0"/>
        <v>0.34210526315789475</v>
      </c>
      <c r="H12" s="12">
        <f t="shared" si="1"/>
        <v>0.13157894736842105</v>
      </c>
      <c r="I12" s="12">
        <f t="shared" si="3"/>
        <v>0.52631578947368418</v>
      </c>
    </row>
    <row r="13" spans="2:9" x14ac:dyDescent="0.35">
      <c r="B13" t="s">
        <v>8368</v>
      </c>
      <c r="C13">
        <f>COUNTIFS(Data!$E$2:$E$4115, "&gt;=45000", Data!$E$2:$E$4115, "&lt;=49999", Data!$G$2:$G$4115, "successful")</f>
        <v>7</v>
      </c>
      <c r="D13">
        <f>COUNTIFS(Data!$E$2:$E$4115, "&gt;=45000", Data!$E$2:$E$4115, "&lt;=49999", Data!$G$2:$G$4115, "failed")</f>
        <v>13</v>
      </c>
      <c r="E13">
        <f>COUNTIFS(Data!$E$2:$E$4115, "&gt;=45000", Data!$E$2:$E$4115, "&lt;=49999", Data!$G$2:$G$4115, "canceled")</f>
        <v>8</v>
      </c>
      <c r="F13">
        <f t="shared" si="2"/>
        <v>28</v>
      </c>
      <c r="G13" s="12">
        <f t="shared" si="0"/>
        <v>0.4642857142857143</v>
      </c>
      <c r="H13" s="12">
        <f t="shared" si="1"/>
        <v>0.2857142857142857</v>
      </c>
      <c r="I13" s="12">
        <f t="shared" si="3"/>
        <v>0.25</v>
      </c>
    </row>
    <row r="14" spans="2:9" x14ac:dyDescent="0.35">
      <c r="B14" t="s">
        <v>8369</v>
      </c>
      <c r="C14">
        <f>COUNTIFS(Data!$E$2:$E$4115, "&gt;=50000",  Data!$G$2:$G$4115, "successful")</f>
        <v>79</v>
      </c>
      <c r="D14">
        <f>COUNTIFS(Data!$E$2:$E$4115, "&gt;=50000",  Data!$G$2:$G$4115, "failed")</f>
        <v>238</v>
      </c>
      <c r="E14">
        <f>COUNTIFS(Data!$E$2:$E$4115, "&gt;=50000",  Data!$G$2:$G$4115, "canceled")</f>
        <v>91</v>
      </c>
      <c r="F14">
        <f t="shared" si="2"/>
        <v>408</v>
      </c>
      <c r="G14" s="12">
        <f t="shared" si="0"/>
        <v>0.58333333333333337</v>
      </c>
      <c r="H14" s="12">
        <f t="shared" si="1"/>
        <v>0.22303921568627452</v>
      </c>
      <c r="I14" s="12">
        <f t="shared" si="3"/>
        <v>0.19362745098039216</v>
      </c>
    </row>
    <row r="15" spans="2:9" x14ac:dyDescent="0.35">
      <c r="I15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Category Pivot</vt:lpstr>
      <vt:lpstr>Sub-Category Pivot</vt:lpstr>
      <vt:lpstr>Date Pivot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julia</cp:lastModifiedBy>
  <dcterms:created xsi:type="dcterms:W3CDTF">2017-04-20T15:17:24Z</dcterms:created>
  <dcterms:modified xsi:type="dcterms:W3CDTF">2019-08-21T15:30:50Z</dcterms:modified>
</cp:coreProperties>
</file>