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Anexos\Mod2\"/>
    </mc:Choice>
  </mc:AlternateContent>
  <bookViews>
    <workbookView xWindow="0" yWindow="0" windowWidth="9570" windowHeight="4845"/>
  </bookViews>
  <sheets>
    <sheet name="SE" sheetId="1" r:id="rId1"/>
    <sheet name="SE_E" sheetId="2" r:id="rId2"/>
    <sheet name="SE_OU" sheetId="3" r:id="rId3"/>
    <sheet name="CodigoPais" sheetId="4" r:id="rId4"/>
    <sheet name="DATAS" sheetId="6" r:id="rId5"/>
    <sheet name="DiasNascimento" sheetId="7" r:id="rId6"/>
    <sheet name="ABS" sheetId="8" r:id="rId7"/>
    <sheet name="Hoje" sheetId="9" r:id="rId8"/>
    <sheet name="DIA.DA.SEMANA" sheetId="10" r:id="rId9"/>
    <sheet name="HORA" sheetId="11" r:id="rId10"/>
    <sheet name="DIA_MES_ANO" sheetId="12" r:id="rId11"/>
  </sheets>
  <definedNames>
    <definedName name="a" localSheetId="0" hidden="1">{"azul",#N/A,FALSE,"geral";"verde",#N/A,FALSE,"geral";"vermelho",#N/A,FALSE,"geral"}</definedName>
    <definedName name="a" hidden="1">{"azul",#N/A,FALSE,"geral";"verde",#N/A,FALSE,"geral";"vermelho",#N/A,FALSE,"geral"}</definedName>
    <definedName name="aa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aa" hidden="1">{"Normal","receita baixa",TRUE,"CENÁRIO ATUAL";"Linhas de Totais","despesa alta",TRUE,"CENÁRIO ATUAL";"Primeiros Meses","despesa baixa",TRUE,"CENÁRIO ATUAL";"Últimos Meses","receita alta",TRUE,"CENÁRIO ATUAL"}</definedName>
    <definedName name="aaa" localSheetId="0" hidden="1">{"azul",#N/A,FALSE,"geral";"verde",#N/A,FALSE,"geral";"vermelho",#N/A,FALSE,"geral"}</definedName>
    <definedName name="aaa" hidden="1">{"azul",#N/A,FALSE,"geral";"verde",#N/A,FALSE,"geral";"vermelho",#N/A,FALSE,"geral"}</definedName>
    <definedName name="aaaa" hidden="1">{"azul",#N/A,FALSE,"geral";"verde",#N/A,FALSE,"geral";"vermelho",#N/A,FALSE,"geral"}</definedName>
    <definedName name="anscount" hidden="1">1</definedName>
    <definedName name="b" localSheetId="0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0" hidden="1">{"azul",#N/A,FALSE,"geral";"verde",#N/A,FALSE,"geral";"vermelho",#N/A,FALSE,"geral"}</definedName>
    <definedName name="ba" hidden="1">{"azul",#N/A,FALSE,"geral";"verde",#N/A,FALSE,"geral";"vermelho",#N/A,FALSE,"geral"}</definedName>
    <definedName name="conf" localSheetId="0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0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0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0" hidden="1">{"azul",#N/A,FALSE,"geral";"verde",#N/A,FALSE,"geral";"vermelho",#N/A,FALSE,"geral"}</definedName>
    <definedName name="da" hidden="1">{"azul",#N/A,FALSE,"geral";"verde",#N/A,FALSE,"geral";"vermelho",#N/A,FALSE,"geral"}</definedName>
    <definedName name="ddd" localSheetId="0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localSheetId="0" hidden="1">{#N/A,"Médio",TRUE,"Plan30";"3º Trimestre Geral",#N/A,TRUE,"1º Trimestre"}</definedName>
    <definedName name="DFDFD" hidden="1">{#N/A,"Médio",TRUE,"Plan30";"3º Trimestre Geral",#N/A,TRUE,"1º Trimestre"}</definedName>
    <definedName name="e" localSheetId="0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0" hidden="1">{"azul",#N/A,FALSE,"geral";"verde",#N/A,FALSE,"geral";"vermelho",#N/A,FALSE,"geral"}</definedName>
    <definedName name="ea" hidden="1">{"azul",#N/A,FALSE,"geral";"verde",#N/A,FALSE,"geral";"vermelho",#N/A,FALSE,"geral"}</definedName>
    <definedName name="EXER" localSheetId="0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0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localSheetId="0" hidden="1">{"normal","argentina",FALSE,"cenários e solver";#N/A,#N/A,FALSE,"banco de dados"}</definedName>
    <definedName name="g" hidden="1">{"normal","argentina",FALSE,"cenários e solver";#N/A,#N/A,FALSE,"banco de dados"}</definedName>
    <definedName name="gggg" localSheetId="0" hidden="1">{"azul",#N/A,FALSE,"geral";"verde",#N/A,FALSE,"geral";"vermelho",#N/A,FALSE,"geral"}</definedName>
    <definedName name="gggg" hidden="1">{"azul",#N/A,FALSE,"geral";"verde",#N/A,FALSE,"geral";"vermelho",#N/A,FALSE,"geral"}</definedName>
    <definedName name="limcount" hidden="1">1</definedName>
    <definedName name="Resumo" localSheetId="0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0" hidden="1">{"azul",#N/A,FALSE,"geral";"verde",#N/A,FALSE,"geral";"vermelho",#N/A,FALSE,"geral"}</definedName>
    <definedName name="resumoa" hidden="1">{"azul",#N/A,FALSE,"geral";"verde",#N/A,FALSE,"geral";"vermelho",#N/A,FALSE,"geral"}</definedName>
    <definedName name="safdsf" hidden="1">#REF!</definedName>
    <definedName name="sdafasfsadf" localSheetId="0" hidden="1">{"azul",#N/A,FALSE,"geral";"verde",#N/A,FALSE,"geral";"vermelho",#N/A,FALSE,"geral"}</definedName>
    <definedName name="sdafasfsadf" hidden="1">{"azul",#N/A,FALSE,"geral";"verde",#N/A,FALSE,"geral";"vermelho",#N/A,FALSE,"geral"}</definedName>
    <definedName name="sdddd" localSheetId="0" hidden="1">{"azul",#N/A,FALSE,"geral";"verde",#N/A,FALSE,"geral";"vermelho",#N/A,FALSE,"geral"}</definedName>
    <definedName name="sdddd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localSheetId="0" hidden="1">número</definedName>
    <definedName name="solver_rhs11" hidden="1">número</definedName>
    <definedName name="solver_rhs12" localSheetId="0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localSheetId="0" hidden="1">{"normal","argentina",FALSE,"cenários e solver";#N/A,#N/A,FALSE,"banco de dados"}</definedName>
    <definedName name="teste" hidden="1">{"normal","argentina",FALSE,"cenários e solver";#N/A,#N/A,FALSE,"banco de dados"}</definedName>
    <definedName name="testes3" localSheetId="0" hidden="1">{"normal","argentina",FALSE,"cenários e solver";#N/A,#N/A,FALSE,"banco de dados"}</definedName>
    <definedName name="testes3" hidden="1">{"normal","argentina",FALSE,"cenários e solver";#N/A,#N/A,FALSE,"banco de dados"}</definedName>
    <definedName name="v" localSheetId="0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0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0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0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localSheetId="0" hidden="1">{#N/A,"Bom",FALSE,"Cenario 34"}</definedName>
    <definedName name="wrn.Bom." hidden="1">{#N/A,"Bom",FALSE,"Cenario 34"}</definedName>
    <definedName name="wrn.Colar._.Especial." localSheetId="0" hidden="1">{#N/A,#N/A,FALSE,"Colar especial 11"}</definedName>
    <definedName name="wrn.Colar._.Especial." hidden="1">{#N/A,#N/A,FALSE,"Colar especial 11"}</definedName>
    <definedName name="wrn.fluxo._.de._.caixa." localSheetId="0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0" hidden="1">{"Integral",#N/A,FALSE,"Plan1"}</definedName>
    <definedName name="wrn.Mensal." hidden="1">{"Integral",#N/A,FALSE,"Plan1"}</definedName>
    <definedName name="wrn.Minas._.Gerais." localSheetId="0" hidden="1">{"Minas Gerais",#N/A,FALSE,"Exibição 41"}</definedName>
    <definedName name="wrn.Minas._.Gerais." hidden="1">{"Minas Gerais",#N/A,FALSE,"Exibição 41"}</definedName>
    <definedName name="wrn.Relat." localSheetId="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0" hidden="1">{"Modo1","Otimista",FALSE,"Orçamento Pessoal"}</definedName>
    <definedName name="wrn.Relatório._.Mensal." hidden="1">{"Modo1","Otimista",FALSE,"Orçamento Pessoal"}</definedName>
    <definedName name="wrn.Ruim." localSheetId="0" hidden="1">{#N/A,"Ruim",FALSE,"Cenario 34"}</definedName>
    <definedName name="wrn.Ruim." hidden="1">{#N/A,"Ruim",FALSE,"Cenario 34"}</definedName>
    <definedName name="wrn.Santa._.Catarina." localSheetId="0" hidden="1">{"Santa Catarina",#N/A,FALSE,"Exibição 41"}</definedName>
    <definedName name="wrn.Santa._.Catarina." hidden="1">{"Santa Catarina",#N/A,FALSE,"Exibição 41"}</definedName>
    <definedName name="yu" localSheetId="0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F7" i="9"/>
  <c r="F6" i="9"/>
  <c r="F5" i="9"/>
  <c r="F4" i="9"/>
  <c r="F3" i="9"/>
  <c r="F2" i="9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F28" i="11" l="1"/>
  <c r="G8" i="9" l="1"/>
  <c r="D8" i="9"/>
  <c r="E8" i="9" s="1"/>
  <c r="G7" i="9"/>
  <c r="D7" i="9"/>
  <c r="E7" i="9" s="1"/>
  <c r="G6" i="9"/>
  <c r="D6" i="9"/>
  <c r="E6" i="9" s="1"/>
  <c r="G5" i="9"/>
  <c r="D5" i="9"/>
  <c r="E5" i="9" s="1"/>
  <c r="G4" i="9"/>
  <c r="D4" i="9"/>
  <c r="E4" i="9" s="1"/>
  <c r="G3" i="9"/>
  <c r="D3" i="9"/>
  <c r="E3" i="9" s="1"/>
  <c r="G2" i="9"/>
  <c r="D2" i="9"/>
  <c r="E2" i="9" s="1"/>
  <c r="B2" i="8"/>
  <c r="B2" i="7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D8" i="3" l="1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<sst xmlns="http://schemas.openxmlformats.org/spreadsheetml/2006/main" count="171" uniqueCount="99">
  <si>
    <t>Cidade</t>
  </si>
  <si>
    <t>Jan</t>
  </si>
  <si>
    <t>Fev</t>
  </si>
  <si>
    <t>Mar</t>
  </si>
  <si>
    <t>Meta</t>
  </si>
  <si>
    <t>Resultado</t>
  </si>
  <si>
    <t>São Paulo</t>
  </si>
  <si>
    <t>Guarulhos</t>
  </si>
  <si>
    <t>Campinas</t>
  </si>
  <si>
    <t>Santos</t>
  </si>
  <si>
    <t>Osasco</t>
  </si>
  <si>
    <t>Carapicuíba</t>
  </si>
  <si>
    <t>Salvador</t>
  </si>
  <si>
    <t>Vitória da Conquista</t>
  </si>
  <si>
    <t>Total</t>
  </si>
  <si>
    <t>Fernando Areosa</t>
  </si>
  <si>
    <t>Getúlio Mortágua</t>
  </si>
  <si>
    <t>Gustavo Nogueira</t>
  </si>
  <si>
    <t>Heleno Proença</t>
  </si>
  <si>
    <t>Hélio Andrade</t>
  </si>
  <si>
    <t>Henri Lousado</t>
  </si>
  <si>
    <t>Manoel Maranhão</t>
  </si>
  <si>
    <t>Rafael Barbosa</t>
  </si>
  <si>
    <t>Rosa Valente</t>
  </si>
  <si>
    <t>Stella Horta</t>
  </si>
  <si>
    <t>Susana Antas</t>
  </si>
  <si>
    <t>Funcionário</t>
  </si>
  <si>
    <t>Anos de experiência</t>
  </si>
  <si>
    <t>Salário Atual</t>
  </si>
  <si>
    <t>Novo Salário</t>
  </si>
  <si>
    <t>Aumento</t>
  </si>
  <si>
    <t/>
  </si>
  <si>
    <t>Produtos Vendidos</t>
  </si>
  <si>
    <t>Quantidade</t>
  </si>
  <si>
    <t>Valor Unitário</t>
  </si>
  <si>
    <t>Comissão</t>
  </si>
  <si>
    <t>Som</t>
  </si>
  <si>
    <t>TV</t>
  </si>
  <si>
    <t>Scanner</t>
  </si>
  <si>
    <t xml:space="preserve">Monitor </t>
  </si>
  <si>
    <t>Teclado</t>
  </si>
  <si>
    <t>Notebook</t>
  </si>
  <si>
    <t>Fone de ouvido</t>
  </si>
  <si>
    <t>Código/País</t>
  </si>
  <si>
    <t>Posição</t>
  </si>
  <si>
    <t>Código</t>
  </si>
  <si>
    <t>País</t>
  </si>
  <si>
    <t>911-Alemanha</t>
  </si>
  <si>
    <t>9702-Austrália</t>
  </si>
  <si>
    <t>564-Bangladesh</t>
  </si>
  <si>
    <t>707-Dinamarca</t>
  </si>
  <si>
    <t>573-Emirados Árabes Unidos</t>
  </si>
  <si>
    <t>723-Estados Unidos</t>
  </si>
  <si>
    <t>498-Holanda</t>
  </si>
  <si>
    <t>7346-Israel</t>
  </si>
  <si>
    <t>203-Itália</t>
  </si>
  <si>
    <t>746-Japão</t>
  </si>
  <si>
    <t>360-Liechtenstein</t>
  </si>
  <si>
    <t>146-Luxemburgo</t>
  </si>
  <si>
    <t>85-México</t>
  </si>
  <si>
    <t>320-Mônaco</t>
  </si>
  <si>
    <t>668-Portugal</t>
  </si>
  <si>
    <t>235-Uruguai</t>
  </si>
  <si>
    <t>17560-África do Sul</t>
  </si>
  <si>
    <t>12879-Grécia</t>
  </si>
  <si>
    <t>Data da Venda</t>
  </si>
  <si>
    <t>Pagamento 120 dias</t>
  </si>
  <si>
    <t>Data Nascimento</t>
  </si>
  <si>
    <t>Idade em dias</t>
  </si>
  <si>
    <t>Data atual</t>
  </si>
  <si>
    <t>Cotação</t>
  </si>
  <si>
    <t>Data Atual</t>
  </si>
  <si>
    <t>Dias em Atraso</t>
  </si>
  <si>
    <t>Nome</t>
  </si>
  <si>
    <t>Nascimento</t>
  </si>
  <si>
    <t>Dia</t>
  </si>
  <si>
    <t>Adauto Valido</t>
  </si>
  <si>
    <t>Alice Valgueiro</t>
  </si>
  <si>
    <t>Anauã Lopes</t>
  </si>
  <si>
    <t>Benjamin Bicudo</t>
  </si>
  <si>
    <t>Camilo Castilhos</t>
  </si>
  <si>
    <t>Carlos Conde</t>
  </si>
  <si>
    <t>Cid Abreu</t>
  </si>
  <si>
    <t>Clodomiro Fontes</t>
  </si>
  <si>
    <t>Epitácio Marques</t>
  </si>
  <si>
    <t>Estrela Naves</t>
  </si>
  <si>
    <t>Ezra Figueira</t>
  </si>
  <si>
    <t>Teresa Cartaxo</t>
  </si>
  <si>
    <t>Teresa Festas</t>
  </si>
  <si>
    <t>Zoraide Veloso</t>
  </si>
  <si>
    <t>Dia da semana</t>
  </si>
  <si>
    <t>Data</t>
  </si>
  <si>
    <t>Entrada Manhã</t>
  </si>
  <si>
    <t>Saída Manhã</t>
  </si>
  <si>
    <t>Entrada Tarde</t>
  </si>
  <si>
    <t>Saída Tarde</t>
  </si>
  <si>
    <t>Total Horas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</si>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</sst>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ddd\ dd/mm/yyyy\ hh:mm"/>
    <numFmt numFmtId="166" formatCode="_(* #,##0.00_);_(* \(#,##0.00\);_(* &quot;-&quot;??_);_(@_)"/>
    <numFmt numFmtId="167" formatCode="ddd\ dd/mm/yyyy\ hh:mm:ss"/>
    <numFmt numFmtId="168" formatCode="ddd\ dd/mmm/yyyy"/>
    <numFmt numFmtId="169" formatCode="[$-F400]h:mm:ss\ AM/PM"/>
    <numFmt numFmtId="170" formatCode="[hh]:m"/>
    <numFmt numFmtId="171" formatCode="dd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</cellStyleXfs>
  <cellXfs count="4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NumberFormat="1"/>
    <xf numFmtId="0" fontId="1" fillId="0" borderId="0" xfId="1" applyNumberFormat="1" applyFont="1" applyFill="1"/>
    <xf numFmtId="0" fontId="0" fillId="0" borderId="0" xfId="0" quotePrefix="1"/>
    <xf numFmtId="165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4" applyFont="1" applyFill="1" applyAlignment="1">
      <alignment horizontal="center"/>
    </xf>
    <xf numFmtId="9" fontId="0" fillId="0" borderId="0" xfId="4" applyFont="1" applyAlignment="1">
      <alignment horizontal="center"/>
    </xf>
    <xf numFmtId="0" fontId="5" fillId="0" borderId="0" xfId="5" applyNumberFormat="1" applyFont="1" applyFill="1" applyBorder="1" applyAlignment="1">
      <alignment horizontal="center"/>
    </xf>
    <xf numFmtId="164" fontId="0" fillId="0" borderId="0" xfId="3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5" applyFont="1" applyAlignment="1">
      <alignment horizontal="center"/>
    </xf>
    <xf numFmtId="3" fontId="6" fillId="0" borderId="0" xfId="5" applyNumberFormat="1" applyFont="1" applyAlignment="1">
      <alignment horizontal="center"/>
    </xf>
    <xf numFmtId="4" fontId="6" fillId="0" borderId="0" xfId="5" applyNumberFormat="1" applyFont="1" applyAlignment="1">
      <alignment horizontal="center"/>
    </xf>
    <xf numFmtId="0" fontId="2" fillId="0" borderId="0" xfId="5" applyFont="1" applyAlignment="1">
      <alignment horizontal="center" vertical="center" wrapText="1"/>
    </xf>
    <xf numFmtId="10" fontId="3" fillId="0" borderId="0" xfId="4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6" applyNumberFormat="1" applyFont="1" applyAlignment="1"/>
    <xf numFmtId="0" fontId="6" fillId="0" borderId="0" xfId="6" applyNumberFormat="1" applyFont="1" applyAlignment="1">
      <alignment horizontal="center"/>
    </xf>
    <xf numFmtId="14" fontId="0" fillId="0" borderId="0" xfId="0" applyNumberFormat="1" applyFont="1"/>
    <xf numFmtId="0" fontId="2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0" applyNumberFormat="1"/>
    <xf numFmtId="167" fontId="5" fillId="0" borderId="0" xfId="0" applyNumberFormat="1" applyFont="1" applyFill="1" applyBorder="1"/>
    <xf numFmtId="0" fontId="0" fillId="0" borderId="0" xfId="0" applyNumberFormat="1" applyBorder="1"/>
    <xf numFmtId="167" fontId="5" fillId="0" borderId="0" xfId="0" applyNumberFormat="1" applyFont="1" applyFill="1"/>
    <xf numFmtId="165" fontId="0" fillId="0" borderId="0" xfId="0" applyNumberFormat="1" applyBorder="1"/>
    <xf numFmtId="12" fontId="0" fillId="0" borderId="0" xfId="0" applyNumberFormat="1"/>
    <xf numFmtId="171" fontId="0" fillId="0" borderId="0" xfId="0" applyNumberFormat="1"/>
  </cellXfs>
  <cellStyles count="7">
    <cellStyle name="Ênfase3" xfId="1" builtinId="37"/>
    <cellStyle name="Moeda" xfId="3" builtinId="4"/>
    <cellStyle name="Normal" xfId="0" builtinId="0"/>
    <cellStyle name="Normal 2" xfId="5"/>
    <cellStyle name="Normal 5" xfId="6"/>
    <cellStyle name="Porcentagem" xfId="4" builtinId="5"/>
    <cellStyle name="Vírgula" xfId="2" builtinId="3"/>
  </cellStyles>
  <dxfs count="6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ddd\ dd/mm/yyyy\ hh:mm:ss"/>
      <fill>
        <patternFill patternType="none">
          <fgColor indexed="64"/>
          <bgColor indexed="65"/>
        </patternFill>
      </fill>
    </dxf>
    <dxf>
      <numFmt numFmtId="165" formatCode="ddd\ dd/mm/yyyy\ hh:mm"/>
    </dxf>
    <dxf>
      <numFmt numFmtId="170" formatCode="[hh]:m"/>
      <alignment horizontal="center" vertical="bottom" textRotation="0" wrapText="0" indent="0" justifyLastLine="0" shrinkToFit="0" readingOrder="0"/>
    </dxf>
    <dxf>
      <numFmt numFmtId="169" formatCode="[$-F400]h:mm:ss\ AM/PM"/>
      <alignment horizontal="center" vertical="bottom" textRotation="0" wrapText="0" indent="0" justifyLastLine="0" shrinkToFit="0" readingOrder="0"/>
    </dxf>
    <dxf>
      <numFmt numFmtId="169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ddd\ dd/m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dddd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19" formatCode="dd/mm/yyyy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0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4" formatCode="#,##0.0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4" formatCode="#,##0.0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3" formatCode="#,##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19" formatCode="dd/mm/yyyy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0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4" formatCode="#,##0.0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4" formatCode="#,##0.0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3" formatCode="#,##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0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4" formatCode="#,##0.0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4" formatCode="#,##0.0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3" formatCode="#,##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left style="thin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d\ dd/mm/yyyy\ 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ETA" displayName="META" ref="A1:G9" totalsRowShown="0" headerRowDxfId="63">
  <autoFilter ref="A1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idade"/>
    <tableColumn id="2" name="Jan"/>
    <tableColumn id="3" name="Fev"/>
    <tableColumn id="4" name="Mar"/>
    <tableColumn id="5" name="Total" dataDxfId="62" dataCellStyle="Ênfase3"/>
    <tableColumn id="6" name="Meta"/>
    <tableColumn id="7" name="Resultado" dataDxfId="61"/>
  </tableColumns>
  <tableStyleInfo name="TableStyleLight15" showFirstColumn="0" showLastColumn="1" showRowStripes="1" showColumnStripes="0"/>
</table>
</file>

<file path=xl/tables/table10.xml><?xml version="1.0" encoding="utf-8"?>
<table xmlns="http://schemas.openxmlformats.org/spreadsheetml/2006/main" id="13" name="Nasc" displayName="Nasc" ref="A1:C26" totalsRowShown="0">
  <autoFilter ref="A1:C26">
    <filterColumn colId="0" hiddenButton="1"/>
    <filterColumn colId="1" hiddenButton="1"/>
    <filterColumn colId="2" hiddenButton="1"/>
  </autoFilter>
  <sortState ref="A2:C26">
    <sortCondition descending="1" ref="B12"/>
  </sortState>
  <tableColumns count="3">
    <tableColumn id="1" name="Nome"/>
    <tableColumn id="2" name="Nascimento"/>
    <tableColumn id="3" name="Dia da semana" dataDxfId="1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4" name="Tabela1" displayName="Tabela1" ref="A1:F28" totalsRowCount="1" headerRowDxfId="18" dataDxfId="17" totalsRowDxfId="16">
  <autoFilter ref="A1:F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ata" totalsRowLabel="Total" dataDxfId="15" totalsRowDxfId="14">
      <calculatedColumnFormula>TODAY()+(ROW()-2)</calculatedColumnFormula>
    </tableColumn>
    <tableColumn id="2" name="Entrada Manhã" dataDxfId="13" totalsRowDxfId="12"/>
    <tableColumn id="3" name="Saída Manhã" dataDxfId="11" totalsRowDxfId="10"/>
    <tableColumn id="4" name="Entrada Tarde" dataDxfId="9" totalsRowDxfId="8"/>
    <tableColumn id="5" name="Saída Tarde" dataDxfId="7"/>
    <tableColumn id="6" name="Total Horas" totalsRowFunction="custom" dataDxfId="6" totalsRowDxfId="5">
      <totalsRowFormula>SUBTOTAL(9,Tabela1[Total Horas])</totalsRowFormula>
    </tableColumn>
  </tableColumns>
  <tableStyleInfo name="TableStyleMedium6" showFirstColumn="0" showLastColumn="0" showRowStripes="0" showColumnStripes="0"/>
</table>
</file>

<file path=xl/tables/table12.xml><?xml version="1.0" encoding="utf-8"?>
<table xmlns="http://schemas.openxmlformats.org/spreadsheetml/2006/main" id="15" name="Aniversáriantes" displayName="Aniversáriantes" ref="A1:E26" totalsRowShown="0">
  <autoFilter ref="A1:E26">
    <filterColumn colId="0" hiddenButton="1"/>
    <filterColumn colId="1" hiddenButton="1"/>
    <filterColumn colId="2" hiddenButton="1"/>
    <filterColumn colId="3" hiddenButton="1"/>
    <filterColumn colId="4" hiddenButton="1"/>
  </autoFilter>
  <sortState ref="A2:E26">
    <sortCondition descending="1" ref="C5"/>
  </sortState>
  <tableColumns count="5">
    <tableColumn id="1" name="Nome" dataDxfId="4"/>
    <tableColumn id="8" name="Nascimento" dataDxfId="3"/>
    <tableColumn id="2" name="Dia" dataDxfId="2"/>
    <tableColumn id="3" name="Mês" dataDxfId="1"/>
    <tableColumn id="4" name="Ano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E12" totalsRowShown="0" headerRowDxfId="60" dataDxfId="59">
  <autoFilter ref="A1:E1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Funcionário" dataDxfId="58"/>
    <tableColumn id="2" name="Anos de experiência" dataDxfId="57" dataCellStyle="Normal 2"/>
    <tableColumn id="3" name="Salário Atual" dataDxfId="56" dataCellStyle="Vírgula"/>
    <tableColumn id="4" name="Aumento" dataDxfId="55" dataCellStyle="Porcentagem"/>
    <tableColumn id="5" name="Novo Salário" dataDxfId="54" dataCellStyle="Moed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Produtos" displayName="Produtos" ref="A1:E8" totalsRowShown="0" headerRowDxfId="53" dataDxfId="52">
  <autoFilter ref="A1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rodutos Vendidos" dataDxfId="51"/>
    <tableColumn id="2" name="Quantidade" dataDxfId="50"/>
    <tableColumn id="3" name="Valor Unitário" dataDxfId="49"/>
    <tableColumn id="4" name="Total" dataDxfId="48">
      <calculatedColumnFormula>Produtos[Quantidade]*Produtos[Valor Unitário]</calculatedColumnFormula>
    </tableColumn>
    <tableColumn id="5" name="Comissão" dataDxfId="47" dataCellStyle="Porcentage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CodigoPais" displayName="CodigoPais" ref="A1:D19" totalsRowShown="0" headerRowDxfId="46" dataDxfId="45">
  <autoFilter ref="A1:D19">
    <filterColumn colId="0" hiddenButton="1"/>
    <filterColumn colId="1" hiddenButton="1"/>
    <filterColumn colId="2" hiddenButton="1"/>
    <filterColumn colId="3" hiddenButton="1"/>
  </autoFilter>
  <sortState ref="A2:C19">
    <sortCondition descending="1" ref="A10"/>
  </sortState>
  <tableColumns count="4">
    <tableColumn id="1" name="Código/País" dataDxfId="44"/>
    <tableColumn id="4" name="Posição" dataDxfId="43"/>
    <tableColumn id="3" name="Código" dataDxfId="42" dataCellStyle="Normal 5"/>
    <tableColumn id="2" name="País" dataDxfId="41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6" name="DataVenda" displayName="DataVenda" ref="A1:G8" totalsRowShown="0" headerRowDxfId="40" dataDxfId="39">
  <autoFilter ref="A1:G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rodutos Vendidos" dataDxfId="38"/>
    <tableColumn id="2" name="Quantidade" dataDxfId="37"/>
    <tableColumn id="3" name="Valor Unitário" dataDxfId="36"/>
    <tableColumn id="4" name="Total" dataDxfId="35">
      <calculatedColumnFormula>DataVenda[Quantidade]*DataVenda[Valor Unitário]</calculatedColumnFormula>
    </tableColumn>
    <tableColumn id="5" name="Comissão" dataDxfId="34" dataCellStyle="Porcentagem">
      <calculatedColumnFormula>IF(OR(B2&gt;300,D2&gt;50000),5%,3%)</calculatedColumnFormula>
    </tableColumn>
    <tableColumn id="6" name="Data da Venda" dataDxfId="33"/>
    <tableColumn id="7" name="Pagamento 120 dias" dataDxfId="3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DiaNascimento" displayName="DiaNascimento" ref="A1:C2" totalsRowShown="0">
  <autoFilter ref="A1:C2">
    <filterColumn colId="0" hiddenButton="1"/>
    <filterColumn colId="1" hiddenButton="1"/>
    <filterColumn colId="2" hiddenButton="1"/>
  </autoFilter>
  <tableColumns count="3">
    <tableColumn id="1" name="Data Nascimento"/>
    <tableColumn id="2" name="Data atual">
      <calculatedColumnFormula>TODAY()</calculatedColumnFormula>
    </tableColumn>
    <tableColumn id="3" name="Idade em dia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ABS" displayName="ABS" ref="A1:C2" totalsRowShown="0">
  <autoFilter ref="A1:C2">
    <filterColumn colId="0" hiddenButton="1"/>
    <filterColumn colId="1" hiddenButton="1"/>
    <filterColumn colId="2" hiddenButton="1"/>
  </autoFilter>
  <tableColumns count="3">
    <tableColumn id="1" name="Data Nascimento"/>
    <tableColumn id="2" name="Data atual">
      <calculatedColumnFormula>TODAY()</calculatedColumnFormula>
    </tableColumn>
    <tableColumn id="3" name="Idade em dia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9" name="TabelaHoje" displayName="TabelaHoje" ref="A1:H8" totalsRowShown="0" headerRowDxfId="31" dataDxfId="30">
  <autoFilter ref="A1:H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rodutos Vendidos" dataDxfId="29"/>
    <tableColumn id="2" name="Quantidade" dataDxfId="28"/>
    <tableColumn id="3" name="Valor Unitário" dataDxfId="27"/>
    <tableColumn id="4" name="Total" dataDxfId="26">
      <calculatedColumnFormula>TabelaHoje[Quantidade]*TabelaHoje[Valor Unitário]</calculatedColumnFormula>
    </tableColumn>
    <tableColumn id="5" name="Comissão" dataDxfId="25" dataCellStyle="Porcentagem">
      <calculatedColumnFormula>IF(OR(B2&gt;300,D2&gt;50000),5%,3%)</calculatedColumnFormula>
    </tableColumn>
    <tableColumn id="6" name="Data da Venda" dataDxfId="24"/>
    <tableColumn id="7" name="Pagamento 120 dias" dataDxfId="23">
      <calculatedColumnFormula>TabelaHoje[[#This Row],[Data da Venda]]+120</calculatedColumnFormula>
    </tableColumn>
    <tableColumn id="8" name="Dias em Atraso" dataDxfId="2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0" name="REFERENCIA" displayName="REFERENCIA" ref="J1:K2" totalsRowShown="0" headerRowDxfId="21">
  <autoFilter ref="J1:K2">
    <filterColumn colId="0" hiddenButton="1"/>
    <filterColumn colId="1" hiddenButton="1"/>
  </autoFilter>
  <tableColumns count="2">
    <tableColumn id="1" name="Data Atual"/>
    <tableColumn id="2" name="Cotação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6" tint="0.39997558519241921"/>
  </sheetPr>
  <dimension ref="A1:G9"/>
  <sheetViews>
    <sheetView showGridLines="0" tabSelected="1" zoomScaleNormal="100" workbookViewId="0"/>
  </sheetViews>
  <sheetFormatPr defaultRowHeight="15" x14ac:dyDescent="0.25"/>
  <cols>
    <col min="1" max="1" width="19.140625" bestFit="1" customWidth="1"/>
    <col min="2" max="2" width="6.140625" bestFit="1" customWidth="1"/>
    <col min="3" max="3" width="6.42578125" bestFit="1" customWidth="1"/>
    <col min="4" max="4" width="6.85546875" bestFit="1" customWidth="1"/>
    <col min="5" max="5" width="8.7109375" bestFit="1" customWidth="1"/>
    <col min="6" max="6" width="8" bestFit="1" customWidth="1"/>
    <col min="7" max="7" width="12.140625" bestFit="1" customWidth="1"/>
    <col min="8" max="8" width="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5</v>
      </c>
    </row>
    <row r="2" spans="1:7" x14ac:dyDescent="0.25">
      <c r="A2" t="s">
        <v>6</v>
      </c>
      <c r="B2">
        <v>20</v>
      </c>
      <c r="C2">
        <v>25</v>
      </c>
      <c r="D2">
        <v>30</v>
      </c>
      <c r="E2" s="3"/>
      <c r="F2">
        <v>50</v>
      </c>
      <c r="G2" s="2"/>
    </row>
    <row r="3" spans="1:7" x14ac:dyDescent="0.25">
      <c r="A3" t="s">
        <v>7</v>
      </c>
      <c r="B3">
        <v>10</v>
      </c>
      <c r="C3">
        <v>10</v>
      </c>
      <c r="D3">
        <v>6</v>
      </c>
      <c r="E3" s="3"/>
      <c r="F3">
        <v>25</v>
      </c>
      <c r="G3" s="2"/>
    </row>
    <row r="4" spans="1:7" x14ac:dyDescent="0.25">
      <c r="A4" t="s">
        <v>8</v>
      </c>
      <c r="B4">
        <v>10</v>
      </c>
      <c r="C4">
        <v>10</v>
      </c>
      <c r="D4">
        <v>17</v>
      </c>
      <c r="E4" s="3"/>
      <c r="F4">
        <v>38</v>
      </c>
      <c r="G4" s="2"/>
    </row>
    <row r="5" spans="1:7" x14ac:dyDescent="0.25">
      <c r="A5" t="s">
        <v>9</v>
      </c>
      <c r="B5">
        <v>10</v>
      </c>
      <c r="C5">
        <v>10</v>
      </c>
      <c r="D5">
        <v>8</v>
      </c>
      <c r="E5" s="3"/>
      <c r="F5">
        <v>42</v>
      </c>
      <c r="G5" s="2"/>
    </row>
    <row r="6" spans="1:7" x14ac:dyDescent="0.25">
      <c r="A6" t="s">
        <v>10</v>
      </c>
      <c r="B6">
        <v>32</v>
      </c>
      <c r="C6">
        <v>18</v>
      </c>
      <c r="D6">
        <v>7</v>
      </c>
      <c r="E6" s="3"/>
      <c r="F6">
        <v>60</v>
      </c>
      <c r="G6" s="2"/>
    </row>
    <row r="7" spans="1:7" x14ac:dyDescent="0.25">
      <c r="A7" t="s">
        <v>11</v>
      </c>
      <c r="B7">
        <v>14</v>
      </c>
      <c r="C7">
        <v>32</v>
      </c>
      <c r="D7">
        <v>20</v>
      </c>
      <c r="E7" s="3"/>
      <c r="F7">
        <v>75</v>
      </c>
      <c r="G7" s="2"/>
    </row>
    <row r="8" spans="1:7" x14ac:dyDescent="0.25">
      <c r="A8" t="s">
        <v>12</v>
      </c>
      <c r="B8">
        <v>35</v>
      </c>
      <c r="C8">
        <v>20</v>
      </c>
      <c r="D8">
        <v>38</v>
      </c>
      <c r="E8" s="3"/>
      <c r="F8">
        <v>90</v>
      </c>
      <c r="G8" s="2"/>
    </row>
    <row r="9" spans="1:7" x14ac:dyDescent="0.25">
      <c r="A9" t="s">
        <v>13</v>
      </c>
      <c r="B9">
        <v>28</v>
      </c>
      <c r="C9">
        <v>10</v>
      </c>
      <c r="D9">
        <v>81</v>
      </c>
      <c r="E9" s="3"/>
      <c r="F9">
        <v>110</v>
      </c>
      <c r="G9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H28"/>
  <sheetViews>
    <sheetView workbookViewId="0"/>
  </sheetViews>
  <sheetFormatPr defaultRowHeight="15" x14ac:dyDescent="0.25"/>
  <cols>
    <col min="1" max="1" width="16.5703125" bestFit="1" customWidth="1"/>
    <col min="6" max="6" width="12" customWidth="1"/>
  </cols>
  <sheetData>
    <row r="1" spans="1:8" ht="30" x14ac:dyDescent="0.25">
      <c r="A1" s="13" t="s">
        <v>91</v>
      </c>
      <c r="B1" s="33" t="s">
        <v>92</v>
      </c>
      <c r="C1" s="33" t="s">
        <v>93</v>
      </c>
      <c r="D1" s="33" t="s">
        <v>94</v>
      </c>
      <c r="E1" s="33" t="s">
        <v>95</v>
      </c>
      <c r="F1" s="33" t="s">
        <v>96</v>
      </c>
    </row>
    <row r="2" spans="1:8" x14ac:dyDescent="0.25">
      <c r="A2" s="34">
        <f t="shared" ref="A2:A27" ca="1" si="0">TODAY()+(ROW()-2)</f>
        <v>43376</v>
      </c>
      <c r="B2" s="35">
        <v>0.33333333333333331</v>
      </c>
      <c r="C2" s="35">
        <v>0.50277777777777777</v>
      </c>
      <c r="D2" s="35">
        <v>0.54652777777777783</v>
      </c>
      <c r="E2" s="35">
        <v>0.73055555555555562</v>
      </c>
      <c r="F2" s="35"/>
    </row>
    <row r="3" spans="1:8" x14ac:dyDescent="0.25">
      <c r="A3" s="34">
        <f t="shared" ca="1" si="0"/>
        <v>43377</v>
      </c>
      <c r="B3" s="35">
        <v>0.34513888888888888</v>
      </c>
      <c r="C3" s="35">
        <v>0.5229166666666667</v>
      </c>
      <c r="D3" s="35">
        <v>0.5541666666666667</v>
      </c>
      <c r="E3" s="35">
        <v>0.71388888888888891</v>
      </c>
      <c r="F3" s="35"/>
    </row>
    <row r="4" spans="1:8" x14ac:dyDescent="0.25">
      <c r="A4" s="34">
        <f t="shared" ca="1" si="0"/>
        <v>43378</v>
      </c>
      <c r="B4" s="35">
        <v>0.34236111111111112</v>
      </c>
      <c r="C4" s="35">
        <v>0.51388888888888895</v>
      </c>
      <c r="D4" s="35">
        <v>0.55138888888888882</v>
      </c>
      <c r="E4" s="35">
        <v>0.71111111111111114</v>
      </c>
      <c r="F4" s="35"/>
    </row>
    <row r="5" spans="1:8" x14ac:dyDescent="0.25">
      <c r="A5" s="34">
        <f t="shared" ca="1" si="0"/>
        <v>43379</v>
      </c>
      <c r="B5" s="35">
        <v>0.33819444444444446</v>
      </c>
      <c r="C5" s="35">
        <v>0.51458333333333328</v>
      </c>
      <c r="D5" s="35">
        <v>0.56458333333333333</v>
      </c>
      <c r="E5" s="35">
        <v>0.73402777777777783</v>
      </c>
      <c r="F5" s="35"/>
    </row>
    <row r="6" spans="1:8" x14ac:dyDescent="0.25">
      <c r="A6" s="34">
        <f t="shared" ca="1" si="0"/>
        <v>43380</v>
      </c>
      <c r="B6" s="35">
        <v>0.33611111111111108</v>
      </c>
      <c r="C6" s="35">
        <v>0.5131944444444444</v>
      </c>
      <c r="D6" s="35">
        <v>0.5395833333333333</v>
      </c>
      <c r="E6" s="35">
        <v>0.75486111111111109</v>
      </c>
      <c r="F6" s="35"/>
    </row>
    <row r="7" spans="1:8" x14ac:dyDescent="0.25">
      <c r="A7" s="34">
        <f t="shared" ca="1" si="0"/>
        <v>43381</v>
      </c>
      <c r="B7" s="35">
        <v>0.34791666666666665</v>
      </c>
      <c r="C7" s="35">
        <v>0.50972222222222219</v>
      </c>
      <c r="D7" s="35">
        <v>0.5541666666666667</v>
      </c>
      <c r="E7" s="35">
        <v>0.76527777777777783</v>
      </c>
      <c r="F7" s="35"/>
    </row>
    <row r="8" spans="1:8" x14ac:dyDescent="0.25">
      <c r="A8" s="34">
        <f t="shared" ca="1" si="0"/>
        <v>43382</v>
      </c>
      <c r="B8" s="35">
        <v>0.36249999999999999</v>
      </c>
      <c r="C8" s="35">
        <v>0.53680555555555554</v>
      </c>
      <c r="D8" s="35">
        <v>0.55138888888888882</v>
      </c>
      <c r="E8" s="35">
        <v>0.71388888888888891</v>
      </c>
      <c r="F8" s="35"/>
    </row>
    <row r="9" spans="1:8" x14ac:dyDescent="0.25">
      <c r="A9" s="34">
        <f t="shared" ca="1" si="0"/>
        <v>43383</v>
      </c>
      <c r="B9" s="35">
        <v>0.35625000000000001</v>
      </c>
      <c r="C9" s="35">
        <v>0.49861111111111112</v>
      </c>
      <c r="D9" s="35">
        <v>0.56458333333333333</v>
      </c>
      <c r="E9" s="35">
        <v>0.71111111111111114</v>
      </c>
      <c r="F9" s="35"/>
    </row>
    <row r="10" spans="1:8" x14ac:dyDescent="0.25">
      <c r="A10" s="34">
        <f t="shared" ca="1" si="0"/>
        <v>43384</v>
      </c>
      <c r="B10" s="35">
        <v>0.34861111111111115</v>
      </c>
      <c r="C10" s="35">
        <v>0.48888888888888887</v>
      </c>
      <c r="D10" s="35">
        <v>0.5395833333333333</v>
      </c>
      <c r="E10" s="35">
        <v>0.73402777777777783</v>
      </c>
      <c r="F10" s="35"/>
      <c r="H10" s="43"/>
    </row>
    <row r="11" spans="1:8" x14ac:dyDescent="0.25">
      <c r="A11" s="34">
        <f t="shared" ca="1" si="0"/>
        <v>43385</v>
      </c>
      <c r="B11" s="35">
        <v>0.3520833333333333</v>
      </c>
      <c r="C11" s="35">
        <v>0.48125000000000001</v>
      </c>
      <c r="D11" s="35">
        <v>0.5541666666666667</v>
      </c>
      <c r="E11" s="35">
        <v>0.75486111111111109</v>
      </c>
      <c r="F11" s="35"/>
    </row>
    <row r="12" spans="1:8" x14ac:dyDescent="0.25">
      <c r="A12" s="34">
        <f t="shared" ca="1" si="0"/>
        <v>43386</v>
      </c>
      <c r="B12" s="35">
        <v>0.36180555555555555</v>
      </c>
      <c r="C12" s="35">
        <v>0.47638888888888892</v>
      </c>
      <c r="D12" s="35">
        <v>0.55138888888888882</v>
      </c>
      <c r="E12" s="35">
        <v>0.73055555555555562</v>
      </c>
      <c r="F12" s="35"/>
      <c r="H12" s="43"/>
    </row>
    <row r="13" spans="1:8" x14ac:dyDescent="0.25">
      <c r="A13" s="34">
        <f t="shared" ca="1" si="0"/>
        <v>43387</v>
      </c>
      <c r="B13" s="35">
        <v>0.33611111111111108</v>
      </c>
      <c r="C13" s="35">
        <v>0.4993055555555555</v>
      </c>
      <c r="D13" s="35">
        <v>0.56458333333333333</v>
      </c>
      <c r="E13" s="35">
        <v>0.71388888888888891</v>
      </c>
      <c r="F13" s="35"/>
    </row>
    <row r="14" spans="1:8" x14ac:dyDescent="0.25">
      <c r="A14" s="34">
        <f t="shared" ca="1" si="0"/>
        <v>43388</v>
      </c>
      <c r="B14" s="35">
        <v>0.3347222222222222</v>
      </c>
      <c r="C14" s="35">
        <v>0.53680555555555554</v>
      </c>
      <c r="D14" s="35">
        <v>0.5395833333333333</v>
      </c>
      <c r="E14" s="35">
        <v>0.71111111111111114</v>
      </c>
      <c r="F14" s="35"/>
    </row>
    <row r="15" spans="1:8" x14ac:dyDescent="0.25">
      <c r="A15" s="34">
        <f t="shared" ca="1" si="0"/>
        <v>43389</v>
      </c>
      <c r="B15" s="35">
        <v>0.33333333333333331</v>
      </c>
      <c r="C15" s="35">
        <v>0.49861111111111112</v>
      </c>
      <c r="D15" s="35">
        <v>0.5541666666666667</v>
      </c>
      <c r="E15" s="35">
        <v>0.73402777777777783</v>
      </c>
      <c r="F15" s="35"/>
    </row>
    <row r="16" spans="1:8" x14ac:dyDescent="0.25">
      <c r="A16" s="34">
        <f t="shared" ca="1" si="0"/>
        <v>43390</v>
      </c>
      <c r="B16" s="35">
        <v>0.34513888888888888</v>
      </c>
      <c r="C16" s="35">
        <v>0.48888888888888887</v>
      </c>
      <c r="D16" s="35">
        <v>0.5395833333333333</v>
      </c>
      <c r="E16" s="35">
        <v>0.75486111111111109</v>
      </c>
      <c r="F16" s="35"/>
    </row>
    <row r="17" spans="1:6" x14ac:dyDescent="0.25">
      <c r="A17" s="34">
        <f t="shared" ca="1" si="0"/>
        <v>43391</v>
      </c>
      <c r="B17" s="35">
        <v>0.34236111111111112</v>
      </c>
      <c r="C17" s="35">
        <v>0.51388888888888895</v>
      </c>
      <c r="D17" s="35">
        <v>0.5541666666666667</v>
      </c>
      <c r="E17" s="35">
        <v>0.76527777777777783</v>
      </c>
      <c r="F17" s="35"/>
    </row>
    <row r="18" spans="1:6" x14ac:dyDescent="0.25">
      <c r="A18" s="34">
        <f t="shared" ca="1" si="0"/>
        <v>43392</v>
      </c>
      <c r="B18" s="35">
        <v>0.33819444444444446</v>
      </c>
      <c r="C18" s="35">
        <v>0.51458333333333328</v>
      </c>
      <c r="D18" s="35">
        <v>0.55138888888888882</v>
      </c>
      <c r="E18" s="35">
        <v>0.71388888888888891</v>
      </c>
      <c r="F18" s="35"/>
    </row>
    <row r="19" spans="1:6" x14ac:dyDescent="0.25">
      <c r="A19" s="34">
        <f t="shared" ca="1" si="0"/>
        <v>43393</v>
      </c>
      <c r="B19" s="35">
        <v>0.33611111111111108</v>
      </c>
      <c r="C19" s="35">
        <v>0.5131944444444444</v>
      </c>
      <c r="D19" s="35">
        <v>0.56458333333333333</v>
      </c>
      <c r="E19" s="35">
        <v>0.71111111111111114</v>
      </c>
      <c r="F19" s="35"/>
    </row>
    <row r="20" spans="1:6" x14ac:dyDescent="0.25">
      <c r="A20" s="34">
        <f t="shared" ca="1" si="0"/>
        <v>43394</v>
      </c>
      <c r="B20" s="35">
        <v>0.34791666666666665</v>
      </c>
      <c r="C20" s="35">
        <v>0.50972222222222219</v>
      </c>
      <c r="D20" s="35">
        <v>0.5395833333333333</v>
      </c>
      <c r="E20" s="35">
        <v>0.73402777777777783</v>
      </c>
      <c r="F20" s="35"/>
    </row>
    <row r="21" spans="1:6" x14ac:dyDescent="0.25">
      <c r="A21" s="34">
        <f t="shared" ca="1" si="0"/>
        <v>43395</v>
      </c>
      <c r="B21" s="35">
        <v>0.36249999999999999</v>
      </c>
      <c r="C21" s="35">
        <v>0.48125000000000001</v>
      </c>
      <c r="D21" s="35">
        <v>0.5541666666666667</v>
      </c>
      <c r="E21" s="35">
        <v>0.75486111111111109</v>
      </c>
      <c r="F21" s="35"/>
    </row>
    <row r="22" spans="1:6" x14ac:dyDescent="0.25">
      <c r="A22" s="34">
        <f t="shared" ca="1" si="0"/>
        <v>43396</v>
      </c>
      <c r="B22" s="35">
        <v>0.35625000000000001</v>
      </c>
      <c r="C22" s="35">
        <v>0.47638888888888892</v>
      </c>
      <c r="D22" s="35">
        <v>0.55138888888888882</v>
      </c>
      <c r="E22" s="35">
        <v>0.76527777777777783</v>
      </c>
      <c r="F22" s="35"/>
    </row>
    <row r="23" spans="1:6" x14ac:dyDescent="0.25">
      <c r="A23" s="34">
        <f t="shared" ca="1" si="0"/>
        <v>43397</v>
      </c>
      <c r="B23" s="35">
        <v>0.34861111111111115</v>
      </c>
      <c r="C23" s="35">
        <v>0.4993055555555555</v>
      </c>
      <c r="D23" s="35">
        <v>0.55138888888888882</v>
      </c>
      <c r="E23" s="35">
        <v>0.75486111111111109</v>
      </c>
      <c r="F23" s="35"/>
    </row>
    <row r="24" spans="1:6" x14ac:dyDescent="0.25">
      <c r="A24" s="34">
        <f t="shared" ca="1" si="0"/>
        <v>43398</v>
      </c>
      <c r="B24" s="35">
        <v>0.3520833333333333</v>
      </c>
      <c r="C24" s="35">
        <v>0.53680555555555554</v>
      </c>
      <c r="D24" s="35">
        <v>0.56458333333333333</v>
      </c>
      <c r="E24" s="35">
        <v>0.76527777777777783</v>
      </c>
      <c r="F24" s="35"/>
    </row>
    <row r="25" spans="1:6" x14ac:dyDescent="0.25">
      <c r="A25" s="34">
        <f t="shared" ca="1" si="0"/>
        <v>43399</v>
      </c>
      <c r="B25" s="35">
        <v>0.36180555555555555</v>
      </c>
      <c r="C25" s="35">
        <v>0.49861111111111112</v>
      </c>
      <c r="D25" s="35">
        <v>0.5395833333333333</v>
      </c>
      <c r="E25" s="35">
        <v>0.71388888888888891</v>
      </c>
      <c r="F25" s="35"/>
    </row>
    <row r="26" spans="1:6" x14ac:dyDescent="0.25">
      <c r="A26" s="34">
        <f t="shared" ca="1" si="0"/>
        <v>43400</v>
      </c>
      <c r="B26" s="35">
        <v>0.33611111111111108</v>
      </c>
      <c r="C26" s="35">
        <v>0.48888888888888887</v>
      </c>
      <c r="D26" s="35">
        <v>0.5541666666666667</v>
      </c>
      <c r="E26" s="35">
        <v>0.71111111111111114</v>
      </c>
      <c r="F26" s="35"/>
    </row>
    <row r="27" spans="1:6" x14ac:dyDescent="0.25">
      <c r="A27" s="34">
        <f t="shared" ca="1" si="0"/>
        <v>43401</v>
      </c>
      <c r="B27" s="35">
        <v>0.3347222222222222</v>
      </c>
      <c r="C27" s="35">
        <v>0.51388888888888895</v>
      </c>
      <c r="D27" s="35">
        <v>0.59583333333333299</v>
      </c>
      <c r="E27" s="35">
        <v>0.73402777777777783</v>
      </c>
      <c r="F27" s="35"/>
    </row>
    <row r="28" spans="1:6" x14ac:dyDescent="0.25">
      <c r="A28" s="13" t="s">
        <v>14</v>
      </c>
      <c r="B28" s="13"/>
      <c r="C28" s="13"/>
      <c r="D28" s="13"/>
      <c r="F28" s="36">
        <f>SUBTOTAL(9,Tabela1[Total Horas])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E26"/>
  <sheetViews>
    <sheetView workbookViewId="0">
      <selection activeCell="F5" sqref="F5"/>
    </sheetView>
  </sheetViews>
  <sheetFormatPr defaultRowHeight="15" x14ac:dyDescent="0.25"/>
  <cols>
    <col min="1" max="1" width="17.28515625" bestFit="1" customWidth="1"/>
    <col min="2" max="2" width="23.140625" bestFit="1" customWidth="1"/>
    <col min="3" max="5" width="10.42578125" customWidth="1"/>
  </cols>
  <sheetData>
    <row r="1" spans="1:5" x14ac:dyDescent="0.25">
      <c r="A1" t="s">
        <v>73</v>
      </c>
      <c r="B1" t="s">
        <v>74</v>
      </c>
      <c r="C1" s="37" t="s">
        <v>75</v>
      </c>
      <c r="D1" t="s">
        <v>97</v>
      </c>
      <c r="E1" t="s">
        <v>98</v>
      </c>
    </row>
    <row r="2" spans="1:5" x14ac:dyDescent="0.25">
      <c r="A2" s="38" t="s">
        <v>80</v>
      </c>
      <c r="B2" s="41">
        <v>23131.866516203703</v>
      </c>
      <c r="C2" s="2"/>
    </row>
    <row r="3" spans="1:5" x14ac:dyDescent="0.25">
      <c r="A3" s="38" t="s">
        <v>82</v>
      </c>
      <c r="B3" s="39">
        <v>33999.367372685185</v>
      </c>
      <c r="C3" s="2"/>
    </row>
    <row r="4" spans="1:5" x14ac:dyDescent="0.25">
      <c r="A4" s="38" t="s">
        <v>77</v>
      </c>
      <c r="B4" s="41">
        <v>29340.900960648149</v>
      </c>
      <c r="C4" s="2"/>
    </row>
    <row r="5" spans="1:5" x14ac:dyDescent="0.25">
      <c r="A5" s="38" t="s">
        <v>83</v>
      </c>
      <c r="B5" s="41">
        <v>29792.137673611112</v>
      </c>
      <c r="C5" s="2"/>
    </row>
    <row r="6" spans="1:5" x14ac:dyDescent="0.25">
      <c r="A6" s="38" t="s">
        <v>88</v>
      </c>
      <c r="B6" s="41">
        <v>22671.239780092594</v>
      </c>
      <c r="C6" s="2"/>
    </row>
    <row r="7" spans="1:5" x14ac:dyDescent="0.25">
      <c r="A7" s="38" t="s">
        <v>18</v>
      </c>
      <c r="B7" s="41">
        <v>33779.173576388886</v>
      </c>
      <c r="C7" s="2"/>
    </row>
    <row r="8" spans="1:5" x14ac:dyDescent="0.25">
      <c r="A8" s="38" t="s">
        <v>15</v>
      </c>
      <c r="B8" s="39">
        <v>26503.226817129631</v>
      </c>
      <c r="C8" s="2"/>
    </row>
    <row r="9" spans="1:5" x14ac:dyDescent="0.25">
      <c r="A9" s="38" t="s">
        <v>17</v>
      </c>
      <c r="B9" s="39">
        <v>19471.79886574074</v>
      </c>
      <c r="C9" s="2"/>
    </row>
    <row r="10" spans="1:5" x14ac:dyDescent="0.25">
      <c r="A10" s="38" t="s">
        <v>22</v>
      </c>
      <c r="B10" s="41">
        <v>21115.785567129631</v>
      </c>
      <c r="C10" s="2"/>
    </row>
    <row r="11" spans="1:5" x14ac:dyDescent="0.25">
      <c r="A11" s="38" t="s">
        <v>23</v>
      </c>
      <c r="B11" s="41">
        <v>32284.150671296295</v>
      </c>
      <c r="C11" s="2"/>
    </row>
    <row r="12" spans="1:5" x14ac:dyDescent="0.25">
      <c r="A12" s="38" t="s">
        <v>81</v>
      </c>
      <c r="B12" s="39">
        <v>20321.661689814813</v>
      </c>
      <c r="C12" s="40"/>
    </row>
    <row r="13" spans="1:5" x14ac:dyDescent="0.25">
      <c r="A13" s="38" t="s">
        <v>24</v>
      </c>
      <c r="B13" s="39">
        <v>29450.732870370372</v>
      </c>
      <c r="C13" s="2"/>
    </row>
    <row r="14" spans="1:5" x14ac:dyDescent="0.25">
      <c r="A14" s="38" t="s">
        <v>19</v>
      </c>
      <c r="B14" s="41">
        <v>24396.411886574075</v>
      </c>
      <c r="C14" s="2"/>
    </row>
    <row r="15" spans="1:5" x14ac:dyDescent="0.25">
      <c r="A15" s="38" t="s">
        <v>20</v>
      </c>
      <c r="B15" s="41">
        <v>30726.713506944445</v>
      </c>
      <c r="C15" s="2"/>
    </row>
    <row r="16" spans="1:5" x14ac:dyDescent="0.25">
      <c r="A16" s="42" t="s">
        <v>25</v>
      </c>
      <c r="B16" s="41">
        <v>25489.297754629628</v>
      </c>
      <c r="C16" s="2"/>
    </row>
    <row r="17" spans="1:3" x14ac:dyDescent="0.25">
      <c r="A17" s="38" t="s">
        <v>76</v>
      </c>
      <c r="B17" s="41">
        <v>25335.390636574073</v>
      </c>
      <c r="C17" s="2"/>
    </row>
    <row r="18" spans="1:3" x14ac:dyDescent="0.25">
      <c r="A18" s="38" t="s">
        <v>86</v>
      </c>
      <c r="B18" s="41">
        <v>28014.10258101852</v>
      </c>
      <c r="C18" s="2"/>
    </row>
    <row r="19" spans="1:3" x14ac:dyDescent="0.25">
      <c r="A19" s="38" t="s">
        <v>89</v>
      </c>
      <c r="B19" s="41">
        <v>18973.489085648147</v>
      </c>
      <c r="C19" s="2"/>
    </row>
    <row r="20" spans="1:3" x14ac:dyDescent="0.25">
      <c r="A20" s="38" t="s">
        <v>21</v>
      </c>
      <c r="B20" s="41">
        <v>34402.407627314817</v>
      </c>
      <c r="C20" s="2"/>
    </row>
    <row r="21" spans="1:3" x14ac:dyDescent="0.25">
      <c r="A21" s="38" t="s">
        <v>79</v>
      </c>
      <c r="B21" s="41">
        <v>19001.477974537036</v>
      </c>
      <c r="C21" s="2"/>
    </row>
    <row r="22" spans="1:3" x14ac:dyDescent="0.25">
      <c r="A22" s="38" t="s">
        <v>78</v>
      </c>
      <c r="B22" s="41">
        <v>32423.573935185184</v>
      </c>
      <c r="C22" s="2"/>
    </row>
    <row r="23" spans="1:3" x14ac:dyDescent="0.25">
      <c r="A23" s="38" t="s">
        <v>84</v>
      </c>
      <c r="B23" s="41">
        <v>18390.641145833335</v>
      </c>
      <c r="C23" s="2"/>
    </row>
    <row r="24" spans="1:3" x14ac:dyDescent="0.25">
      <c r="A24" s="38" t="s">
        <v>87</v>
      </c>
      <c r="B24" s="41">
        <v>30410.570324074073</v>
      </c>
      <c r="C24" s="2"/>
    </row>
    <row r="25" spans="1:3" x14ac:dyDescent="0.25">
      <c r="A25" s="38" t="s">
        <v>16</v>
      </c>
      <c r="B25" s="41">
        <v>29222.499282407407</v>
      </c>
      <c r="C25" s="2"/>
    </row>
    <row r="26" spans="1:3" x14ac:dyDescent="0.25">
      <c r="A26" s="38" t="s">
        <v>85</v>
      </c>
      <c r="B26" s="39">
        <v>29037.920555555556</v>
      </c>
      <c r="C2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15"/>
  <sheetViews>
    <sheetView showGridLines="0" workbookViewId="0">
      <selection activeCell="G12" sqref="G12"/>
    </sheetView>
  </sheetViews>
  <sheetFormatPr defaultRowHeight="15" x14ac:dyDescent="0.25"/>
  <cols>
    <col min="1" max="1" width="17.28515625" bestFit="1" customWidth="1"/>
    <col min="2" max="2" width="16.28515625" customWidth="1"/>
    <col min="3" max="3" width="14.42578125" bestFit="1" customWidth="1"/>
    <col min="4" max="4" width="14.7109375" customWidth="1"/>
    <col min="5" max="5" width="23.42578125" customWidth="1"/>
  </cols>
  <sheetData>
    <row r="1" spans="1:9" ht="30" x14ac:dyDescent="0.25">
      <c r="A1" s="8" t="s">
        <v>26</v>
      </c>
      <c r="B1" s="8" t="s">
        <v>27</v>
      </c>
      <c r="C1" s="8" t="s">
        <v>28</v>
      </c>
      <c r="D1" s="8" t="s">
        <v>30</v>
      </c>
      <c r="E1" s="8" t="s">
        <v>29</v>
      </c>
    </row>
    <row r="2" spans="1:9" x14ac:dyDescent="0.25">
      <c r="A2" s="5" t="s">
        <v>15</v>
      </c>
      <c r="B2" s="6">
        <v>4</v>
      </c>
      <c r="C2" s="7">
        <v>4761.33</v>
      </c>
      <c r="D2" s="10"/>
      <c r="E2" s="12"/>
    </row>
    <row r="3" spans="1:9" x14ac:dyDescent="0.25">
      <c r="A3" s="5" t="s">
        <v>16</v>
      </c>
      <c r="B3" s="6">
        <v>7</v>
      </c>
      <c r="C3" s="7">
        <v>6875</v>
      </c>
      <c r="D3" s="9"/>
      <c r="E3" s="12"/>
    </row>
    <row r="4" spans="1:9" x14ac:dyDescent="0.25">
      <c r="A4" s="5" t="s">
        <v>17</v>
      </c>
      <c r="B4" s="6">
        <v>2</v>
      </c>
      <c r="C4" s="7">
        <v>800</v>
      </c>
      <c r="D4" s="9"/>
      <c r="E4" s="12"/>
    </row>
    <row r="5" spans="1:9" x14ac:dyDescent="0.25">
      <c r="A5" s="5" t="s">
        <v>18</v>
      </c>
      <c r="B5" s="6">
        <v>2</v>
      </c>
      <c r="C5" s="7">
        <v>2000</v>
      </c>
      <c r="D5" s="9"/>
      <c r="E5" s="12"/>
    </row>
    <row r="6" spans="1:9" x14ac:dyDescent="0.25">
      <c r="A6" s="5" t="s">
        <v>19</v>
      </c>
      <c r="B6" s="6">
        <v>3</v>
      </c>
      <c r="C6" s="7">
        <v>1700</v>
      </c>
      <c r="D6" s="9"/>
      <c r="E6" s="12"/>
    </row>
    <row r="7" spans="1:9" x14ac:dyDescent="0.25">
      <c r="A7" s="5" t="s">
        <v>20</v>
      </c>
      <c r="B7" s="6">
        <v>0</v>
      </c>
      <c r="C7" s="7">
        <v>3000</v>
      </c>
      <c r="D7" s="9"/>
      <c r="E7" s="12"/>
    </row>
    <row r="8" spans="1:9" x14ac:dyDescent="0.25">
      <c r="A8" s="5" t="s">
        <v>21</v>
      </c>
      <c r="B8" s="11">
        <v>5</v>
      </c>
      <c r="C8" s="7">
        <v>1800</v>
      </c>
      <c r="D8" s="9"/>
      <c r="E8" s="12"/>
    </row>
    <row r="9" spans="1:9" x14ac:dyDescent="0.25">
      <c r="A9" s="5" t="s">
        <v>22</v>
      </c>
      <c r="B9" s="11">
        <v>8</v>
      </c>
      <c r="C9" s="7">
        <v>2100</v>
      </c>
      <c r="D9" s="9"/>
      <c r="E9" s="12"/>
    </row>
    <row r="10" spans="1:9" x14ac:dyDescent="0.25">
      <c r="A10" s="5" t="s">
        <v>23</v>
      </c>
      <c r="B10" s="11">
        <v>6</v>
      </c>
      <c r="C10" s="7">
        <v>4208</v>
      </c>
      <c r="D10" s="9"/>
      <c r="E10" s="12"/>
    </row>
    <row r="11" spans="1:9" x14ac:dyDescent="0.25">
      <c r="A11" s="5" t="s">
        <v>24</v>
      </c>
      <c r="B11" s="11">
        <v>10</v>
      </c>
      <c r="C11" s="7">
        <v>2500</v>
      </c>
      <c r="D11" s="9"/>
      <c r="E11" s="12"/>
    </row>
    <row r="12" spans="1:9" x14ac:dyDescent="0.25">
      <c r="A12" s="5" t="s">
        <v>25</v>
      </c>
      <c r="B12" s="11">
        <v>1</v>
      </c>
      <c r="C12" s="7">
        <v>1000</v>
      </c>
      <c r="D12" s="9"/>
      <c r="E12" s="12"/>
    </row>
    <row r="15" spans="1:9" x14ac:dyDescent="0.25">
      <c r="E15" s="4" t="s">
        <v>31</v>
      </c>
      <c r="G15" s="4" t="s">
        <v>31</v>
      </c>
      <c r="H15" s="4" t="s">
        <v>31</v>
      </c>
      <c r="I15" s="4" t="s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E8"/>
  <sheetViews>
    <sheetView showGridLines="0" workbookViewId="0">
      <selection activeCell="E2" sqref="E2"/>
    </sheetView>
  </sheetViews>
  <sheetFormatPr defaultRowHeight="15" x14ac:dyDescent="0.25"/>
  <cols>
    <col min="1" max="1" width="17.42578125" customWidth="1"/>
    <col min="2" max="2" width="12.7109375" bestFit="1" customWidth="1"/>
    <col min="3" max="3" width="14.28515625" customWidth="1"/>
    <col min="4" max="4" width="10.140625" bestFit="1" customWidth="1"/>
    <col min="5" max="5" width="10.85546875" bestFit="1" customWidth="1"/>
  </cols>
  <sheetData>
    <row r="1" spans="1:5" ht="30" x14ac:dyDescent="0.25">
      <c r="A1" s="20" t="s">
        <v>32</v>
      </c>
      <c r="B1" s="20" t="s">
        <v>33</v>
      </c>
      <c r="C1" s="20" t="s">
        <v>34</v>
      </c>
      <c r="D1" s="20" t="s">
        <v>14</v>
      </c>
      <c r="E1" s="20" t="s">
        <v>35</v>
      </c>
    </row>
    <row r="2" spans="1:5" x14ac:dyDescent="0.25">
      <c r="A2" s="17" t="s">
        <v>36</v>
      </c>
      <c r="B2" s="18">
        <v>300</v>
      </c>
      <c r="C2" s="19">
        <v>450</v>
      </c>
      <c r="D2" s="19">
        <f>Produtos[Quantidade]*Produtos[Valor Unitário]</f>
        <v>135000</v>
      </c>
      <c r="E2" s="21"/>
    </row>
    <row r="3" spans="1:5" x14ac:dyDescent="0.25">
      <c r="A3" s="17" t="s">
        <v>37</v>
      </c>
      <c r="B3" s="18">
        <v>150</v>
      </c>
      <c r="C3" s="19">
        <v>1500</v>
      </c>
      <c r="D3" s="19">
        <f>Produtos[Quantidade]*Produtos[Valor Unitário]</f>
        <v>225000</v>
      </c>
      <c r="E3" s="21"/>
    </row>
    <row r="4" spans="1:5" x14ac:dyDescent="0.25">
      <c r="A4" s="17" t="s">
        <v>38</v>
      </c>
      <c r="B4" s="18">
        <v>220</v>
      </c>
      <c r="C4" s="19">
        <v>225</v>
      </c>
      <c r="D4" s="19">
        <f>Produtos[Quantidade]*Produtos[Valor Unitário]</f>
        <v>49500</v>
      </c>
      <c r="E4" s="21"/>
    </row>
    <row r="5" spans="1:5" x14ac:dyDescent="0.25">
      <c r="A5" s="17" t="s">
        <v>39</v>
      </c>
      <c r="B5" s="18">
        <v>50</v>
      </c>
      <c r="C5" s="19">
        <v>1200</v>
      </c>
      <c r="D5" s="19">
        <f>Produtos[Quantidade]*Produtos[Valor Unitário]</f>
        <v>60000</v>
      </c>
      <c r="E5" s="21"/>
    </row>
    <row r="6" spans="1:5" x14ac:dyDescent="0.25">
      <c r="A6" s="17" t="s">
        <v>40</v>
      </c>
      <c r="B6" s="18">
        <v>2000</v>
      </c>
      <c r="C6" s="19">
        <v>25</v>
      </c>
      <c r="D6" s="19">
        <f>Produtos[Quantidade]*Produtos[Valor Unitário]</f>
        <v>50000</v>
      </c>
      <c r="E6" s="21"/>
    </row>
    <row r="7" spans="1:5" x14ac:dyDescent="0.25">
      <c r="A7" s="14" t="s">
        <v>41</v>
      </c>
      <c r="B7" s="15">
        <v>12</v>
      </c>
      <c r="C7" s="19">
        <v>3500</v>
      </c>
      <c r="D7" s="16">
        <f>Produtos[Quantidade]*Produtos[Valor Unitário]</f>
        <v>42000</v>
      </c>
      <c r="E7" s="21"/>
    </row>
    <row r="8" spans="1:5" x14ac:dyDescent="0.25">
      <c r="A8" s="14" t="s">
        <v>42</v>
      </c>
      <c r="B8" s="15">
        <v>18</v>
      </c>
      <c r="C8" s="19">
        <v>350</v>
      </c>
      <c r="D8" s="16">
        <f>Produtos[Quantidade]*Produtos[Valor Unitário]</f>
        <v>6300</v>
      </c>
      <c r="E8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19"/>
  <sheetViews>
    <sheetView showGridLines="0" workbookViewId="0">
      <selection activeCell="B1" sqref="B1"/>
    </sheetView>
  </sheetViews>
  <sheetFormatPr defaultRowHeight="15" x14ac:dyDescent="0.25"/>
  <cols>
    <col min="1" max="1" width="26.7109375" style="24" bestFit="1" customWidth="1"/>
    <col min="2" max="2" width="10" style="24" bestFit="1" customWidth="1"/>
    <col min="3" max="3" width="9.42578125" style="24" bestFit="1" customWidth="1"/>
    <col min="4" max="4" width="20.5703125" style="24" bestFit="1" customWidth="1"/>
    <col min="5" max="8" width="9.140625" style="24"/>
    <col min="9" max="9" width="10.7109375" style="24" bestFit="1" customWidth="1"/>
    <col min="10" max="16384" width="9.140625" style="24"/>
  </cols>
  <sheetData>
    <row r="1" spans="1:9" x14ac:dyDescent="0.25">
      <c r="A1" s="23" t="s">
        <v>43</v>
      </c>
      <c r="B1" s="23" t="s">
        <v>44</v>
      </c>
      <c r="C1" s="23" t="s">
        <v>45</v>
      </c>
      <c r="D1" s="23" t="s">
        <v>46</v>
      </c>
    </row>
    <row r="2" spans="1:9" x14ac:dyDescent="0.25">
      <c r="A2" s="23" t="s">
        <v>48</v>
      </c>
      <c r="B2" s="25"/>
      <c r="D2" s="28"/>
    </row>
    <row r="3" spans="1:9" x14ac:dyDescent="0.25">
      <c r="A3" s="23" t="s">
        <v>47</v>
      </c>
      <c r="B3" s="26"/>
      <c r="C3" s="27"/>
      <c r="D3" s="28"/>
    </row>
    <row r="4" spans="1:9" x14ac:dyDescent="0.25">
      <c r="A4" s="23" t="s">
        <v>59</v>
      </c>
      <c r="B4" s="26"/>
      <c r="C4" s="27"/>
      <c r="D4" s="28"/>
    </row>
    <row r="5" spans="1:9" x14ac:dyDescent="0.25">
      <c r="A5" s="23" t="s">
        <v>56</v>
      </c>
      <c r="B5" s="26"/>
      <c r="C5" s="27"/>
      <c r="D5" s="28"/>
    </row>
    <row r="6" spans="1:9" x14ac:dyDescent="0.25">
      <c r="A6" s="23" t="s">
        <v>54</v>
      </c>
      <c r="B6" s="26"/>
      <c r="C6" s="27"/>
      <c r="D6" s="28"/>
    </row>
    <row r="7" spans="1:9" x14ac:dyDescent="0.25">
      <c r="A7" s="23" t="s">
        <v>52</v>
      </c>
      <c r="B7" s="26"/>
      <c r="C7" s="27"/>
      <c r="D7" s="28"/>
    </row>
    <row r="8" spans="1:9" x14ac:dyDescent="0.25">
      <c r="A8" s="23" t="s">
        <v>50</v>
      </c>
      <c r="B8" s="26"/>
      <c r="C8" s="27"/>
      <c r="D8" s="28"/>
    </row>
    <row r="9" spans="1:9" x14ac:dyDescent="0.25">
      <c r="A9" s="23" t="s">
        <v>61</v>
      </c>
      <c r="B9" s="26"/>
      <c r="C9" s="27"/>
      <c r="D9" s="28"/>
      <c r="I9" s="29"/>
    </row>
    <row r="10" spans="1:9" x14ac:dyDescent="0.25">
      <c r="A10" s="23" t="s">
        <v>51</v>
      </c>
      <c r="B10" s="26"/>
      <c r="C10" s="27"/>
      <c r="D10" s="28"/>
    </row>
    <row r="11" spans="1:9" x14ac:dyDescent="0.25">
      <c r="A11" s="23" t="s">
        <v>49</v>
      </c>
      <c r="B11" s="26"/>
      <c r="C11" s="27"/>
      <c r="D11" s="28"/>
    </row>
    <row r="12" spans="1:9" x14ac:dyDescent="0.25">
      <c r="A12" s="23" t="s">
        <v>53</v>
      </c>
      <c r="B12" s="26"/>
      <c r="C12" s="27"/>
      <c r="D12" s="28"/>
    </row>
    <row r="13" spans="1:9" x14ac:dyDescent="0.25">
      <c r="A13" s="23" t="s">
        <v>57</v>
      </c>
      <c r="B13" s="26"/>
      <c r="C13" s="27"/>
      <c r="D13" s="28"/>
    </row>
    <row r="14" spans="1:9" x14ac:dyDescent="0.25">
      <c r="A14" s="23" t="s">
        <v>60</v>
      </c>
      <c r="B14" s="26"/>
      <c r="C14" s="27"/>
      <c r="D14" s="28"/>
    </row>
    <row r="15" spans="1:9" x14ac:dyDescent="0.25">
      <c r="A15" s="23" t="s">
        <v>62</v>
      </c>
      <c r="B15" s="26"/>
      <c r="C15" s="27"/>
      <c r="D15" s="28"/>
    </row>
    <row r="16" spans="1:9" x14ac:dyDescent="0.25">
      <c r="A16" s="23" t="s">
        <v>55</v>
      </c>
      <c r="B16" s="26"/>
      <c r="C16" s="27"/>
      <c r="D16" s="28"/>
    </row>
    <row r="17" spans="1:4" x14ac:dyDescent="0.25">
      <c r="A17" s="23" t="s">
        <v>63</v>
      </c>
      <c r="B17" s="26"/>
      <c r="C17" s="27"/>
      <c r="D17" s="28"/>
    </row>
    <row r="18" spans="1:4" x14ac:dyDescent="0.25">
      <c r="A18" s="23" t="s">
        <v>58</v>
      </c>
      <c r="B18" s="26"/>
      <c r="C18" s="27"/>
      <c r="D18" s="28"/>
    </row>
    <row r="19" spans="1:4" x14ac:dyDescent="0.25">
      <c r="A19" s="23" t="s">
        <v>64</v>
      </c>
      <c r="B19" s="26"/>
      <c r="C19" s="27"/>
      <c r="D19" s="2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G8"/>
  <sheetViews>
    <sheetView showGridLines="0" topLeftCell="C1" workbookViewId="0">
      <selection activeCell="I2" sqref="I2"/>
    </sheetView>
  </sheetViews>
  <sheetFormatPr defaultRowHeight="15" x14ac:dyDescent="0.25"/>
  <cols>
    <col min="1" max="1" width="18" customWidth="1"/>
    <col min="2" max="2" width="21.5703125" customWidth="1"/>
    <col min="3" max="3" width="12.85546875" bestFit="1" customWidth="1"/>
    <col min="4" max="4" width="16.5703125" customWidth="1"/>
    <col min="5" max="6" width="14" customWidth="1"/>
    <col min="7" max="7" width="15.28515625" customWidth="1"/>
  </cols>
  <sheetData>
    <row r="1" spans="1:7" ht="30" x14ac:dyDescent="0.25">
      <c r="A1" s="20" t="s">
        <v>32</v>
      </c>
      <c r="B1" s="20" t="s">
        <v>33</v>
      </c>
      <c r="C1" s="20" t="s">
        <v>34</v>
      </c>
      <c r="D1" s="20" t="s">
        <v>14</v>
      </c>
      <c r="E1" s="20" t="s">
        <v>35</v>
      </c>
      <c r="F1" s="30" t="s">
        <v>65</v>
      </c>
      <c r="G1" s="30" t="s">
        <v>66</v>
      </c>
    </row>
    <row r="2" spans="1:7" x14ac:dyDescent="0.25">
      <c r="A2" s="17" t="s">
        <v>36</v>
      </c>
      <c r="B2" s="18">
        <v>300</v>
      </c>
      <c r="C2" s="19">
        <v>450</v>
      </c>
      <c r="D2" s="19">
        <f>DataVenda[Quantidade]*DataVenda[Valor Unitário]</f>
        <v>135000</v>
      </c>
      <c r="E2" s="21">
        <f t="shared" ref="E2:E8" si="0">IF(OR(B2&gt;300,D2&gt;50000),5%,3%)</f>
        <v>0.05</v>
      </c>
      <c r="F2" s="31">
        <v>42068</v>
      </c>
      <c r="G2" s="31"/>
    </row>
    <row r="3" spans="1:7" x14ac:dyDescent="0.25">
      <c r="A3" s="17" t="s">
        <v>37</v>
      </c>
      <c r="B3" s="18">
        <v>150</v>
      </c>
      <c r="C3" s="19">
        <v>1500</v>
      </c>
      <c r="D3" s="19">
        <f>DataVenda[Quantidade]*DataVenda[Valor Unitário]</f>
        <v>225000</v>
      </c>
      <c r="E3" s="21">
        <f t="shared" si="0"/>
        <v>0.05</v>
      </c>
      <c r="F3" s="31">
        <v>41886</v>
      </c>
      <c r="G3" s="31"/>
    </row>
    <row r="4" spans="1:7" x14ac:dyDescent="0.25">
      <c r="A4" s="17" t="s">
        <v>38</v>
      </c>
      <c r="B4" s="18">
        <v>220</v>
      </c>
      <c r="C4" s="19">
        <v>225</v>
      </c>
      <c r="D4" s="19">
        <f>DataVenda[Quantidade]*DataVenda[Valor Unitário]</f>
        <v>49500</v>
      </c>
      <c r="E4" s="21">
        <f t="shared" si="0"/>
        <v>0.03</v>
      </c>
      <c r="F4" s="31">
        <v>41951</v>
      </c>
      <c r="G4" s="31"/>
    </row>
    <row r="5" spans="1:7" x14ac:dyDescent="0.25">
      <c r="A5" s="17" t="s">
        <v>39</v>
      </c>
      <c r="B5" s="18">
        <v>50</v>
      </c>
      <c r="C5" s="19">
        <v>1200</v>
      </c>
      <c r="D5" s="19">
        <f>DataVenda[Quantidade]*DataVenda[Valor Unitário]</f>
        <v>60000</v>
      </c>
      <c r="E5" s="21">
        <f t="shared" si="0"/>
        <v>0.05</v>
      </c>
      <c r="F5" s="31">
        <v>42070</v>
      </c>
      <c r="G5" s="31"/>
    </row>
    <row r="6" spans="1:7" x14ac:dyDescent="0.25">
      <c r="A6" s="17" t="s">
        <v>40</v>
      </c>
      <c r="B6" s="18">
        <v>2000</v>
      </c>
      <c r="C6" s="19">
        <v>25</v>
      </c>
      <c r="D6" s="19">
        <f>DataVenda[Quantidade]*DataVenda[Valor Unitário]</f>
        <v>50000</v>
      </c>
      <c r="E6" s="21">
        <f t="shared" si="0"/>
        <v>0.05</v>
      </c>
      <c r="F6" s="31">
        <v>41983</v>
      </c>
      <c r="G6" s="31"/>
    </row>
    <row r="7" spans="1:7" x14ac:dyDescent="0.25">
      <c r="A7" s="14" t="s">
        <v>41</v>
      </c>
      <c r="B7" s="15">
        <v>12</v>
      </c>
      <c r="C7" s="19">
        <v>3500</v>
      </c>
      <c r="D7" s="16">
        <f>DataVenda[Quantidade]*DataVenda[Valor Unitário]</f>
        <v>42000</v>
      </c>
      <c r="E7" s="21">
        <f t="shared" si="0"/>
        <v>0.03</v>
      </c>
      <c r="F7" s="31">
        <v>41794</v>
      </c>
      <c r="G7" s="31"/>
    </row>
    <row r="8" spans="1:7" x14ac:dyDescent="0.25">
      <c r="A8" s="14" t="s">
        <v>42</v>
      </c>
      <c r="B8" s="15">
        <v>18</v>
      </c>
      <c r="C8" s="19">
        <v>350</v>
      </c>
      <c r="D8" s="16">
        <f>DataVenda[Quantidade]*DataVenda[Valor Unitário]</f>
        <v>6300</v>
      </c>
      <c r="E8" s="21">
        <f t="shared" si="0"/>
        <v>0.03</v>
      </c>
      <c r="F8" s="31">
        <v>42056</v>
      </c>
      <c r="G8" s="3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C2"/>
  <sheetViews>
    <sheetView showGridLines="0" zoomScale="120" zoomScaleNormal="120" workbookViewId="0">
      <selection activeCell="A2" sqref="A2"/>
    </sheetView>
  </sheetViews>
  <sheetFormatPr defaultRowHeight="15" x14ac:dyDescent="0.25"/>
  <cols>
    <col min="1" max="1" width="18.140625" customWidth="1"/>
    <col min="2" max="2" width="15.42578125" customWidth="1"/>
    <col min="3" max="3" width="15.7109375" bestFit="1" customWidth="1"/>
  </cols>
  <sheetData>
    <row r="1" spans="1:3" x14ac:dyDescent="0.25">
      <c r="A1" t="s">
        <v>67</v>
      </c>
      <c r="B1" t="s">
        <v>69</v>
      </c>
      <c r="C1" t="s">
        <v>68</v>
      </c>
    </row>
    <row r="2" spans="1:3" x14ac:dyDescent="0.25">
      <c r="A2" s="32">
        <v>31114</v>
      </c>
      <c r="B2" s="32">
        <f ca="1">TODAY()</f>
        <v>43376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C2"/>
  <sheetViews>
    <sheetView showGridLines="0" zoomScale="130" zoomScaleNormal="130" workbookViewId="0">
      <selection activeCell="C2" sqref="C2"/>
    </sheetView>
  </sheetViews>
  <sheetFormatPr defaultRowHeight="15" x14ac:dyDescent="0.25"/>
  <cols>
    <col min="1" max="1" width="18.42578125" bestFit="1" customWidth="1"/>
    <col min="2" max="2" width="12.140625" bestFit="1" customWidth="1"/>
    <col min="3" max="3" width="15.7109375" bestFit="1" customWidth="1"/>
  </cols>
  <sheetData>
    <row r="1" spans="1:3" x14ac:dyDescent="0.25">
      <c r="A1" t="s">
        <v>67</v>
      </c>
      <c r="B1" t="s">
        <v>69</v>
      </c>
      <c r="C1" t="s">
        <v>68</v>
      </c>
    </row>
    <row r="2" spans="1:3" x14ac:dyDescent="0.25">
      <c r="A2" s="32">
        <v>31114</v>
      </c>
      <c r="B2" s="32">
        <f ca="1">TODAY()</f>
        <v>43376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K13"/>
  <sheetViews>
    <sheetView showGridLines="0" topLeftCell="D1" workbookViewId="0">
      <selection activeCell="A2" sqref="A2"/>
    </sheetView>
  </sheetViews>
  <sheetFormatPr defaultRowHeight="15" x14ac:dyDescent="0.25"/>
  <cols>
    <col min="4" max="4" width="10" bestFit="1" customWidth="1"/>
    <col min="5" max="5" width="12.85546875" bestFit="1" customWidth="1"/>
    <col min="6" max="6" width="12.140625" bestFit="1" customWidth="1"/>
    <col min="7" max="7" width="13.7109375" bestFit="1" customWidth="1"/>
    <col min="8" max="8" width="17.5703125" customWidth="1"/>
    <col min="10" max="10" width="12.28515625" customWidth="1"/>
    <col min="11" max="11" width="16.28515625" customWidth="1"/>
  </cols>
  <sheetData>
    <row r="1" spans="1:11" ht="45" x14ac:dyDescent="0.25">
      <c r="A1" s="20" t="s">
        <v>32</v>
      </c>
      <c r="B1" s="20" t="s">
        <v>33</v>
      </c>
      <c r="C1" s="20" t="s">
        <v>34</v>
      </c>
      <c r="D1" s="20" t="s">
        <v>14</v>
      </c>
      <c r="E1" s="20" t="s">
        <v>35</v>
      </c>
      <c r="F1" s="30" t="s">
        <v>65</v>
      </c>
      <c r="G1" s="30" t="s">
        <v>66</v>
      </c>
      <c r="H1" s="30" t="s">
        <v>72</v>
      </c>
      <c r="J1" s="22" t="s">
        <v>71</v>
      </c>
      <c r="K1" s="22" t="s">
        <v>70</v>
      </c>
    </row>
    <row r="2" spans="1:11" x14ac:dyDescent="0.25">
      <c r="A2" s="17" t="s">
        <v>36</v>
      </c>
      <c r="B2" s="18">
        <v>300</v>
      </c>
      <c r="C2" s="19">
        <v>450</v>
      </c>
      <c r="D2" s="19">
        <f>TabelaHoje[Quantidade]*TabelaHoje[Valor Unitário]</f>
        <v>135000</v>
      </c>
      <c r="E2" s="21">
        <f t="shared" ref="E2:E8" si="0">IF(OR(B2&gt;300,D2&gt;50000),5%,3%)</f>
        <v>0.05</v>
      </c>
      <c r="F2" s="31">
        <f ca="1">TODAY()+60</f>
        <v>43436</v>
      </c>
      <c r="G2" s="31">
        <f ca="1">TabelaHoje[[#This Row],[Data da Venda]]+120</f>
        <v>43556</v>
      </c>
      <c r="H2" s="25"/>
      <c r="J2" s="32"/>
      <c r="K2" s="13">
        <v>3.21</v>
      </c>
    </row>
    <row r="3" spans="1:11" x14ac:dyDescent="0.25">
      <c r="A3" s="17" t="s">
        <v>37</v>
      </c>
      <c r="B3" s="18">
        <v>150</v>
      </c>
      <c r="C3" s="19">
        <v>1500</v>
      </c>
      <c r="D3" s="19">
        <f>TabelaHoje[Quantidade]*TabelaHoje[Valor Unitário]</f>
        <v>225000</v>
      </c>
      <c r="E3" s="21">
        <f t="shared" si="0"/>
        <v>0.05</v>
      </c>
      <c r="F3" s="31">
        <f ca="1">TODAY()+30</f>
        <v>43406</v>
      </c>
      <c r="G3" s="31">
        <f ca="1">TabelaHoje[[#This Row],[Data da Venda]]+120</f>
        <v>43526</v>
      </c>
      <c r="H3" s="25"/>
    </row>
    <row r="4" spans="1:11" x14ac:dyDescent="0.25">
      <c r="A4" s="17" t="s">
        <v>38</v>
      </c>
      <c r="B4" s="18">
        <v>220</v>
      </c>
      <c r="C4" s="19">
        <v>225</v>
      </c>
      <c r="D4" s="19">
        <f>TabelaHoje[Quantidade]*TabelaHoje[Valor Unitário]</f>
        <v>49500</v>
      </c>
      <c r="E4" s="21">
        <f t="shared" si="0"/>
        <v>0.03</v>
      </c>
      <c r="F4" s="31">
        <f ca="1">TODAY()+15</f>
        <v>43391</v>
      </c>
      <c r="G4" s="31">
        <f ca="1">TabelaHoje[[#This Row],[Data da Venda]]+120</f>
        <v>43511</v>
      </c>
      <c r="H4" s="25"/>
    </row>
    <row r="5" spans="1:11" x14ac:dyDescent="0.25">
      <c r="A5" s="17" t="s">
        <v>39</v>
      </c>
      <c r="B5" s="18">
        <v>50</v>
      </c>
      <c r="C5" s="19">
        <v>1200</v>
      </c>
      <c r="D5" s="19">
        <f>TabelaHoje[Quantidade]*TabelaHoje[Valor Unitário]</f>
        <v>60000</v>
      </c>
      <c r="E5" s="21">
        <f t="shared" si="0"/>
        <v>0.05</v>
      </c>
      <c r="F5" s="31">
        <f ca="1">TODAY()+13</f>
        <v>43389</v>
      </c>
      <c r="G5" s="31">
        <f ca="1">TabelaHoje[[#This Row],[Data da Venda]]+120</f>
        <v>43509</v>
      </c>
      <c r="H5" s="25"/>
      <c r="K5" s="2"/>
    </row>
    <row r="6" spans="1:11" x14ac:dyDescent="0.25">
      <c r="A6" s="17" t="s">
        <v>40</v>
      </c>
      <c r="B6" s="18">
        <v>2000</v>
      </c>
      <c r="C6" s="19">
        <v>25</v>
      </c>
      <c r="D6" s="19">
        <f>TabelaHoje[Quantidade]*TabelaHoje[Valor Unitário]</f>
        <v>50000</v>
      </c>
      <c r="E6" s="21">
        <f t="shared" si="0"/>
        <v>0.05</v>
      </c>
      <c r="F6" s="31">
        <f ca="1">TODAY()+1</f>
        <v>43377</v>
      </c>
      <c r="G6" s="31">
        <f ca="1">TabelaHoje[[#This Row],[Data da Venda]]+120</f>
        <v>43497</v>
      </c>
      <c r="H6" s="25"/>
      <c r="K6" s="2"/>
    </row>
    <row r="7" spans="1:11" x14ac:dyDescent="0.25">
      <c r="A7" s="14" t="s">
        <v>41</v>
      </c>
      <c r="B7" s="15">
        <v>12</v>
      </c>
      <c r="C7" s="19">
        <v>3500</v>
      </c>
      <c r="D7" s="16">
        <f>TabelaHoje[Quantidade]*TabelaHoje[Valor Unitário]</f>
        <v>42000</v>
      </c>
      <c r="E7" s="21">
        <f t="shared" si="0"/>
        <v>0.03</v>
      </c>
      <c r="F7" s="31">
        <f ca="1">TODAY()-240</f>
        <v>43136</v>
      </c>
      <c r="G7" s="31">
        <f ca="1">TabelaHoje[[#This Row],[Data da Venda]]+120</f>
        <v>43256</v>
      </c>
      <c r="H7" s="25"/>
      <c r="K7" s="2"/>
    </row>
    <row r="8" spans="1:11" x14ac:dyDescent="0.25">
      <c r="A8" s="14" t="s">
        <v>42</v>
      </c>
      <c r="B8" s="15">
        <v>18</v>
      </c>
      <c r="C8" s="19">
        <v>350</v>
      </c>
      <c r="D8" s="16">
        <f>TabelaHoje[Quantidade]*TabelaHoje[Valor Unitário]</f>
        <v>6300</v>
      </c>
      <c r="E8" s="21">
        <f t="shared" si="0"/>
        <v>0.03</v>
      </c>
      <c r="F8" s="31">
        <f ca="1">TODAY()-200</f>
        <v>43176</v>
      </c>
      <c r="G8" s="31">
        <f ca="1">TabelaHoje[[#This Row],[Data da Venda]]+120</f>
        <v>43296</v>
      </c>
      <c r="H8" s="25"/>
      <c r="K8" s="2"/>
    </row>
    <row r="9" spans="1:11" x14ac:dyDescent="0.25">
      <c r="K9" s="2"/>
    </row>
    <row r="10" spans="1:11" x14ac:dyDescent="0.25">
      <c r="K10" s="2"/>
    </row>
    <row r="11" spans="1:11" x14ac:dyDescent="0.25">
      <c r="K11" s="2"/>
    </row>
    <row r="12" spans="1:11" x14ac:dyDescent="0.25">
      <c r="K12" s="2"/>
    </row>
    <row r="13" spans="1:11" x14ac:dyDescent="0.25">
      <c r="K13" s="2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26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13.7109375" customWidth="1"/>
    <col min="3" max="3" width="16.28515625" customWidth="1"/>
    <col min="4" max="4" width="10.7109375" bestFit="1" customWidth="1"/>
  </cols>
  <sheetData>
    <row r="1" spans="1:3" x14ac:dyDescent="0.25">
      <c r="A1" t="s">
        <v>73</v>
      </c>
      <c r="B1" t="s">
        <v>74</v>
      </c>
      <c r="C1" t="s">
        <v>90</v>
      </c>
    </row>
    <row r="2" spans="1:3" x14ac:dyDescent="0.25">
      <c r="A2" t="s">
        <v>21</v>
      </c>
      <c r="B2" s="32">
        <v>34402.407627314817</v>
      </c>
      <c r="C2" s="44"/>
    </row>
    <row r="3" spans="1:3" x14ac:dyDescent="0.25">
      <c r="A3" t="s">
        <v>82</v>
      </c>
      <c r="B3" s="32">
        <v>33999.367372685185</v>
      </c>
      <c r="C3" s="44"/>
    </row>
    <row r="4" spans="1:3" x14ac:dyDescent="0.25">
      <c r="A4" t="s">
        <v>18</v>
      </c>
      <c r="B4" s="32">
        <v>33779.173576388886</v>
      </c>
      <c r="C4" s="44"/>
    </row>
    <row r="5" spans="1:3" x14ac:dyDescent="0.25">
      <c r="A5" t="s">
        <v>78</v>
      </c>
      <c r="B5" s="32">
        <v>32423.573935185184</v>
      </c>
      <c r="C5" s="44"/>
    </row>
    <row r="6" spans="1:3" x14ac:dyDescent="0.25">
      <c r="A6" t="s">
        <v>23</v>
      </c>
      <c r="B6" s="32">
        <v>32284.150671296295</v>
      </c>
      <c r="C6" s="44"/>
    </row>
    <row r="7" spans="1:3" x14ac:dyDescent="0.25">
      <c r="A7" t="s">
        <v>20</v>
      </c>
      <c r="B7" s="32">
        <v>30726.713506944445</v>
      </c>
      <c r="C7" s="44"/>
    </row>
    <row r="8" spans="1:3" x14ac:dyDescent="0.25">
      <c r="A8" t="s">
        <v>87</v>
      </c>
      <c r="B8" s="32">
        <v>30410.570324074073</v>
      </c>
      <c r="C8" s="44"/>
    </row>
    <row r="9" spans="1:3" x14ac:dyDescent="0.25">
      <c r="A9" t="s">
        <v>83</v>
      </c>
      <c r="B9" s="32">
        <v>29792.137673611112</v>
      </c>
      <c r="C9" s="44"/>
    </row>
    <row r="10" spans="1:3" x14ac:dyDescent="0.25">
      <c r="A10" t="s">
        <v>24</v>
      </c>
      <c r="B10" s="32">
        <v>29450.732870370372</v>
      </c>
      <c r="C10" s="44"/>
    </row>
    <row r="11" spans="1:3" x14ac:dyDescent="0.25">
      <c r="A11" t="s">
        <v>77</v>
      </c>
      <c r="B11" s="32">
        <v>29340.900960648149</v>
      </c>
      <c r="C11" s="44"/>
    </row>
    <row r="12" spans="1:3" x14ac:dyDescent="0.25">
      <c r="A12" t="s">
        <v>16</v>
      </c>
      <c r="B12" s="32">
        <v>29222.499282407407</v>
      </c>
      <c r="C12" s="44"/>
    </row>
    <row r="13" spans="1:3" x14ac:dyDescent="0.25">
      <c r="A13" t="s">
        <v>85</v>
      </c>
      <c r="B13" s="32">
        <v>29037.920555555556</v>
      </c>
      <c r="C13" s="44"/>
    </row>
    <row r="14" spans="1:3" x14ac:dyDescent="0.25">
      <c r="A14" t="s">
        <v>86</v>
      </c>
      <c r="B14" s="32">
        <v>28014.10258101852</v>
      </c>
      <c r="C14" s="44"/>
    </row>
    <row r="15" spans="1:3" x14ac:dyDescent="0.25">
      <c r="A15" t="s">
        <v>15</v>
      </c>
      <c r="B15" s="32">
        <v>26503.226817129631</v>
      </c>
      <c r="C15" s="44"/>
    </row>
    <row r="16" spans="1:3" x14ac:dyDescent="0.25">
      <c r="A16" t="s">
        <v>25</v>
      </c>
      <c r="B16" s="32">
        <v>25489.297754629628</v>
      </c>
      <c r="C16" s="44"/>
    </row>
    <row r="17" spans="1:3" x14ac:dyDescent="0.25">
      <c r="A17" t="s">
        <v>76</v>
      </c>
      <c r="B17" s="32">
        <v>25335.390636574073</v>
      </c>
      <c r="C17" s="44"/>
    </row>
    <row r="18" spans="1:3" x14ac:dyDescent="0.25">
      <c r="A18" t="s">
        <v>19</v>
      </c>
      <c r="B18" s="32">
        <v>24396.411886574075</v>
      </c>
      <c r="C18" s="44"/>
    </row>
    <row r="19" spans="1:3" x14ac:dyDescent="0.25">
      <c r="A19" t="s">
        <v>80</v>
      </c>
      <c r="B19" s="32">
        <v>23131.866516203703</v>
      </c>
      <c r="C19" s="44"/>
    </row>
    <row r="20" spans="1:3" x14ac:dyDescent="0.25">
      <c r="A20" t="s">
        <v>88</v>
      </c>
      <c r="B20" s="32">
        <v>22671.239780092594</v>
      </c>
      <c r="C20" s="44"/>
    </row>
    <row r="21" spans="1:3" x14ac:dyDescent="0.25">
      <c r="A21" t="s">
        <v>22</v>
      </c>
      <c r="B21" s="32">
        <v>21115.785567129631</v>
      </c>
      <c r="C21" s="44"/>
    </row>
    <row r="22" spans="1:3" x14ac:dyDescent="0.25">
      <c r="A22" t="s">
        <v>81</v>
      </c>
      <c r="B22" s="32">
        <v>20321.661689814813</v>
      </c>
      <c r="C22" s="44"/>
    </row>
    <row r="23" spans="1:3" x14ac:dyDescent="0.25">
      <c r="A23" t="s">
        <v>17</v>
      </c>
      <c r="B23" s="32">
        <v>19471.79886574074</v>
      </c>
      <c r="C23" s="44"/>
    </row>
    <row r="24" spans="1:3" x14ac:dyDescent="0.25">
      <c r="A24" t="s">
        <v>79</v>
      </c>
      <c r="B24" s="32">
        <v>19001.477974537036</v>
      </c>
      <c r="C24" s="44"/>
    </row>
    <row r="25" spans="1:3" x14ac:dyDescent="0.25">
      <c r="A25" t="s">
        <v>89</v>
      </c>
      <c r="B25" s="32">
        <v>18973.489085648147</v>
      </c>
      <c r="C25" s="44"/>
    </row>
    <row r="26" spans="1:3" x14ac:dyDescent="0.25">
      <c r="A26" t="s">
        <v>84</v>
      </c>
      <c r="B26" s="32">
        <v>18390.641145833335</v>
      </c>
      <c r="C26" s="4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SE</vt:lpstr>
      <vt:lpstr>SE_E</vt:lpstr>
      <vt:lpstr>SE_OU</vt:lpstr>
      <vt:lpstr>CodigoPais</vt:lpstr>
      <vt:lpstr>DATAS</vt:lpstr>
      <vt:lpstr>DiasNascimento</vt:lpstr>
      <vt:lpstr>ABS</vt:lpstr>
      <vt:lpstr>Hoje</vt:lpstr>
      <vt:lpstr>DIA.DA.SEMANA</vt:lpstr>
      <vt:lpstr>HORA</vt:lpstr>
      <vt:lpstr>DIA_MES_ANO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Maytte Sarques Dos Santos Mendonca</cp:lastModifiedBy>
  <dcterms:created xsi:type="dcterms:W3CDTF">2015-04-05T22:42:27Z</dcterms:created>
  <dcterms:modified xsi:type="dcterms:W3CDTF">2018-10-03T12:04:43Z</dcterms:modified>
</cp:coreProperties>
</file>