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matyja/Desktop/PRACA LICENCJACKA/KOD/"/>
    </mc:Choice>
  </mc:AlternateContent>
  <xr:revisionPtr revIDLastSave="0" documentId="13_ncr:1_{1B9C0F2A-61BA-6F4F-82A8-C2A7F0BA0D85}" xr6:coauthVersionLast="47" xr6:coauthVersionMax="47" xr10:uidLastSave="{00000000-0000-0000-0000-000000000000}"/>
  <bookViews>
    <workbookView xWindow="0" yWindow="720" windowWidth="29400" windowHeight="18400" xr2:uid="{95109765-C9C8-3049-8FA9-A4A0CA038A55}"/>
  </bookViews>
  <sheets>
    <sheet name="WAGI" sheetId="1" r:id="rId1"/>
    <sheet name="WSKAŹNIK" sheetId="2" r:id="rId2"/>
    <sheet name="RANKING OGÓLNY" sheetId="3" r:id="rId3"/>
    <sheet name="RANKING INDYWIDUAL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J9" i="1"/>
  <c r="L15" i="1"/>
  <c r="K10" i="1"/>
  <c r="K11" i="1"/>
  <c r="K12" i="1"/>
  <c r="K13" i="1"/>
  <c r="K14" i="1"/>
  <c r="K15" i="1"/>
  <c r="K9" i="1"/>
  <c r="J10" i="1"/>
  <c r="J11" i="1"/>
  <c r="J12" i="1"/>
  <c r="J13" i="1"/>
  <c r="J14" i="1"/>
  <c r="J15" i="1"/>
  <c r="I10" i="1"/>
  <c r="L10" i="1" s="1"/>
  <c r="I11" i="1"/>
  <c r="I12" i="1"/>
  <c r="L12" i="1" s="1"/>
  <c r="I13" i="1"/>
  <c r="L13" i="1" s="1"/>
  <c r="I14" i="1"/>
  <c r="L14" i="1" s="1"/>
  <c r="I15" i="1"/>
  <c r="I9" i="1"/>
  <c r="Q48" i="4"/>
  <c r="O48" i="4"/>
  <c r="M48" i="4"/>
  <c r="K48" i="4"/>
  <c r="I48" i="4"/>
  <c r="E48" i="4"/>
  <c r="Q47" i="4"/>
  <c r="O47" i="4"/>
  <c r="M47" i="4"/>
  <c r="K47" i="4"/>
  <c r="I47" i="4"/>
  <c r="E47" i="4"/>
  <c r="Q46" i="4"/>
  <c r="O46" i="4"/>
  <c r="M46" i="4"/>
  <c r="K46" i="4"/>
  <c r="I46" i="4"/>
  <c r="E46" i="4"/>
  <c r="Q45" i="4"/>
  <c r="O45" i="4"/>
  <c r="M45" i="4"/>
  <c r="K45" i="4"/>
  <c r="I45" i="4"/>
  <c r="E45" i="4"/>
  <c r="Q41" i="4"/>
  <c r="O41" i="4"/>
  <c r="M41" i="4"/>
  <c r="K41" i="4"/>
  <c r="I41" i="4"/>
  <c r="E41" i="4"/>
  <c r="Q40" i="4"/>
  <c r="O40" i="4"/>
  <c r="M40" i="4"/>
  <c r="K40" i="4"/>
  <c r="I40" i="4"/>
  <c r="E40" i="4"/>
  <c r="Q39" i="4"/>
  <c r="O39" i="4"/>
  <c r="M39" i="4"/>
  <c r="K39" i="4"/>
  <c r="I39" i="4"/>
  <c r="E39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7" i="4"/>
  <c r="Q22" i="4"/>
  <c r="Q30" i="4"/>
  <c r="Q31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7" i="4"/>
  <c r="E10" i="4"/>
  <c r="E11" i="4"/>
  <c r="E12" i="4"/>
  <c r="E13" i="4"/>
  <c r="E14" i="4"/>
  <c r="E15" i="4"/>
  <c r="E18" i="4"/>
  <c r="E19" i="4"/>
  <c r="E20" i="4"/>
  <c r="E21" i="4"/>
  <c r="E22" i="4"/>
  <c r="E25" i="4"/>
  <c r="E26" i="4"/>
  <c r="E27" i="4"/>
  <c r="E28" i="4"/>
  <c r="E29" i="4"/>
  <c r="E30" i="4"/>
  <c r="E7" i="4"/>
  <c r="F23" i="4"/>
  <c r="Q8" i="4"/>
  <c r="M25" i="4"/>
  <c r="K32" i="4"/>
  <c r="E8" i="4"/>
  <c r="F19" i="4"/>
  <c r="G46" i="4" s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6" i="3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L11" i="1" l="1"/>
  <c r="L9" i="1"/>
  <c r="L17" i="1"/>
  <c r="M12" i="1" s="1"/>
  <c r="G45" i="4"/>
  <c r="G41" i="4"/>
  <c r="G40" i="4"/>
  <c r="G48" i="4"/>
  <c r="G47" i="4"/>
  <c r="G11" i="4"/>
  <c r="G39" i="4"/>
  <c r="G18" i="4"/>
  <c r="G7" i="4"/>
  <c r="G32" i="4"/>
  <c r="G31" i="4"/>
  <c r="G10" i="4"/>
  <c r="G17" i="4"/>
  <c r="G30" i="4"/>
  <c r="G25" i="4"/>
  <c r="G24" i="4"/>
  <c r="G9" i="4"/>
  <c r="G22" i="4"/>
  <c r="G16" i="4"/>
  <c r="G15" i="4"/>
  <c r="G29" i="4"/>
  <c r="G23" i="4"/>
  <c r="G8" i="4"/>
  <c r="Q15" i="4"/>
  <c r="M7" i="4"/>
  <c r="K28" i="4"/>
  <c r="M32" i="4"/>
  <c r="M24" i="4"/>
  <c r="M17" i="4"/>
  <c r="M9" i="4"/>
  <c r="K27" i="4"/>
  <c r="K20" i="4"/>
  <c r="K12" i="4"/>
  <c r="M31" i="4"/>
  <c r="M23" i="4"/>
  <c r="M16" i="4"/>
  <c r="M8" i="4"/>
  <c r="Q29" i="4"/>
  <c r="Q14" i="4"/>
  <c r="Q13" i="4"/>
  <c r="M18" i="4"/>
  <c r="G14" i="4"/>
  <c r="K19" i="4"/>
  <c r="K18" i="4"/>
  <c r="M14" i="4"/>
  <c r="Q27" i="4"/>
  <c r="Q12" i="4"/>
  <c r="K14" i="4"/>
  <c r="K13" i="4"/>
  <c r="K26" i="4"/>
  <c r="M30" i="4"/>
  <c r="M15" i="4"/>
  <c r="Q28" i="4"/>
  <c r="G21" i="4"/>
  <c r="K10" i="4"/>
  <c r="E24" i="4"/>
  <c r="G27" i="4"/>
  <c r="K7" i="4"/>
  <c r="K9" i="4"/>
  <c r="M21" i="4"/>
  <c r="Q26" i="4"/>
  <c r="Q19" i="4"/>
  <c r="Q11" i="4"/>
  <c r="K29" i="4"/>
  <c r="M10" i="4"/>
  <c r="K21" i="4"/>
  <c r="K11" i="4"/>
  <c r="M22" i="4"/>
  <c r="Q21" i="4"/>
  <c r="G28" i="4"/>
  <c r="G13" i="4"/>
  <c r="K25" i="4"/>
  <c r="M29" i="4"/>
  <c r="Q20" i="4"/>
  <c r="E32" i="4"/>
  <c r="E17" i="4"/>
  <c r="E9" i="4"/>
  <c r="G20" i="4"/>
  <c r="G12" i="4"/>
  <c r="K24" i="4"/>
  <c r="K17" i="4"/>
  <c r="M28" i="4"/>
  <c r="M13" i="4"/>
  <c r="E31" i="4"/>
  <c r="E23" i="4"/>
  <c r="E16" i="4"/>
  <c r="G26" i="4"/>
  <c r="G19" i="4"/>
  <c r="K31" i="4"/>
  <c r="K23" i="4"/>
  <c r="K16" i="4"/>
  <c r="K8" i="4"/>
  <c r="M27" i="4"/>
  <c r="M20" i="4"/>
  <c r="M12" i="4"/>
  <c r="Q7" i="4"/>
  <c r="Q25" i="4"/>
  <c r="Q18" i="4"/>
  <c r="Q10" i="4"/>
  <c r="K30" i="4"/>
  <c r="K22" i="4"/>
  <c r="K15" i="4"/>
  <c r="M26" i="4"/>
  <c r="M19" i="4"/>
  <c r="M11" i="4"/>
  <c r="Q32" i="4"/>
  <c r="Q24" i="4"/>
  <c r="Q17" i="4"/>
  <c r="Q9" i="4"/>
  <c r="Q23" i="4"/>
  <c r="Q16" i="4"/>
  <c r="M11" i="1" l="1"/>
  <c r="M15" i="1"/>
  <c r="M13" i="1"/>
  <c r="M14" i="1"/>
  <c r="M10" i="1"/>
  <c r="M9" i="1"/>
</calcChain>
</file>

<file path=xl/sharedStrings.xml><?xml version="1.0" encoding="utf-8"?>
<sst xmlns="http://schemas.openxmlformats.org/spreadsheetml/2006/main" count="205" uniqueCount="58">
  <si>
    <t>x1</t>
  </si>
  <si>
    <t>x2</t>
  </si>
  <si>
    <t>x3</t>
  </si>
  <si>
    <t>x4</t>
  </si>
  <si>
    <t>x5</t>
  </si>
  <si>
    <t>x6</t>
  </si>
  <si>
    <t>x7</t>
  </si>
  <si>
    <t xml:space="preserve">Ładunek czynnikowy </t>
  </si>
  <si>
    <t>Czynnik 1</t>
  </si>
  <si>
    <t>Czynnik 2</t>
  </si>
  <si>
    <t>Czynnik 3</t>
  </si>
  <si>
    <t>Kwadrat ładunku czynnikowego (przeskalowany do sumy 1)</t>
  </si>
  <si>
    <t xml:space="preserve">Proporcja całkowitej wariancji </t>
  </si>
  <si>
    <t xml:space="preserve">Wyjaśniona wariancja przez czynnik </t>
  </si>
  <si>
    <t xml:space="preserve">Kwadrat ładunku czynnikowego * Proporcja całkowitej wariancji </t>
  </si>
  <si>
    <t>Najwyższa wartość</t>
  </si>
  <si>
    <t>Suma</t>
  </si>
  <si>
    <t>Wagi</t>
  </si>
  <si>
    <t>Kraj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</si>
  <si>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</si>
  <si>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</si>
  <si>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</si>
  <si>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</si>
  <si>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</si>
  <si>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</si>
  <si>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</si>
  <si>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</si>
  <si>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</si>
  <si>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</si>
  <si>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</si>
  <si>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</si>
  <si>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</si>
  <si>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</si>
  <si>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</si>
  <si>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</si>
  <si>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</si>
  <si>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</si>
  <si>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</si>
  <si>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</si>
  <si>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</si>
  <si>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</si>
  <si>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</si>
  <si>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</si>
  <si>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</si>
  <si>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</si>
  <si>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Wagi oparte na metodzie głównych składowych (PC)</t>
  </si>
  <si>
    <t>Wskaźnik</t>
  </si>
  <si>
    <t>Miejsce</t>
  </si>
  <si>
    <t>Wsparcie społeczne</t>
  </si>
  <si>
    <t>PKB na mieszkańca</t>
  </si>
  <si>
    <t xml:space="preserve">Oczekiwana długość życia zdrowego </t>
  </si>
  <si>
    <t>Wolność</t>
  </si>
  <si>
    <t>Hojność</t>
  </si>
  <si>
    <t>Postrzeganie korupcji</t>
  </si>
  <si>
    <t>Pozytywne emocje</t>
  </si>
  <si>
    <t>Dla 23-26 miejsca</t>
  </si>
  <si>
    <t>Dla 1-3 miejsca</t>
  </si>
  <si>
    <t>Julia Matyja, Zastosowanie metod analizy wielowymiarowej do wyznaczania indeksu szcześcia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</si>
</sst>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"/>
    <numFmt numFmtId="166" formatCode="0.000"/>
  </numFmts>
  <fonts count="11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238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 (Tekst podstawowy)"/>
      <charset val="238"/>
    </font>
    <font>
      <b/>
      <sz val="12"/>
      <color theme="3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2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164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85A4-A90B-3249-A422-274BB931871E}">
  <dimension ref="A2:M25"/>
  <sheetViews>
    <sheetView tabSelected="1" zoomScale="125" workbookViewId="0">
      <selection activeCell="F19" sqref="F19"/>
    </sheetView>
  </sheetViews>
  <sheetFormatPr baseColWidth="10" defaultRowHeight="16" x14ac:dyDescent="0.2"/>
  <cols>
    <col min="2" max="2" width="13.5" customWidth="1"/>
    <col min="3" max="3" width="12.83203125" bestFit="1" customWidth="1"/>
    <col min="4" max="4" width="14" bestFit="1" customWidth="1"/>
    <col min="6" max="6" width="12.1640625" customWidth="1"/>
    <col min="7" max="7" width="12.5" customWidth="1"/>
    <col min="8" max="8" width="11.6640625" customWidth="1"/>
    <col min="9" max="10" width="12.6640625" bestFit="1" customWidth="1"/>
    <col min="11" max="11" width="14.6640625" customWidth="1"/>
    <col min="12" max="12" width="14.83203125" customWidth="1"/>
    <col min="13" max="13" width="13.33203125" customWidth="1"/>
  </cols>
  <sheetData>
    <row r="2" spans="1:13" s="30" customFormat="1" x14ac:dyDescent="0.2">
      <c r="A2" s="29" t="s">
        <v>57</v>
      </c>
    </row>
    <row r="3" spans="1:13" s="30" customFormat="1" x14ac:dyDescent="0.2"/>
    <row r="6" spans="1:13" ht="16" customHeight="1" x14ac:dyDescent="0.2">
      <c r="B6" s="2"/>
      <c r="C6" s="28" t="s">
        <v>7</v>
      </c>
      <c r="D6" s="28"/>
      <c r="E6" s="28"/>
      <c r="F6" s="27" t="s">
        <v>11</v>
      </c>
      <c r="G6" s="27"/>
      <c r="H6" s="27"/>
      <c r="I6" s="9"/>
      <c r="J6" s="9"/>
      <c r="K6" s="9"/>
    </row>
    <row r="7" spans="1:13" ht="15" customHeight="1" x14ac:dyDescent="0.2">
      <c r="B7" s="1"/>
      <c r="C7" s="28"/>
      <c r="D7" s="28"/>
      <c r="E7" s="28"/>
      <c r="F7" s="27"/>
      <c r="G7" s="27"/>
      <c r="H7" s="27"/>
      <c r="I7" s="26" t="s">
        <v>14</v>
      </c>
      <c r="J7" s="26"/>
      <c r="K7" s="26"/>
      <c r="L7" s="22" t="s">
        <v>15</v>
      </c>
      <c r="M7" s="23" t="s">
        <v>17</v>
      </c>
    </row>
    <row r="8" spans="1:13" ht="20" customHeight="1" x14ac:dyDescent="0.2">
      <c r="B8" s="2"/>
      <c r="C8" s="6" t="s">
        <v>8</v>
      </c>
      <c r="D8" s="6" t="s">
        <v>9</v>
      </c>
      <c r="E8" s="6" t="s">
        <v>10</v>
      </c>
      <c r="F8" s="6" t="s">
        <v>8</v>
      </c>
      <c r="G8" s="6" t="s">
        <v>9</v>
      </c>
      <c r="H8" s="6" t="s">
        <v>10</v>
      </c>
      <c r="I8" s="26"/>
      <c r="J8" s="26"/>
      <c r="K8" s="26"/>
      <c r="L8" s="22"/>
      <c r="M8" s="23"/>
    </row>
    <row r="9" spans="1:13" ht="25" customHeight="1" x14ac:dyDescent="0.2">
      <c r="B9" s="5" t="s">
        <v>0</v>
      </c>
      <c r="C9" s="4">
        <v>6.9650000000000004E-2</v>
      </c>
      <c r="D9" s="3">
        <v>0.92097600000000002</v>
      </c>
      <c r="E9" s="3">
        <v>-4.6004999999999997E-2</v>
      </c>
      <c r="F9" s="3">
        <v>1.593E-3</v>
      </c>
      <c r="G9" s="5">
        <v>0.57185699999999995</v>
      </c>
      <c r="H9" s="3">
        <v>2.0049999999999998E-3</v>
      </c>
      <c r="I9" s="7">
        <f>F9*$C$18</f>
        <v>8.6882219999999996E-4</v>
      </c>
      <c r="J9" s="8">
        <f>G9*$D$18</f>
        <v>0.15188521919999998</v>
      </c>
      <c r="K9" s="7">
        <f>H9*$E$18</f>
        <v>3.78945E-4</v>
      </c>
      <c r="L9" s="7">
        <f>MAX(I9:K9)</f>
        <v>0.15188521919999998</v>
      </c>
      <c r="M9" s="12">
        <f>L9/$L$17</f>
        <v>0.17385761034529773</v>
      </c>
    </row>
    <row r="10" spans="1:13" ht="25" customHeight="1" x14ac:dyDescent="0.2">
      <c r="B10" s="5" t="s">
        <v>1</v>
      </c>
      <c r="C10" s="3">
        <v>0.861487</v>
      </c>
      <c r="D10" s="4">
        <v>-6.3707E-2</v>
      </c>
      <c r="E10" s="3">
        <v>0.23011400000000001</v>
      </c>
      <c r="F10" s="5">
        <v>0.243647</v>
      </c>
      <c r="G10" s="3">
        <v>2.7360000000000002E-3</v>
      </c>
      <c r="H10" s="3">
        <v>5.0169999999999999E-2</v>
      </c>
      <c r="I10" s="8">
        <f t="shared" ref="I10:I15" si="0">F10*$C$18</f>
        <v>0.1328850738</v>
      </c>
      <c r="J10" s="21">
        <f t="shared" ref="J10:J15" si="1">G10*$D$18</f>
        <v>7.2668160000000006E-4</v>
      </c>
      <c r="K10" s="7">
        <f t="shared" ref="K10:K15" si="2">H10*$E$18</f>
        <v>9.4821300000000001E-3</v>
      </c>
      <c r="L10" s="7">
        <f t="shared" ref="L10:L15" si="3">MAX(I10:K10)</f>
        <v>0.1328850738</v>
      </c>
      <c r="M10" s="12">
        <f t="shared" ref="M10:M15" si="4">L10/$L$17</f>
        <v>0.15210881943031451</v>
      </c>
    </row>
    <row r="11" spans="1:13" ht="25" customHeight="1" x14ac:dyDescent="0.2">
      <c r="B11" s="5" t="s">
        <v>2</v>
      </c>
      <c r="C11" s="4">
        <v>0.195497</v>
      </c>
      <c r="D11" s="3">
        <v>-7.2390999999999997E-2</v>
      </c>
      <c r="E11" s="3">
        <v>0.96939900000000001</v>
      </c>
      <c r="F11" s="3">
        <v>1.2547000000000001E-2</v>
      </c>
      <c r="G11" s="3">
        <v>3.5330000000000001E-3</v>
      </c>
      <c r="H11" s="5">
        <v>0.89035200000000003</v>
      </c>
      <c r="I11" s="7">
        <f t="shared" si="0"/>
        <v>6.8431338000000006E-3</v>
      </c>
      <c r="J11" s="21">
        <f t="shared" si="1"/>
        <v>9.3836480000000007E-4</v>
      </c>
      <c r="K11" s="8">
        <f t="shared" si="2"/>
        <v>0.16827652800000001</v>
      </c>
      <c r="L11" s="7">
        <f t="shared" si="3"/>
        <v>0.16827652800000001</v>
      </c>
      <c r="M11" s="12">
        <f t="shared" si="4"/>
        <v>0.19262015875790756</v>
      </c>
    </row>
    <row r="12" spans="1:13" ht="25" customHeight="1" x14ac:dyDescent="0.2">
      <c r="B12" s="5" t="s">
        <v>3</v>
      </c>
      <c r="C12" s="3">
        <v>0.54388499999999995</v>
      </c>
      <c r="D12" s="3">
        <v>0.61954799999999999</v>
      </c>
      <c r="E12" s="4">
        <v>-7.2531999999999999E-2</v>
      </c>
      <c r="F12" s="3">
        <v>9.7113000000000005E-2</v>
      </c>
      <c r="G12" s="5">
        <v>0.25878600000000002</v>
      </c>
      <c r="H12" s="3">
        <v>4.9839999999999997E-3</v>
      </c>
      <c r="I12" s="7">
        <f t="shared" si="0"/>
        <v>5.2965430200000004E-2</v>
      </c>
      <c r="J12" s="8">
        <f t="shared" si="1"/>
        <v>6.8733561600000007E-2</v>
      </c>
      <c r="K12" s="7">
        <f t="shared" si="2"/>
        <v>9.4197599999999997E-4</v>
      </c>
      <c r="L12" s="7">
        <f t="shared" si="3"/>
        <v>6.8733561600000007E-2</v>
      </c>
      <c r="M12" s="12">
        <f t="shared" si="4"/>
        <v>7.8676864234971736E-2</v>
      </c>
    </row>
    <row r="13" spans="1:13" ht="25" customHeight="1" x14ac:dyDescent="0.2">
      <c r="B13" s="5" t="s">
        <v>4</v>
      </c>
      <c r="C13" s="4">
        <v>0.84814900000000004</v>
      </c>
      <c r="D13" s="3">
        <v>0.13076199999999999</v>
      </c>
      <c r="E13" s="4">
        <v>0.13731699999999999</v>
      </c>
      <c r="F13" s="5">
        <v>0.23616100000000001</v>
      </c>
      <c r="G13" s="3">
        <v>1.1528E-2</v>
      </c>
      <c r="H13" s="3">
        <v>1.7864999999999999E-2</v>
      </c>
      <c r="I13" s="8">
        <f t="shared" si="0"/>
        <v>0.12880220940000001</v>
      </c>
      <c r="J13" s="21">
        <f t="shared" si="1"/>
        <v>3.0618367999999999E-3</v>
      </c>
      <c r="K13" s="7">
        <f t="shared" si="2"/>
        <v>3.3764849999999998E-3</v>
      </c>
      <c r="L13" s="7">
        <f t="shared" si="3"/>
        <v>0.12880220940000001</v>
      </c>
      <c r="M13" s="12">
        <f t="shared" si="4"/>
        <v>0.14743530971234001</v>
      </c>
    </row>
    <row r="14" spans="1:13" ht="25" customHeight="1" x14ac:dyDescent="0.2">
      <c r="B14" s="5" t="s">
        <v>5</v>
      </c>
      <c r="C14" s="3">
        <v>-0.81846099999999999</v>
      </c>
      <c r="D14" s="3">
        <v>-0.30029899999999998</v>
      </c>
      <c r="E14" s="3">
        <v>-0.18998399999999999</v>
      </c>
      <c r="F14" s="5">
        <v>0.219917</v>
      </c>
      <c r="G14" s="3">
        <v>6.0798999999999999E-2</v>
      </c>
      <c r="H14" s="3">
        <v>3.4196999999999998E-2</v>
      </c>
      <c r="I14" s="8">
        <f t="shared" si="0"/>
        <v>0.11994273179999999</v>
      </c>
      <c r="J14" s="21">
        <f t="shared" si="1"/>
        <v>1.6148214399999999E-2</v>
      </c>
      <c r="K14" s="7">
        <f t="shared" si="2"/>
        <v>6.4632329999999997E-3</v>
      </c>
      <c r="L14" s="7">
        <f t="shared" si="3"/>
        <v>0.11994273179999999</v>
      </c>
      <c r="M14" s="12">
        <f t="shared" si="4"/>
        <v>0.1372941806903285</v>
      </c>
    </row>
    <row r="15" spans="1:13" ht="25" customHeight="1" x14ac:dyDescent="0.2">
      <c r="B15" s="5" t="s">
        <v>6</v>
      </c>
      <c r="C15" s="4">
        <v>0.75879700000000005</v>
      </c>
      <c r="D15" s="3">
        <v>0.36690499999999998</v>
      </c>
      <c r="E15" s="3">
        <v>-2.1211000000000001E-2</v>
      </c>
      <c r="F15" s="5">
        <v>0.189023</v>
      </c>
      <c r="G15" s="3">
        <v>9.0760999999999994E-2</v>
      </c>
      <c r="H15" s="3">
        <v>4.26E-4</v>
      </c>
      <c r="I15" s="8">
        <f t="shared" si="0"/>
        <v>0.1030931442</v>
      </c>
      <c r="J15" s="21">
        <f t="shared" si="1"/>
        <v>2.4106121599999999E-2</v>
      </c>
      <c r="K15" s="7">
        <f t="shared" si="2"/>
        <v>8.0513999999999995E-5</v>
      </c>
      <c r="L15" s="7">
        <f t="shared" si="3"/>
        <v>0.1030931442</v>
      </c>
      <c r="M15" s="12">
        <f t="shared" si="4"/>
        <v>0.11800705682883983</v>
      </c>
    </row>
    <row r="16" spans="1:13" ht="25" customHeight="1" x14ac:dyDescent="0.2">
      <c r="B16" s="24" t="s">
        <v>13</v>
      </c>
      <c r="C16" s="25">
        <v>3.0459999999999998</v>
      </c>
      <c r="D16" s="25">
        <v>1.4832000000000001</v>
      </c>
      <c r="E16" s="25">
        <v>1.0555000000000001</v>
      </c>
      <c r="F16" s="2"/>
      <c r="G16" s="2"/>
      <c r="H16" s="2"/>
    </row>
    <row r="17" spans="2:13" ht="25" customHeight="1" x14ac:dyDescent="0.2">
      <c r="B17" s="24"/>
      <c r="C17" s="25"/>
      <c r="D17" s="25"/>
      <c r="E17" s="25"/>
      <c r="F17" s="2"/>
      <c r="G17" s="2"/>
      <c r="H17" s="2"/>
      <c r="K17" s="10" t="s">
        <v>16</v>
      </c>
      <c r="L17" s="7">
        <f>SUM(L9:L15)</f>
        <v>0.87361846800000009</v>
      </c>
      <c r="M17" s="13"/>
    </row>
    <row r="18" spans="2:13" ht="25" customHeight="1" x14ac:dyDescent="0.2">
      <c r="B18" s="24" t="s">
        <v>12</v>
      </c>
      <c r="C18" s="25">
        <v>0.5454</v>
      </c>
      <c r="D18" s="25">
        <v>0.2656</v>
      </c>
      <c r="E18" s="25">
        <v>0.189</v>
      </c>
      <c r="F18" s="2"/>
      <c r="G18" s="2"/>
      <c r="H18" s="2"/>
    </row>
    <row r="19" spans="2:13" ht="25" customHeight="1" x14ac:dyDescent="0.2">
      <c r="B19" s="24"/>
      <c r="C19" s="25"/>
      <c r="D19" s="25"/>
      <c r="E19" s="25"/>
      <c r="F19" s="2"/>
      <c r="G19" s="2"/>
      <c r="H19" s="2"/>
    </row>
    <row r="20" spans="2:13" x14ac:dyDescent="0.2">
      <c r="B20" s="2"/>
      <c r="C20" s="2"/>
      <c r="D20" s="2"/>
      <c r="E20" s="2"/>
      <c r="F20" s="2"/>
      <c r="G20" s="2"/>
      <c r="H20" s="2"/>
    </row>
    <row r="21" spans="2:13" x14ac:dyDescent="0.2">
      <c r="B21" s="2"/>
      <c r="C21" s="2"/>
      <c r="D21" s="2"/>
      <c r="E21" s="2"/>
      <c r="F21" s="2"/>
      <c r="G21" s="2"/>
      <c r="H21" s="2"/>
    </row>
    <row r="22" spans="2:13" x14ac:dyDescent="0.2">
      <c r="B22" s="1"/>
      <c r="C22" s="1"/>
      <c r="D22" s="1"/>
      <c r="E22" s="1"/>
      <c r="F22" s="2"/>
      <c r="G22" s="1"/>
      <c r="H22" s="1"/>
    </row>
    <row r="23" spans="2:13" x14ac:dyDescent="0.2">
      <c r="B23" s="1"/>
      <c r="C23" s="1"/>
      <c r="D23" s="1"/>
      <c r="E23" s="1"/>
      <c r="F23" s="2"/>
      <c r="G23" s="1"/>
      <c r="H23" s="1"/>
    </row>
    <row r="24" spans="2:13" x14ac:dyDescent="0.2">
      <c r="B24" s="1"/>
      <c r="C24" s="1"/>
      <c r="D24" s="1"/>
      <c r="E24" s="1"/>
      <c r="F24" s="2"/>
      <c r="G24" s="1"/>
      <c r="H24" s="1"/>
    </row>
    <row r="25" spans="2:13" x14ac:dyDescent="0.2">
      <c r="F25" s="2"/>
    </row>
  </sheetData>
  <mergeCells count="14">
    <mergeCell ref="A2:XFD3"/>
    <mergeCell ref="L7:L8"/>
    <mergeCell ref="M7:M8"/>
    <mergeCell ref="B18:B19"/>
    <mergeCell ref="C18:C19"/>
    <mergeCell ref="D18:D19"/>
    <mergeCell ref="E18:E19"/>
    <mergeCell ref="I7:K8"/>
    <mergeCell ref="F6:H7"/>
    <mergeCell ref="C6:E7"/>
    <mergeCell ref="B16:B17"/>
    <mergeCell ref="C16:C17"/>
    <mergeCell ref="D16:D17"/>
    <mergeCell ref="E16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D73D-5B4F-8040-B2AF-3CE1852CE775}">
  <dimension ref="A1:O32"/>
  <sheetViews>
    <sheetView zoomScale="125" workbookViewId="0">
      <selection activeCell="A2" sqref="A2:XFD3"/>
    </sheetView>
  </sheetViews>
  <sheetFormatPr baseColWidth="10" defaultRowHeight="16" x14ac:dyDescent="0.2"/>
  <cols>
    <col min="11" max="11" width="13" style="1" customWidth="1"/>
    <col min="15" max="15" width="11.6640625" bestFit="1" customWidth="1"/>
  </cols>
  <sheetData>
    <row r="1" spans="1:15" x14ac:dyDescent="0.2">
      <c r="K1"/>
    </row>
    <row r="2" spans="1:15" s="30" customFormat="1" x14ac:dyDescent="0.2">
      <c r="A2" s="29" t="s">
        <v>57</v>
      </c>
    </row>
    <row r="3" spans="1:15" s="30" customFormat="1" x14ac:dyDescent="0.2"/>
    <row r="4" spans="1:15" x14ac:dyDescent="0.2">
      <c r="K4"/>
    </row>
    <row r="6" spans="1:15" ht="16" customHeight="1" x14ac:dyDescent="0.2">
      <c r="B6" s="5" t="s">
        <v>18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K6" s="5" t="s">
        <v>46</v>
      </c>
      <c r="N6" s="31" t="s">
        <v>45</v>
      </c>
      <c r="O6" s="32"/>
    </row>
    <row r="7" spans="1:15" x14ac:dyDescent="0.2">
      <c r="B7" s="5" t="s">
        <v>19</v>
      </c>
      <c r="C7" s="14">
        <v>-1.7180176497384989E-2</v>
      </c>
      <c r="D7" s="14">
        <v>0.62723595092070594</v>
      </c>
      <c r="E7" s="14">
        <v>0.68090006232165678</v>
      </c>
      <c r="F7" s="14">
        <v>0.77045983407180518</v>
      </c>
      <c r="G7" s="14">
        <v>-8.7542933018755608E-3</v>
      </c>
      <c r="H7" s="14">
        <v>-0.86132716589052094</v>
      </c>
      <c r="I7" s="14">
        <v>0.38255826532857978</v>
      </c>
      <c r="K7" s="12">
        <f>C7*$O$8+D7*$O$9+E7*$O$10+F7*$O$11+G7*$O$12+H7*$O$13+I7*$O$14</f>
        <v>0.20980634756260841</v>
      </c>
      <c r="N7" s="33"/>
      <c r="O7" s="34"/>
    </row>
    <row r="8" spans="1:15" x14ac:dyDescent="0.2">
      <c r="B8" s="5" t="s">
        <v>20</v>
      </c>
      <c r="C8" s="14">
        <v>0.4295044124345988</v>
      </c>
      <c r="D8" s="14">
        <v>-1.120969324706147</v>
      </c>
      <c r="E8" s="14">
        <v>-1.718462062049902</v>
      </c>
      <c r="F8" s="14">
        <v>-0.35679012450305159</v>
      </c>
      <c r="G8" s="14">
        <v>-0.64852751190382274</v>
      </c>
      <c r="H8" s="14">
        <v>1.1375213314818611</v>
      </c>
      <c r="I8" s="14">
        <v>-1.548637926312924</v>
      </c>
      <c r="K8" s="12">
        <f t="shared" ref="K8:K32" si="0">C8*$O$8+D8*$O$9+E8*$O$10+F8*$O$11+G8*$O$12+H8*$O$13+I8*$O$14</f>
        <v>-0.57712965973554486</v>
      </c>
      <c r="N8" s="16" t="s">
        <v>0</v>
      </c>
      <c r="O8" s="17">
        <v>0.17386121114222913</v>
      </c>
    </row>
    <row r="9" spans="1:15" x14ac:dyDescent="0.2">
      <c r="B9" s="5" t="s">
        <v>21</v>
      </c>
      <c r="C9" s="14">
        <v>0.61223901699768113</v>
      </c>
      <c r="D9" s="14">
        <v>-0.35891512186201968</v>
      </c>
      <c r="E9" s="14">
        <v>-0.32423812491507548</v>
      </c>
      <c r="F9" s="14">
        <v>0.66704240667961645</v>
      </c>
      <c r="G9" s="14">
        <v>4.0459031205966348E-2</v>
      </c>
      <c r="H9" s="14">
        <v>0.5288184968910945</v>
      </c>
      <c r="I9" s="14">
        <v>1.1857991591971679</v>
      </c>
      <c r="K9" s="12">
        <f t="shared" si="0"/>
        <v>0.26036492447718207</v>
      </c>
      <c r="N9" s="16" t="s">
        <v>1</v>
      </c>
      <c r="O9" s="17">
        <v>0.15210183515106884</v>
      </c>
    </row>
    <row r="10" spans="1:15" x14ac:dyDescent="0.2">
      <c r="B10" s="5" t="s">
        <v>22</v>
      </c>
      <c r="C10" s="14">
        <v>0.9980120710753041</v>
      </c>
      <c r="D10" s="14">
        <v>1.252772088428979</v>
      </c>
      <c r="E10" s="14">
        <v>0.7781714997961785</v>
      </c>
      <c r="F10" s="14">
        <v>1.070370373509153</v>
      </c>
      <c r="G10" s="14">
        <v>0.59410893191918979</v>
      </c>
      <c r="H10" s="14">
        <v>-1.683898563986151</v>
      </c>
      <c r="I10" s="14">
        <v>2.006130284850197</v>
      </c>
      <c r="K10" s="12">
        <f t="shared" si="0"/>
        <v>0.69132333715744954</v>
      </c>
      <c r="N10" s="16" t="s">
        <v>2</v>
      </c>
      <c r="O10" s="17">
        <v>0.19264040493474324</v>
      </c>
    </row>
    <row r="11" spans="1:15" x14ac:dyDescent="0.2">
      <c r="B11" s="5" t="s">
        <v>23</v>
      </c>
      <c r="C11" s="14">
        <v>-0.26082631591483102</v>
      </c>
      <c r="D11" s="14">
        <v>0.66487673436721717</v>
      </c>
      <c r="E11" s="14">
        <v>0.38908574989809158</v>
      </c>
      <c r="F11" s="14">
        <v>0.24303095437164299</v>
      </c>
      <c r="G11" s="14">
        <v>1.2400338160846169</v>
      </c>
      <c r="H11" s="14">
        <v>-1.1903557251287731</v>
      </c>
      <c r="I11" s="14">
        <v>0.21165594748419911</v>
      </c>
      <c r="K11" s="12">
        <f t="shared" si="0"/>
        <v>0.1942270518027521</v>
      </c>
      <c r="N11" s="16" t="s">
        <v>3</v>
      </c>
      <c r="O11" s="17">
        <v>7.8678493725971563E-2</v>
      </c>
    </row>
    <row r="12" spans="1:15" x14ac:dyDescent="0.2">
      <c r="B12" s="5" t="s">
        <v>24</v>
      </c>
      <c r="C12" s="14">
        <v>0.14525058311424471</v>
      </c>
      <c r="D12" s="14">
        <v>-0.75979258669368599</v>
      </c>
      <c r="E12" s="14">
        <v>-0.32423812491507548</v>
      </c>
      <c r="F12" s="14">
        <v>0.31542315354617539</v>
      </c>
      <c r="G12" s="14">
        <v>0.16349234247557159</v>
      </c>
      <c r="H12" s="14">
        <v>-1.034067159490603</v>
      </c>
      <c r="I12" s="14">
        <v>1.1857991591971679</v>
      </c>
      <c r="K12" s="12">
        <f t="shared" si="0"/>
        <v>-0.1058919532491894</v>
      </c>
      <c r="N12" s="16" t="s">
        <v>4</v>
      </c>
      <c r="O12" s="17">
        <v>0.14742854002352407</v>
      </c>
    </row>
    <row r="13" spans="1:15" x14ac:dyDescent="0.2">
      <c r="B13" s="5" t="s">
        <v>25</v>
      </c>
      <c r="C13" s="14">
        <v>0.14525058311424471</v>
      </c>
      <c r="D13" s="14">
        <v>3.669772312390692</v>
      </c>
      <c r="E13" s="14">
        <v>0.74574768730467289</v>
      </c>
      <c r="F13" s="14">
        <v>0.63601717846196015</v>
      </c>
      <c r="G13" s="14">
        <v>2.0335986737735712</v>
      </c>
      <c r="H13" s="14">
        <v>-1.1410014412430349</v>
      </c>
      <c r="I13" s="14">
        <v>0.65600197387958814</v>
      </c>
      <c r="K13" s="12">
        <f t="shared" si="0"/>
        <v>0.99770868169507554</v>
      </c>
      <c r="N13" s="16" t="s">
        <v>5</v>
      </c>
      <c r="O13" s="17">
        <v>0.13728787664497247</v>
      </c>
    </row>
    <row r="14" spans="1:15" x14ac:dyDescent="0.2">
      <c r="B14" s="5" t="s">
        <v>26</v>
      </c>
      <c r="C14" s="14">
        <v>-2.0881723615456709</v>
      </c>
      <c r="D14" s="14">
        <v>-0.93807132222144052</v>
      </c>
      <c r="E14" s="14">
        <v>0.2918143124235652</v>
      </c>
      <c r="F14" s="14">
        <v>-3.1180354358744919</v>
      </c>
      <c r="G14" s="14">
        <v>-1.571277346425862</v>
      </c>
      <c r="H14" s="14">
        <v>0.86607277011030304</v>
      </c>
      <c r="I14" s="14">
        <v>-1.599908621666239</v>
      </c>
      <c r="K14" s="12">
        <f t="shared" si="0"/>
        <v>-0.99638332177032718</v>
      </c>
      <c r="N14" s="16" t="s">
        <v>6</v>
      </c>
      <c r="O14" s="17">
        <v>0.11800163837749074</v>
      </c>
    </row>
    <row r="15" spans="1:15" x14ac:dyDescent="0.2">
      <c r="B15" s="5" t="s">
        <v>27</v>
      </c>
      <c r="C15" s="14">
        <v>0.38889672253169072</v>
      </c>
      <c r="D15" s="14">
        <v>-0.29131152572176833</v>
      </c>
      <c r="E15" s="14">
        <v>1.102409624711254</v>
      </c>
      <c r="F15" s="14">
        <v>-0.42918232367758402</v>
      </c>
      <c r="G15" s="14">
        <v>0.51413727959394662</v>
      </c>
      <c r="H15" s="14">
        <v>3.9388515024194208E-2</v>
      </c>
      <c r="I15" s="14">
        <v>-0.13014868820456249</v>
      </c>
      <c r="K15" s="12">
        <f t="shared" si="0"/>
        <v>0.26775457092648663</v>
      </c>
      <c r="N15" s="15"/>
    </row>
    <row r="16" spans="1:15" x14ac:dyDescent="0.2">
      <c r="B16" s="5" t="s">
        <v>28</v>
      </c>
      <c r="C16" s="14">
        <v>-0.34204169572064719</v>
      </c>
      <c r="D16" s="14">
        <v>9.9141377193534205E-2</v>
      </c>
      <c r="E16" s="14">
        <v>0.7781714997961785</v>
      </c>
      <c r="F16" s="14">
        <v>-0.3774736099814896</v>
      </c>
      <c r="G16" s="14">
        <v>2.8155700079006089E-2</v>
      </c>
      <c r="H16" s="14">
        <v>-0.45415432383318399</v>
      </c>
      <c r="I16" s="14">
        <v>-0.11305845642012539</v>
      </c>
      <c r="K16" s="12">
        <f t="shared" si="0"/>
        <v>4.2800075839632811E-3</v>
      </c>
      <c r="N16" s="15"/>
    </row>
    <row r="17" spans="2:11" x14ac:dyDescent="0.2">
      <c r="B17" s="5" t="s">
        <v>29</v>
      </c>
      <c r="C17" s="14">
        <v>0.55132748214332039</v>
      </c>
      <c r="D17" s="14">
        <v>-0.63912984307493625</v>
      </c>
      <c r="E17" s="14">
        <v>-0.29181431242356981</v>
      </c>
      <c r="F17" s="14">
        <v>-1.628824481426973</v>
      </c>
      <c r="G17" s="14">
        <v>-1.349817386140572</v>
      </c>
      <c r="H17" s="14">
        <v>0.77558991631978358</v>
      </c>
      <c r="I17" s="14">
        <v>-1.292284449546353</v>
      </c>
      <c r="K17" s="12">
        <f t="shared" si="0"/>
        <v>-0.43074123837827261</v>
      </c>
    </row>
    <row r="18" spans="2:11" x14ac:dyDescent="0.2">
      <c r="B18" s="5" t="s">
        <v>30</v>
      </c>
      <c r="C18" s="14">
        <v>-0.64659936999245393</v>
      </c>
      <c r="D18" s="14">
        <v>2.324038676886052E-3</v>
      </c>
      <c r="E18" s="14">
        <v>0.94029056225371632</v>
      </c>
      <c r="F18" s="14">
        <v>-0.76011809133258834</v>
      </c>
      <c r="G18" s="14">
        <v>-0.72849916422906624</v>
      </c>
      <c r="H18" s="14">
        <v>0.85373419913886817</v>
      </c>
      <c r="I18" s="14">
        <v>-1.2068332906241619</v>
      </c>
      <c r="K18" s="12">
        <f t="shared" si="0"/>
        <v>-0.12333456916783614</v>
      </c>
    </row>
    <row r="19" spans="2:11" x14ac:dyDescent="0.2">
      <c r="B19" s="5" t="s">
        <v>31</v>
      </c>
      <c r="C19" s="14">
        <v>-2.6972877100892849</v>
      </c>
      <c r="D19" s="14">
        <v>-5.8475502080828523E-2</v>
      </c>
      <c r="E19" s="14">
        <v>0.9727143747452266</v>
      </c>
      <c r="F19" s="14">
        <v>-1.5564322822524419</v>
      </c>
      <c r="G19" s="14">
        <v>-0.297882574785448</v>
      </c>
      <c r="H19" s="14">
        <v>1.059377048662776</v>
      </c>
      <c r="I19" s="14">
        <v>-0.36941193318669657</v>
      </c>
      <c r="K19" s="12">
        <f t="shared" si="0"/>
        <v>-0.35498957664434228</v>
      </c>
    </row>
    <row r="20" spans="2:11" x14ac:dyDescent="0.2">
      <c r="B20" s="5" t="s">
        <v>32</v>
      </c>
      <c r="C20" s="14">
        <v>0.65284670690058921</v>
      </c>
      <c r="D20" s="14">
        <v>-0.90904484742437963</v>
      </c>
      <c r="E20" s="14">
        <v>-1.264528687168796</v>
      </c>
      <c r="F20" s="14">
        <v>-1.551261410882891E-2</v>
      </c>
      <c r="G20" s="14">
        <v>-0.26712424696804671</v>
      </c>
      <c r="H20" s="14">
        <v>0.65220420660543899</v>
      </c>
      <c r="I20" s="14">
        <v>5.7843861424255398E-2</v>
      </c>
      <c r="K20" s="12">
        <f t="shared" si="0"/>
        <v>-0.21259883448901032</v>
      </c>
    </row>
    <row r="21" spans="2:11" x14ac:dyDescent="0.2">
      <c r="B21" s="5" t="s">
        <v>33</v>
      </c>
      <c r="C21" s="14">
        <v>1.038619760978212</v>
      </c>
      <c r="D21" s="14">
        <v>-0.38894035708220531</v>
      </c>
      <c r="E21" s="14">
        <v>-1.134833437202764</v>
      </c>
      <c r="F21" s="14">
        <v>2.585435684804719E-2</v>
      </c>
      <c r="G21" s="14">
        <v>-0.83307747880823058</v>
      </c>
      <c r="H21" s="14">
        <v>0.64809134961496051</v>
      </c>
      <c r="I21" s="14">
        <v>0.14329502034644581</v>
      </c>
      <c r="K21" s="12">
        <f t="shared" si="0"/>
        <v>-0.1120987075341067</v>
      </c>
    </row>
    <row r="22" spans="2:11" x14ac:dyDescent="0.2">
      <c r="B22" s="5" t="s">
        <v>34</v>
      </c>
      <c r="C22" s="14">
        <v>0.73406208670640549</v>
      </c>
      <c r="D22" s="14">
        <v>-0.76241433280438831</v>
      </c>
      <c r="E22" s="14">
        <v>-0.94029056225372099</v>
      </c>
      <c r="F22" s="14">
        <v>-1.2254965145974379</v>
      </c>
      <c r="G22" s="14">
        <v>-0.1563942668254017</v>
      </c>
      <c r="H22" s="14">
        <v>0.88252419807221527</v>
      </c>
      <c r="I22" s="14">
        <v>-0.42068262854001032</v>
      </c>
      <c r="K22" s="12">
        <f t="shared" si="0"/>
        <v>-0.21743621481013375</v>
      </c>
    </row>
    <row r="23" spans="2:11" x14ac:dyDescent="0.2">
      <c r="B23" s="5" t="s">
        <v>35</v>
      </c>
      <c r="C23" s="14">
        <v>0.1249467381627921</v>
      </c>
      <c r="D23" s="14">
        <v>0.35931846741751189</v>
      </c>
      <c r="E23" s="14">
        <v>0.9727143747452266</v>
      </c>
      <c r="F23" s="14">
        <v>0.33610663902461352</v>
      </c>
      <c r="G23" s="14">
        <v>1.2400338160846169</v>
      </c>
      <c r="H23" s="14">
        <v>0.46712564203392221</v>
      </c>
      <c r="I23" s="14">
        <v>-0.40359239675557318</v>
      </c>
      <c r="K23" s="12">
        <f t="shared" si="0"/>
        <v>0.48952734320220365</v>
      </c>
    </row>
    <row r="24" spans="2:11" x14ac:dyDescent="0.2">
      <c r="B24" s="5" t="s">
        <v>36</v>
      </c>
      <c r="C24" s="14">
        <v>2.342751340552315E-2</v>
      </c>
      <c r="D24" s="14">
        <v>1.106266418861878</v>
      </c>
      <c r="E24" s="14">
        <v>-2.399362124371561</v>
      </c>
      <c r="F24" s="14">
        <v>0.55328323654820932</v>
      </c>
      <c r="G24" s="14">
        <v>1.5045554353142681</v>
      </c>
      <c r="H24" s="14">
        <v>-1.0834214433763409</v>
      </c>
      <c r="I24" s="14">
        <v>0.89526521886172228</v>
      </c>
      <c r="K24" s="12">
        <f t="shared" si="0"/>
        <v>-6.7627766890814886E-2</v>
      </c>
    </row>
    <row r="25" spans="2:11" x14ac:dyDescent="0.2">
      <c r="B25" s="5" t="s">
        <v>37</v>
      </c>
      <c r="C25" s="14">
        <v>0.1249467381627921</v>
      </c>
      <c r="D25" s="14">
        <v>0.65719876361444618</v>
      </c>
      <c r="E25" s="14">
        <v>0.68090006232165678</v>
      </c>
      <c r="F25" s="14">
        <v>0.27405618258929942</v>
      </c>
      <c r="G25" s="14">
        <v>1.6829537366551961</v>
      </c>
      <c r="H25" s="14">
        <v>-0.59399146150944104</v>
      </c>
      <c r="I25" s="14">
        <v>0.31419733819082662</v>
      </c>
      <c r="K25" s="12">
        <f t="shared" si="0"/>
        <v>0.47805910710487559</v>
      </c>
    </row>
    <row r="26" spans="2:11" x14ac:dyDescent="0.2">
      <c r="B26" s="5" t="s">
        <v>38</v>
      </c>
      <c r="C26" s="14">
        <v>-0.15930709115756209</v>
      </c>
      <c r="D26" s="14">
        <v>-0.48956546971201631</v>
      </c>
      <c r="E26" s="14">
        <v>-0.71332387481316717</v>
      </c>
      <c r="F26" s="14">
        <v>0.59465020750508546</v>
      </c>
      <c r="G26" s="14">
        <v>-1.2267840748709671</v>
      </c>
      <c r="H26" s="14">
        <v>0.30672421940527411</v>
      </c>
      <c r="I26" s="14">
        <v>-1.6853597805884291</v>
      </c>
      <c r="K26" s="12">
        <f t="shared" si="0"/>
        <v>-0.53041863130484657</v>
      </c>
    </row>
    <row r="27" spans="2:11" x14ac:dyDescent="0.2">
      <c r="B27" s="5" t="s">
        <v>39</v>
      </c>
      <c r="C27" s="14">
        <v>-0.64659936999245393</v>
      </c>
      <c r="D27" s="14">
        <v>-0.69899304593597145</v>
      </c>
      <c r="E27" s="14">
        <v>0.58362862484713507</v>
      </c>
      <c r="F27" s="14">
        <v>0.55328323654820932</v>
      </c>
      <c r="G27" s="14">
        <v>-1.140660756982244</v>
      </c>
      <c r="H27" s="14">
        <v>0.95655562390082194</v>
      </c>
      <c r="I27" s="14">
        <v>-0.23269007891119239</v>
      </c>
      <c r="K27" s="12">
        <f t="shared" si="0"/>
        <v>-0.1270749984694616</v>
      </c>
    </row>
    <row r="28" spans="2:11" x14ac:dyDescent="0.2">
      <c r="B28" s="5" t="s">
        <v>40</v>
      </c>
      <c r="C28" s="14">
        <v>-2.250603121157301</v>
      </c>
      <c r="D28" s="14">
        <v>-0.75567269994829678</v>
      </c>
      <c r="E28" s="14">
        <v>-1.264528687168796</v>
      </c>
      <c r="F28" s="14">
        <v>0.58430846476586573</v>
      </c>
      <c r="G28" s="14">
        <v>-1.28214906494229</v>
      </c>
      <c r="H28" s="14">
        <v>1.034699906719907</v>
      </c>
      <c r="I28" s="14">
        <v>0.10911455677756909</v>
      </c>
      <c r="K28" s="12">
        <f t="shared" si="0"/>
        <v>-0.73795651245732552</v>
      </c>
    </row>
    <row r="29" spans="2:11" x14ac:dyDescent="0.2">
      <c r="B29" s="5" t="s">
        <v>41</v>
      </c>
      <c r="C29" s="14">
        <v>0.97770822612384867</v>
      </c>
      <c r="D29" s="14">
        <v>-0.29168606088044008</v>
      </c>
      <c r="E29" s="14">
        <v>0.55120481235562935</v>
      </c>
      <c r="F29" s="14">
        <v>1.0910538589875911</v>
      </c>
      <c r="G29" s="14">
        <v>0.10197568684076901</v>
      </c>
      <c r="H29" s="14">
        <v>0.59051135174826674</v>
      </c>
      <c r="I29" s="14">
        <v>-0.83084819136652521</v>
      </c>
      <c r="K29" s="12">
        <f t="shared" si="0"/>
        <v>0.3157090720638091</v>
      </c>
    </row>
    <row r="30" spans="2:11" x14ac:dyDescent="0.2">
      <c r="B30" s="5" t="s">
        <v>42</v>
      </c>
      <c r="C30" s="14">
        <v>0.9980120710753041</v>
      </c>
      <c r="D30" s="14">
        <v>-0.79312621581547205</v>
      </c>
      <c r="E30" s="14">
        <v>-0.9078667497622106</v>
      </c>
      <c r="F30" s="14">
        <v>-0.29473966806773888</v>
      </c>
      <c r="G30" s="14">
        <v>-0.55010086288813853</v>
      </c>
      <c r="H30" s="14">
        <v>0.7714770593293051</v>
      </c>
      <c r="I30" s="14">
        <v>-0.26687054248006908</v>
      </c>
      <c r="K30" s="12">
        <f t="shared" si="0"/>
        <v>-0.15187913791907234</v>
      </c>
    </row>
    <row r="31" spans="2:11" x14ac:dyDescent="0.2">
      <c r="B31" s="5" t="s">
        <v>43</v>
      </c>
      <c r="C31" s="14">
        <v>1.079227450881117</v>
      </c>
      <c r="D31" s="14">
        <v>0.19945437719111869</v>
      </c>
      <c r="E31" s="14">
        <v>0.71332387481316717</v>
      </c>
      <c r="F31" s="14">
        <v>1.1841295436405599</v>
      </c>
      <c r="G31" s="14">
        <v>-0.15024260126192179</v>
      </c>
      <c r="H31" s="14">
        <v>-1.893654270500537</v>
      </c>
      <c r="I31" s="14">
        <v>1.4763330995326149</v>
      </c>
      <c r="K31" s="12">
        <f t="shared" si="0"/>
        <v>0.34063760075718719</v>
      </c>
    </row>
    <row r="32" spans="2:11" x14ac:dyDescent="0.2">
      <c r="B32" s="5" t="s">
        <v>44</v>
      </c>
      <c r="C32" s="14">
        <v>8.433904825988392E-2</v>
      </c>
      <c r="D32" s="14">
        <v>0.61774772690102153</v>
      </c>
      <c r="E32" s="14">
        <v>1.102409624711254</v>
      </c>
      <c r="F32" s="14">
        <v>0.86353551872477574</v>
      </c>
      <c r="G32" s="14">
        <v>1.0677871803071699</v>
      </c>
      <c r="H32" s="14">
        <v>-1.6345442801004131</v>
      </c>
      <c r="I32" s="14">
        <v>1.4763330995326149</v>
      </c>
      <c r="K32" s="12">
        <f t="shared" si="0"/>
        <v>0.49616307848668656</v>
      </c>
    </row>
  </sheetData>
  <mergeCells count="2">
    <mergeCell ref="N6:O7"/>
    <mergeCell ref="A2:XF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C092-2C50-524B-9BC6-26BF51A1951C}">
  <dimension ref="A2:G31"/>
  <sheetViews>
    <sheetView zoomScale="108" workbookViewId="0">
      <selection activeCell="A2" sqref="A2:XFD3"/>
    </sheetView>
  </sheetViews>
  <sheetFormatPr baseColWidth="10" defaultRowHeight="16" x14ac:dyDescent="0.2"/>
  <cols>
    <col min="3" max="3" width="12.33203125" bestFit="1" customWidth="1"/>
  </cols>
  <sheetData>
    <row r="2" spans="1:7" s="30" customFormat="1" x14ac:dyDescent="0.2">
      <c r="A2" s="29" t="s">
        <v>57</v>
      </c>
    </row>
    <row r="3" spans="1:7" s="30" customFormat="1" x14ac:dyDescent="0.2"/>
    <row r="5" spans="1:7" x14ac:dyDescent="0.2">
      <c r="B5" s="5" t="s">
        <v>18</v>
      </c>
      <c r="C5" s="10" t="s">
        <v>46</v>
      </c>
      <c r="D5" s="10" t="s">
        <v>47</v>
      </c>
      <c r="F5" s="10" t="s">
        <v>18</v>
      </c>
      <c r="G5" s="10" t="s">
        <v>47</v>
      </c>
    </row>
    <row r="6" spans="1:7" x14ac:dyDescent="0.2">
      <c r="B6" s="5" t="s">
        <v>19</v>
      </c>
      <c r="C6" s="12">
        <v>0.20980634756260841</v>
      </c>
      <c r="D6" s="11">
        <f>RANK(C6,$C$6:$C$31)</f>
        <v>10</v>
      </c>
      <c r="F6" s="11" t="s">
        <v>25</v>
      </c>
      <c r="G6" s="11">
        <v>1</v>
      </c>
    </row>
    <row r="7" spans="1:7" x14ac:dyDescent="0.2">
      <c r="B7" s="5" t="s">
        <v>20</v>
      </c>
      <c r="C7" s="12">
        <v>-0.57712965973554486</v>
      </c>
      <c r="D7" s="11">
        <f t="shared" ref="D7:D31" si="0">RANK(C7,$C$6:$C$31)</f>
        <v>24</v>
      </c>
      <c r="F7" s="11" t="s">
        <v>22</v>
      </c>
      <c r="G7" s="11">
        <v>2</v>
      </c>
    </row>
    <row r="8" spans="1:7" x14ac:dyDescent="0.2">
      <c r="B8" s="5" t="s">
        <v>21</v>
      </c>
      <c r="C8" s="12">
        <v>0.26036492447718207</v>
      </c>
      <c r="D8" s="11">
        <f t="shared" si="0"/>
        <v>9</v>
      </c>
      <c r="F8" s="11" t="s">
        <v>44</v>
      </c>
      <c r="G8" s="11">
        <v>3</v>
      </c>
    </row>
    <row r="9" spans="1:7" x14ac:dyDescent="0.2">
      <c r="B9" s="5" t="s">
        <v>22</v>
      </c>
      <c r="C9" s="12">
        <v>0.69132333715744954</v>
      </c>
      <c r="D9" s="11">
        <f t="shared" si="0"/>
        <v>2</v>
      </c>
      <c r="F9" s="11" t="s">
        <v>35</v>
      </c>
      <c r="G9" s="11">
        <v>4</v>
      </c>
    </row>
    <row r="10" spans="1:7" x14ac:dyDescent="0.2">
      <c r="B10" s="5" t="s">
        <v>23</v>
      </c>
      <c r="C10" s="12">
        <v>0.1942270518027521</v>
      </c>
      <c r="D10" s="11">
        <f t="shared" si="0"/>
        <v>11</v>
      </c>
      <c r="F10" s="11" t="s">
        <v>37</v>
      </c>
      <c r="G10" s="11">
        <v>5</v>
      </c>
    </row>
    <row r="11" spans="1:7" x14ac:dyDescent="0.2">
      <c r="B11" s="5" t="s">
        <v>24</v>
      </c>
      <c r="C11" s="12">
        <v>-0.1058919532491894</v>
      </c>
      <c r="D11" s="11">
        <f t="shared" si="0"/>
        <v>14</v>
      </c>
      <c r="F11" s="11" t="s">
        <v>43</v>
      </c>
      <c r="G11" s="11">
        <v>6</v>
      </c>
    </row>
    <row r="12" spans="1:7" x14ac:dyDescent="0.2">
      <c r="B12" s="5" t="s">
        <v>25</v>
      </c>
      <c r="C12" s="12">
        <v>0.99770868169507554</v>
      </c>
      <c r="D12" s="11">
        <f t="shared" si="0"/>
        <v>1</v>
      </c>
      <c r="F12" s="11" t="s">
        <v>41</v>
      </c>
      <c r="G12" s="11">
        <v>7</v>
      </c>
    </row>
    <row r="13" spans="1:7" x14ac:dyDescent="0.2">
      <c r="B13" s="5" t="s">
        <v>26</v>
      </c>
      <c r="C13" s="12">
        <v>-0.99638332177032718</v>
      </c>
      <c r="D13" s="11">
        <f t="shared" si="0"/>
        <v>26</v>
      </c>
      <c r="F13" s="11" t="s">
        <v>27</v>
      </c>
      <c r="G13" s="11">
        <v>8</v>
      </c>
    </row>
    <row r="14" spans="1:7" x14ac:dyDescent="0.2">
      <c r="B14" s="5" t="s">
        <v>27</v>
      </c>
      <c r="C14" s="12">
        <v>0.26775457092648663</v>
      </c>
      <c r="D14" s="11">
        <f t="shared" si="0"/>
        <v>8</v>
      </c>
      <c r="F14" s="11" t="s">
        <v>21</v>
      </c>
      <c r="G14" s="11">
        <v>9</v>
      </c>
    </row>
    <row r="15" spans="1:7" x14ac:dyDescent="0.2">
      <c r="B15" s="5" t="s">
        <v>28</v>
      </c>
      <c r="C15" s="12">
        <v>4.2800075839632811E-3</v>
      </c>
      <c r="D15" s="11">
        <f t="shared" si="0"/>
        <v>12</v>
      </c>
      <c r="F15" s="11" t="s">
        <v>19</v>
      </c>
      <c r="G15" s="11">
        <v>10</v>
      </c>
    </row>
    <row r="16" spans="1:7" x14ac:dyDescent="0.2">
      <c r="B16" s="5" t="s">
        <v>29</v>
      </c>
      <c r="C16" s="12">
        <v>-0.43074123837827261</v>
      </c>
      <c r="D16" s="11">
        <f t="shared" si="0"/>
        <v>22</v>
      </c>
      <c r="F16" s="11" t="s">
        <v>23</v>
      </c>
      <c r="G16" s="11">
        <v>11</v>
      </c>
    </row>
    <row r="17" spans="2:7" x14ac:dyDescent="0.2">
      <c r="B17" s="5" t="s">
        <v>30</v>
      </c>
      <c r="C17" s="12">
        <v>-0.12333456916783614</v>
      </c>
      <c r="D17" s="11">
        <f t="shared" si="0"/>
        <v>16</v>
      </c>
      <c r="F17" s="11" t="s">
        <v>28</v>
      </c>
      <c r="G17" s="11">
        <v>12</v>
      </c>
    </row>
    <row r="18" spans="2:7" x14ac:dyDescent="0.2">
      <c r="B18" s="5" t="s">
        <v>31</v>
      </c>
      <c r="C18" s="12">
        <v>-0.35498957664434228</v>
      </c>
      <c r="D18" s="11">
        <f t="shared" si="0"/>
        <v>21</v>
      </c>
      <c r="F18" s="11" t="s">
        <v>36</v>
      </c>
      <c r="G18" s="11">
        <v>13</v>
      </c>
    </row>
    <row r="19" spans="2:7" x14ac:dyDescent="0.2">
      <c r="B19" s="5" t="s">
        <v>32</v>
      </c>
      <c r="C19" s="12">
        <v>-0.21259883448901032</v>
      </c>
      <c r="D19" s="11">
        <f t="shared" si="0"/>
        <v>19</v>
      </c>
      <c r="F19" s="11" t="s">
        <v>24</v>
      </c>
      <c r="G19" s="11">
        <v>14</v>
      </c>
    </row>
    <row r="20" spans="2:7" x14ac:dyDescent="0.2">
      <c r="B20" s="5" t="s">
        <v>33</v>
      </c>
      <c r="C20" s="12">
        <v>-0.1120987075341067</v>
      </c>
      <c r="D20" s="11">
        <f t="shared" si="0"/>
        <v>15</v>
      </c>
      <c r="F20" s="11" t="s">
        <v>33</v>
      </c>
      <c r="G20" s="11">
        <v>15</v>
      </c>
    </row>
    <row r="21" spans="2:7" x14ac:dyDescent="0.2">
      <c r="B21" s="5" t="s">
        <v>34</v>
      </c>
      <c r="C21" s="12">
        <v>-0.21743621481013375</v>
      </c>
      <c r="D21" s="11">
        <f t="shared" si="0"/>
        <v>20</v>
      </c>
      <c r="F21" s="11" t="s">
        <v>30</v>
      </c>
      <c r="G21" s="11">
        <v>16</v>
      </c>
    </row>
    <row r="22" spans="2:7" x14ac:dyDescent="0.2">
      <c r="B22" s="5" t="s">
        <v>35</v>
      </c>
      <c r="C22" s="12">
        <v>0.48952734320220365</v>
      </c>
      <c r="D22" s="11">
        <f t="shared" si="0"/>
        <v>4</v>
      </c>
      <c r="F22" s="11" t="s">
        <v>39</v>
      </c>
      <c r="G22" s="11">
        <v>17</v>
      </c>
    </row>
    <row r="23" spans="2:7" x14ac:dyDescent="0.2">
      <c r="B23" s="5" t="s">
        <v>36</v>
      </c>
      <c r="C23" s="12">
        <v>-6.7627766890814886E-2</v>
      </c>
      <c r="D23" s="11">
        <f t="shared" si="0"/>
        <v>13</v>
      </c>
      <c r="F23" s="11" t="s">
        <v>42</v>
      </c>
      <c r="G23" s="11">
        <v>18</v>
      </c>
    </row>
    <row r="24" spans="2:7" x14ac:dyDescent="0.2">
      <c r="B24" s="5" t="s">
        <v>37</v>
      </c>
      <c r="C24" s="12">
        <v>0.47805910710487559</v>
      </c>
      <c r="D24" s="11">
        <f t="shared" si="0"/>
        <v>5</v>
      </c>
      <c r="F24" s="11" t="s">
        <v>32</v>
      </c>
      <c r="G24" s="11">
        <v>19</v>
      </c>
    </row>
    <row r="25" spans="2:7" x14ac:dyDescent="0.2">
      <c r="B25" s="5" t="s">
        <v>38</v>
      </c>
      <c r="C25" s="12">
        <v>-0.53041863130484657</v>
      </c>
      <c r="D25" s="11">
        <f t="shared" si="0"/>
        <v>23</v>
      </c>
      <c r="F25" s="11" t="s">
        <v>34</v>
      </c>
      <c r="G25" s="11">
        <v>20</v>
      </c>
    </row>
    <row r="26" spans="2:7" x14ac:dyDescent="0.2">
      <c r="B26" s="5" t="s">
        <v>39</v>
      </c>
      <c r="C26" s="12">
        <v>-0.1270749984694616</v>
      </c>
      <c r="D26" s="11">
        <f t="shared" si="0"/>
        <v>17</v>
      </c>
      <c r="F26" s="11" t="s">
        <v>31</v>
      </c>
      <c r="G26" s="11">
        <v>21</v>
      </c>
    </row>
    <row r="27" spans="2:7" x14ac:dyDescent="0.2">
      <c r="B27" s="5" t="s">
        <v>40</v>
      </c>
      <c r="C27" s="12">
        <v>-0.73795651245732552</v>
      </c>
      <c r="D27" s="11">
        <f t="shared" si="0"/>
        <v>25</v>
      </c>
      <c r="F27" s="11" t="s">
        <v>29</v>
      </c>
      <c r="G27" s="11">
        <v>22</v>
      </c>
    </row>
    <row r="28" spans="2:7" x14ac:dyDescent="0.2">
      <c r="B28" s="5" t="s">
        <v>41</v>
      </c>
      <c r="C28" s="12">
        <v>0.3157090720638091</v>
      </c>
      <c r="D28" s="11">
        <f t="shared" si="0"/>
        <v>7</v>
      </c>
      <c r="F28" s="11" t="s">
        <v>38</v>
      </c>
      <c r="G28" s="11">
        <v>23</v>
      </c>
    </row>
    <row r="29" spans="2:7" x14ac:dyDescent="0.2">
      <c r="B29" s="5" t="s">
        <v>42</v>
      </c>
      <c r="C29" s="12">
        <v>-0.15187913791907234</v>
      </c>
      <c r="D29" s="11">
        <f t="shared" si="0"/>
        <v>18</v>
      </c>
      <c r="F29" s="11" t="s">
        <v>20</v>
      </c>
      <c r="G29" s="11">
        <v>24</v>
      </c>
    </row>
    <row r="30" spans="2:7" x14ac:dyDescent="0.2">
      <c r="B30" s="5" t="s">
        <v>43</v>
      </c>
      <c r="C30" s="12">
        <v>0.34063760075718719</v>
      </c>
      <c r="D30" s="11">
        <f t="shared" si="0"/>
        <v>6</v>
      </c>
      <c r="F30" s="11" t="s">
        <v>40</v>
      </c>
      <c r="G30" s="11">
        <v>25</v>
      </c>
    </row>
    <row r="31" spans="2:7" x14ac:dyDescent="0.2">
      <c r="B31" s="5" t="s">
        <v>44</v>
      </c>
      <c r="C31" s="12">
        <v>0.49616307848668656</v>
      </c>
      <c r="D31" s="11">
        <f t="shared" si="0"/>
        <v>3</v>
      </c>
      <c r="F31" s="11" t="s">
        <v>26</v>
      </c>
      <c r="G31" s="11">
        <v>26</v>
      </c>
    </row>
  </sheetData>
  <mergeCells count="1">
    <mergeCell ref="A2:XF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A54-EE4F-DA46-AFE1-A8E2FA42FB54}">
  <dimension ref="A2:Q48"/>
  <sheetViews>
    <sheetView zoomScale="94" zoomScaleNormal="100" workbookViewId="0">
      <selection activeCell="B8" sqref="B8"/>
    </sheetView>
  </sheetViews>
  <sheetFormatPr baseColWidth="10" defaultRowHeight="16" x14ac:dyDescent="0.2"/>
  <cols>
    <col min="5" max="5" width="19.83203125" customWidth="1"/>
    <col min="7" max="7" width="19.33203125" customWidth="1"/>
    <col min="9" max="9" width="34.1640625" customWidth="1"/>
    <col min="11" max="11" width="16" customWidth="1"/>
    <col min="13" max="13" width="14" customWidth="1"/>
    <col min="15" max="15" width="21.33203125" customWidth="1"/>
    <col min="17" max="17" width="19.6640625" customWidth="1"/>
  </cols>
  <sheetData>
    <row r="2" spans="1:17" s="30" customFormat="1" x14ac:dyDescent="0.2">
      <c r="A2" s="29" t="s">
        <v>57</v>
      </c>
    </row>
    <row r="3" spans="1:17" s="30" customFormat="1" x14ac:dyDescent="0.2"/>
    <row r="6" spans="1:17" ht="25" customHeight="1" x14ac:dyDescent="0.2">
      <c r="C6" s="5" t="s">
        <v>18</v>
      </c>
      <c r="D6" s="5" t="s">
        <v>0</v>
      </c>
      <c r="E6" s="5" t="s">
        <v>48</v>
      </c>
      <c r="F6" s="5" t="s">
        <v>1</v>
      </c>
      <c r="G6" s="5" t="s">
        <v>49</v>
      </c>
      <c r="H6" s="5" t="s">
        <v>2</v>
      </c>
      <c r="I6" s="5" t="s">
        <v>50</v>
      </c>
      <c r="J6" s="5" t="s">
        <v>3</v>
      </c>
      <c r="K6" s="5" t="s">
        <v>51</v>
      </c>
      <c r="L6" s="5" t="s">
        <v>4</v>
      </c>
      <c r="M6" s="5" t="s">
        <v>52</v>
      </c>
      <c r="N6" s="5" t="s">
        <v>5</v>
      </c>
      <c r="O6" s="5" t="s">
        <v>53</v>
      </c>
      <c r="P6" s="5" t="s">
        <v>6</v>
      </c>
      <c r="Q6" s="5" t="s">
        <v>54</v>
      </c>
    </row>
    <row r="7" spans="1:17" ht="25" customHeight="1" x14ac:dyDescent="0.2">
      <c r="C7" s="5" t="s">
        <v>19</v>
      </c>
      <c r="D7" s="14">
        <v>91.2</v>
      </c>
      <c r="E7" s="18">
        <f t="shared" ref="E7:E32" si="0">RANK(D7,$D$7:$D$32)</f>
        <v>18</v>
      </c>
      <c r="F7" s="14">
        <v>62870</v>
      </c>
      <c r="G7" s="18">
        <f t="shared" ref="G7:G32" si="1">RANK(F7,$F$7:$F$32)</f>
        <v>6</v>
      </c>
      <c r="H7" s="14">
        <v>69.8</v>
      </c>
      <c r="I7" s="18">
        <f t="shared" ref="I7:I32" si="2">RANK(H7,$H$7:$H$32)</f>
        <v>10</v>
      </c>
      <c r="J7" s="14">
        <v>90.6</v>
      </c>
      <c r="K7" s="18">
        <f t="shared" ref="K7:K32" si="3">RANK(J7,$J$7:$J$32)</f>
        <v>5</v>
      </c>
      <c r="L7" s="14">
        <v>36.1</v>
      </c>
      <c r="M7" s="18">
        <f t="shared" ref="M7:M32" si="4">RANK(L7,$L$7:$L$32)</f>
        <v>13</v>
      </c>
      <c r="N7" s="14">
        <v>43.9</v>
      </c>
      <c r="O7" s="18">
        <f>RANK(N7,$N$7:$N$32, 1)</f>
        <v>8</v>
      </c>
      <c r="P7" s="14">
        <v>69.900000000000006</v>
      </c>
      <c r="Q7" s="18">
        <f t="shared" ref="Q7:Q32" si="5">RANK(P7,$P$7:$P$32)</f>
        <v>8</v>
      </c>
    </row>
    <row r="8" spans="1:17" ht="25" customHeight="1" x14ac:dyDescent="0.2">
      <c r="C8" s="5" t="s">
        <v>20</v>
      </c>
      <c r="D8" s="14">
        <v>93.4</v>
      </c>
      <c r="E8" s="18">
        <f t="shared" si="0"/>
        <v>10</v>
      </c>
      <c r="F8" s="14">
        <v>34864</v>
      </c>
      <c r="G8" s="18">
        <f t="shared" si="1"/>
        <v>26</v>
      </c>
      <c r="H8" s="14">
        <v>62.4</v>
      </c>
      <c r="I8" s="18">
        <f t="shared" si="2"/>
        <v>25</v>
      </c>
      <c r="J8" s="14">
        <v>79.7</v>
      </c>
      <c r="K8" s="18">
        <f t="shared" si="3"/>
        <v>19</v>
      </c>
      <c r="L8" s="14">
        <v>25.7</v>
      </c>
      <c r="M8" s="18">
        <f t="shared" si="4"/>
        <v>19</v>
      </c>
      <c r="N8" s="14">
        <v>92.5</v>
      </c>
      <c r="O8" s="18">
        <f t="shared" ref="O8:O32" si="6">RANK(N8,$N$7:$N$32, 1)</f>
        <v>26</v>
      </c>
      <c r="P8" s="14">
        <v>58.6</v>
      </c>
      <c r="Q8" s="18">
        <f t="shared" si="5"/>
        <v>24</v>
      </c>
    </row>
    <row r="9" spans="1:17" ht="25" customHeight="1" x14ac:dyDescent="0.2">
      <c r="C9" s="5" t="s">
        <v>21</v>
      </c>
      <c r="D9" s="14">
        <v>94.3</v>
      </c>
      <c r="E9" s="18">
        <f t="shared" si="0"/>
        <v>8</v>
      </c>
      <c r="F9" s="14">
        <v>47072</v>
      </c>
      <c r="G9" s="18">
        <f t="shared" si="1"/>
        <v>15</v>
      </c>
      <c r="H9" s="14">
        <v>66.7</v>
      </c>
      <c r="I9" s="18">
        <f t="shared" si="2"/>
        <v>17</v>
      </c>
      <c r="J9" s="14">
        <v>89.6</v>
      </c>
      <c r="K9" s="18">
        <f t="shared" si="3"/>
        <v>6</v>
      </c>
      <c r="L9" s="14">
        <v>36.9</v>
      </c>
      <c r="M9" s="18">
        <f t="shared" si="4"/>
        <v>11</v>
      </c>
      <c r="N9" s="14">
        <v>77.7</v>
      </c>
      <c r="O9" s="18">
        <f t="shared" si="6"/>
        <v>14</v>
      </c>
      <c r="P9" s="14">
        <v>74.599999999999994</v>
      </c>
      <c r="Q9" s="18">
        <f t="shared" si="5"/>
        <v>4</v>
      </c>
    </row>
    <row r="10" spans="1:17" ht="25" customHeight="1" x14ac:dyDescent="0.2">
      <c r="C10" s="5" t="s">
        <v>22</v>
      </c>
      <c r="D10" s="14">
        <v>96.2</v>
      </c>
      <c r="E10" s="18">
        <f t="shared" si="0"/>
        <v>3</v>
      </c>
      <c r="F10" s="14">
        <v>72891</v>
      </c>
      <c r="G10" s="18">
        <f t="shared" si="1"/>
        <v>2</v>
      </c>
      <c r="H10" s="14">
        <v>70.099999999999994</v>
      </c>
      <c r="I10" s="18">
        <f t="shared" si="2"/>
        <v>6</v>
      </c>
      <c r="J10" s="14">
        <v>93.5</v>
      </c>
      <c r="K10" s="18">
        <f t="shared" si="3"/>
        <v>3</v>
      </c>
      <c r="L10" s="14">
        <v>45.9</v>
      </c>
      <c r="M10" s="18">
        <f t="shared" si="4"/>
        <v>7</v>
      </c>
      <c r="N10" s="14">
        <v>23.9</v>
      </c>
      <c r="O10" s="18">
        <f t="shared" si="6"/>
        <v>2</v>
      </c>
      <c r="P10" s="14">
        <v>79.400000000000006</v>
      </c>
      <c r="Q10" s="18">
        <f t="shared" si="5"/>
        <v>1</v>
      </c>
    </row>
    <row r="11" spans="1:17" ht="25" customHeight="1" x14ac:dyDescent="0.2">
      <c r="C11" s="5" t="s">
        <v>23</v>
      </c>
      <c r="D11" s="14">
        <v>90</v>
      </c>
      <c r="E11" s="18">
        <f t="shared" si="0"/>
        <v>20</v>
      </c>
      <c r="F11" s="14">
        <v>63473</v>
      </c>
      <c r="G11" s="18">
        <f t="shared" si="1"/>
        <v>4</v>
      </c>
      <c r="H11" s="14">
        <v>68.900000000000006</v>
      </c>
      <c r="I11" s="18">
        <f t="shared" si="2"/>
        <v>14</v>
      </c>
      <c r="J11" s="14">
        <v>85.5</v>
      </c>
      <c r="K11" s="18">
        <f t="shared" si="3"/>
        <v>15</v>
      </c>
      <c r="L11" s="14">
        <v>56.4</v>
      </c>
      <c r="M11" s="18">
        <f t="shared" si="4"/>
        <v>4</v>
      </c>
      <c r="N11" s="14">
        <v>35.9</v>
      </c>
      <c r="O11" s="18">
        <f t="shared" si="6"/>
        <v>4</v>
      </c>
      <c r="P11" s="14">
        <v>68.900000000000006</v>
      </c>
      <c r="Q11" s="18">
        <f t="shared" si="5"/>
        <v>10</v>
      </c>
    </row>
    <row r="12" spans="1:17" ht="25" customHeight="1" x14ac:dyDescent="0.2">
      <c r="C12" s="5" t="s">
        <v>24</v>
      </c>
      <c r="D12" s="14">
        <v>92</v>
      </c>
      <c r="E12" s="18">
        <f t="shared" si="0"/>
        <v>12</v>
      </c>
      <c r="F12" s="14">
        <v>40650</v>
      </c>
      <c r="G12" s="18">
        <f t="shared" si="1"/>
        <v>21</v>
      </c>
      <c r="H12" s="14">
        <v>66.7</v>
      </c>
      <c r="I12" s="18">
        <f t="shared" si="2"/>
        <v>17</v>
      </c>
      <c r="J12" s="14">
        <v>86.2</v>
      </c>
      <c r="K12" s="18">
        <f t="shared" si="3"/>
        <v>13</v>
      </c>
      <c r="L12" s="14">
        <v>38.9</v>
      </c>
      <c r="M12" s="18">
        <f t="shared" si="4"/>
        <v>9</v>
      </c>
      <c r="N12" s="14">
        <v>39.700000000000003</v>
      </c>
      <c r="O12" s="18">
        <f t="shared" si="6"/>
        <v>7</v>
      </c>
      <c r="P12" s="14">
        <v>74.599999999999994</v>
      </c>
      <c r="Q12" s="18">
        <f t="shared" si="5"/>
        <v>4</v>
      </c>
    </row>
    <row r="13" spans="1:17" ht="25" customHeight="1" x14ac:dyDescent="0.2">
      <c r="C13" s="5" t="s">
        <v>25</v>
      </c>
      <c r="D13" s="14">
        <v>92</v>
      </c>
      <c r="E13" s="18">
        <f t="shared" si="0"/>
        <v>12</v>
      </c>
      <c r="F13" s="14">
        <v>111611</v>
      </c>
      <c r="G13" s="18">
        <f t="shared" si="1"/>
        <v>1</v>
      </c>
      <c r="H13" s="14">
        <v>70</v>
      </c>
      <c r="I13" s="18">
        <f t="shared" si="2"/>
        <v>8</v>
      </c>
      <c r="J13" s="14">
        <v>89.3</v>
      </c>
      <c r="K13" s="18">
        <f t="shared" si="3"/>
        <v>7</v>
      </c>
      <c r="L13" s="14">
        <v>69.3</v>
      </c>
      <c r="M13" s="18">
        <f t="shared" si="4"/>
        <v>1</v>
      </c>
      <c r="N13" s="14">
        <v>37.1</v>
      </c>
      <c r="O13" s="18">
        <f t="shared" si="6"/>
        <v>5</v>
      </c>
      <c r="P13" s="14">
        <v>71.5</v>
      </c>
      <c r="Q13" s="18">
        <f t="shared" si="5"/>
        <v>7</v>
      </c>
    </row>
    <row r="14" spans="1:17" ht="25" customHeight="1" x14ac:dyDescent="0.2">
      <c r="C14" s="5" t="s">
        <v>26</v>
      </c>
      <c r="D14" s="14">
        <v>81</v>
      </c>
      <c r="E14" s="18">
        <f t="shared" si="0"/>
        <v>24</v>
      </c>
      <c r="F14" s="14">
        <v>37794</v>
      </c>
      <c r="G14" s="18">
        <f t="shared" si="1"/>
        <v>25</v>
      </c>
      <c r="H14" s="14">
        <v>68.599999999999994</v>
      </c>
      <c r="I14" s="18">
        <f t="shared" si="2"/>
        <v>15</v>
      </c>
      <c r="J14" s="14">
        <v>53</v>
      </c>
      <c r="K14" s="18">
        <f t="shared" si="3"/>
        <v>26</v>
      </c>
      <c r="L14" s="14">
        <v>10.7</v>
      </c>
      <c r="M14" s="18">
        <f t="shared" si="4"/>
        <v>26</v>
      </c>
      <c r="N14" s="14">
        <v>85.9</v>
      </c>
      <c r="O14" s="18">
        <f t="shared" si="6"/>
        <v>21</v>
      </c>
      <c r="P14" s="14">
        <v>58.3</v>
      </c>
      <c r="Q14" s="18">
        <f t="shared" si="5"/>
        <v>25</v>
      </c>
    </row>
    <row r="15" spans="1:17" ht="25" customHeight="1" x14ac:dyDescent="0.2">
      <c r="C15" s="5" t="s">
        <v>27</v>
      </c>
      <c r="D15" s="14">
        <v>93.2</v>
      </c>
      <c r="E15" s="18">
        <f t="shared" si="0"/>
        <v>11</v>
      </c>
      <c r="F15" s="14">
        <v>48155</v>
      </c>
      <c r="G15" s="18">
        <f t="shared" si="1"/>
        <v>13</v>
      </c>
      <c r="H15" s="14">
        <v>71.099999999999994</v>
      </c>
      <c r="I15" s="18">
        <f t="shared" si="2"/>
        <v>1</v>
      </c>
      <c r="J15" s="14">
        <v>79</v>
      </c>
      <c r="K15" s="18">
        <f t="shared" si="3"/>
        <v>21</v>
      </c>
      <c r="L15" s="14">
        <v>44.6</v>
      </c>
      <c r="M15" s="18">
        <f t="shared" si="4"/>
        <v>8</v>
      </c>
      <c r="N15" s="14">
        <v>65.8</v>
      </c>
      <c r="O15" s="18">
        <f t="shared" si="6"/>
        <v>11</v>
      </c>
      <c r="P15" s="14">
        <v>66.900000000000006</v>
      </c>
      <c r="Q15" s="18">
        <f t="shared" si="5"/>
        <v>15</v>
      </c>
    </row>
    <row r="16" spans="1:17" ht="25" customHeight="1" x14ac:dyDescent="0.2">
      <c r="C16" s="5" t="s">
        <v>28</v>
      </c>
      <c r="D16" s="14">
        <v>89.6</v>
      </c>
      <c r="E16" s="18">
        <f t="shared" si="0"/>
        <v>21</v>
      </c>
      <c r="F16" s="14">
        <v>54410</v>
      </c>
      <c r="G16" s="18">
        <f t="shared" si="1"/>
        <v>10</v>
      </c>
      <c r="H16" s="14">
        <v>70.099999999999994</v>
      </c>
      <c r="I16" s="18">
        <f t="shared" si="2"/>
        <v>6</v>
      </c>
      <c r="J16" s="14">
        <v>79.5</v>
      </c>
      <c r="K16" s="18">
        <f t="shared" si="3"/>
        <v>20</v>
      </c>
      <c r="L16" s="14">
        <v>36.700000000000003</v>
      </c>
      <c r="M16" s="18">
        <f t="shared" si="4"/>
        <v>12</v>
      </c>
      <c r="N16" s="14">
        <v>53.8</v>
      </c>
      <c r="O16" s="18">
        <f t="shared" si="6"/>
        <v>10</v>
      </c>
      <c r="P16" s="14">
        <v>67</v>
      </c>
      <c r="Q16" s="18">
        <f t="shared" si="5"/>
        <v>14</v>
      </c>
    </row>
    <row r="17" spans="3:17" ht="25" customHeight="1" x14ac:dyDescent="0.2">
      <c r="C17" s="5" t="s">
        <v>29</v>
      </c>
      <c r="D17" s="14">
        <v>94</v>
      </c>
      <c r="E17" s="18">
        <f t="shared" si="0"/>
        <v>9</v>
      </c>
      <c r="F17" s="14">
        <v>42583</v>
      </c>
      <c r="G17" s="18">
        <f t="shared" si="1"/>
        <v>18</v>
      </c>
      <c r="H17" s="14">
        <v>66.8</v>
      </c>
      <c r="I17" s="18">
        <f t="shared" si="2"/>
        <v>16</v>
      </c>
      <c r="J17" s="14">
        <v>67.400000000000006</v>
      </c>
      <c r="K17" s="18">
        <f t="shared" si="3"/>
        <v>25</v>
      </c>
      <c r="L17" s="14">
        <v>14.3</v>
      </c>
      <c r="M17" s="18">
        <f t="shared" si="4"/>
        <v>25</v>
      </c>
      <c r="N17" s="14">
        <v>83.7</v>
      </c>
      <c r="O17" s="18">
        <f t="shared" si="6"/>
        <v>19</v>
      </c>
      <c r="P17" s="14">
        <v>60.1</v>
      </c>
      <c r="Q17" s="18">
        <f t="shared" si="5"/>
        <v>23</v>
      </c>
    </row>
    <row r="18" spans="3:17" ht="25" customHeight="1" x14ac:dyDescent="0.2">
      <c r="C18" s="5" t="s">
        <v>30</v>
      </c>
      <c r="D18" s="14">
        <v>88.1</v>
      </c>
      <c r="E18" s="18">
        <f t="shared" si="0"/>
        <v>22</v>
      </c>
      <c r="F18" s="14">
        <v>52859</v>
      </c>
      <c r="G18" s="18">
        <f t="shared" si="1"/>
        <v>11</v>
      </c>
      <c r="H18" s="14">
        <v>70.599999999999994</v>
      </c>
      <c r="I18" s="18">
        <f t="shared" si="2"/>
        <v>5</v>
      </c>
      <c r="J18" s="14">
        <v>75.8</v>
      </c>
      <c r="K18" s="18">
        <f t="shared" si="3"/>
        <v>22</v>
      </c>
      <c r="L18" s="14">
        <v>24.4</v>
      </c>
      <c r="M18" s="18">
        <f t="shared" si="4"/>
        <v>20</v>
      </c>
      <c r="N18" s="14">
        <v>85.6</v>
      </c>
      <c r="O18" s="18">
        <f t="shared" si="6"/>
        <v>20</v>
      </c>
      <c r="P18" s="14">
        <v>60.6</v>
      </c>
      <c r="Q18" s="18">
        <f t="shared" si="5"/>
        <v>22</v>
      </c>
    </row>
    <row r="19" spans="3:17" ht="25" customHeight="1" x14ac:dyDescent="0.2">
      <c r="C19" s="5" t="s">
        <v>31</v>
      </c>
      <c r="D19" s="14">
        <v>78</v>
      </c>
      <c r="E19" s="18">
        <f t="shared" si="0"/>
        <v>26</v>
      </c>
      <c r="F19" s="14">
        <f>(51622 + 52148)/2</f>
        <v>51885</v>
      </c>
      <c r="G19" s="18">
        <f t="shared" si="1"/>
        <v>12</v>
      </c>
      <c r="H19" s="14">
        <v>70.7</v>
      </c>
      <c r="I19" s="18">
        <f t="shared" si="2"/>
        <v>3</v>
      </c>
      <c r="J19" s="14">
        <v>68.099999999999994</v>
      </c>
      <c r="K19" s="18">
        <f t="shared" si="3"/>
        <v>24</v>
      </c>
      <c r="L19" s="14">
        <v>31.4</v>
      </c>
      <c r="M19" s="18">
        <f t="shared" si="4"/>
        <v>17</v>
      </c>
      <c r="N19" s="14">
        <v>90.6</v>
      </c>
      <c r="O19" s="18">
        <f t="shared" si="6"/>
        <v>25</v>
      </c>
      <c r="P19" s="14">
        <v>65.5</v>
      </c>
      <c r="Q19" s="18">
        <f t="shared" si="5"/>
        <v>18</v>
      </c>
    </row>
    <row r="20" spans="3:17" ht="25" customHeight="1" x14ac:dyDescent="0.2">
      <c r="C20" s="5" t="s">
        <v>32</v>
      </c>
      <c r="D20" s="14">
        <v>94.5</v>
      </c>
      <c r="E20" s="18">
        <f t="shared" si="0"/>
        <v>7</v>
      </c>
      <c r="F20" s="14">
        <v>38259</v>
      </c>
      <c r="G20" s="18">
        <f t="shared" si="1"/>
        <v>24</v>
      </c>
      <c r="H20" s="14">
        <v>63.8</v>
      </c>
      <c r="I20" s="18">
        <f t="shared" si="2"/>
        <v>23</v>
      </c>
      <c r="J20" s="14">
        <v>83</v>
      </c>
      <c r="K20" s="18">
        <f t="shared" si="3"/>
        <v>17</v>
      </c>
      <c r="L20" s="14">
        <v>31.9</v>
      </c>
      <c r="M20" s="18">
        <f t="shared" si="4"/>
        <v>16</v>
      </c>
      <c r="N20" s="14">
        <v>80.7</v>
      </c>
      <c r="O20" s="18">
        <f t="shared" si="6"/>
        <v>17</v>
      </c>
      <c r="P20" s="14">
        <v>68</v>
      </c>
      <c r="Q20" s="18">
        <f t="shared" si="5"/>
        <v>13</v>
      </c>
    </row>
    <row r="21" spans="3:17" ht="25" customHeight="1" x14ac:dyDescent="0.2">
      <c r="C21" s="5" t="s">
        <v>33</v>
      </c>
      <c r="D21" s="14">
        <v>96.4</v>
      </c>
      <c r="E21" s="18">
        <f t="shared" si="0"/>
        <v>2</v>
      </c>
      <c r="F21" s="14">
        <v>46591</v>
      </c>
      <c r="G21" s="18">
        <f t="shared" si="1"/>
        <v>16</v>
      </c>
      <c r="H21" s="14">
        <v>64.2</v>
      </c>
      <c r="I21" s="18">
        <f t="shared" si="2"/>
        <v>22</v>
      </c>
      <c r="J21" s="14">
        <v>83.4</v>
      </c>
      <c r="K21" s="18">
        <f t="shared" si="3"/>
        <v>16</v>
      </c>
      <c r="L21" s="14">
        <v>22.7</v>
      </c>
      <c r="M21" s="18">
        <f t="shared" si="4"/>
        <v>21</v>
      </c>
      <c r="N21" s="14">
        <v>80.599999999999994</v>
      </c>
      <c r="O21" s="18">
        <f t="shared" si="6"/>
        <v>16</v>
      </c>
      <c r="P21" s="14">
        <v>68.5</v>
      </c>
      <c r="Q21" s="18">
        <f t="shared" si="5"/>
        <v>11</v>
      </c>
    </row>
    <row r="22" spans="3:17" ht="25" customHeight="1" x14ac:dyDescent="0.2">
      <c r="C22" s="5" t="s">
        <v>34</v>
      </c>
      <c r="D22" s="14">
        <v>94.9</v>
      </c>
      <c r="E22" s="18">
        <f t="shared" si="0"/>
        <v>6</v>
      </c>
      <c r="F22" s="14">
        <v>40608</v>
      </c>
      <c r="G22" s="18">
        <f t="shared" si="1"/>
        <v>22</v>
      </c>
      <c r="H22" s="14">
        <v>64.8</v>
      </c>
      <c r="I22" s="18">
        <f t="shared" si="2"/>
        <v>21</v>
      </c>
      <c r="J22" s="14">
        <v>71.3</v>
      </c>
      <c r="K22" s="18">
        <f t="shared" si="3"/>
        <v>23</v>
      </c>
      <c r="L22" s="14">
        <v>33.700000000000003</v>
      </c>
      <c r="M22" s="18">
        <f t="shared" si="4"/>
        <v>15</v>
      </c>
      <c r="N22" s="14">
        <v>86.3</v>
      </c>
      <c r="O22" s="18">
        <f t="shared" si="6"/>
        <v>22</v>
      </c>
      <c r="P22" s="14">
        <v>65.2</v>
      </c>
      <c r="Q22" s="18">
        <f t="shared" si="5"/>
        <v>20</v>
      </c>
    </row>
    <row r="23" spans="3:17" ht="25" customHeight="1" x14ac:dyDescent="0.2">
      <c r="C23" s="5" t="s">
        <v>35</v>
      </c>
      <c r="D23" s="14">
        <v>91.9</v>
      </c>
      <c r="E23" s="18">
        <f t="shared" si="0"/>
        <v>14</v>
      </c>
      <c r="F23" s="14">
        <f>(57608+59548)/2</f>
        <v>58578</v>
      </c>
      <c r="G23" s="18">
        <f t="shared" si="1"/>
        <v>8</v>
      </c>
      <c r="H23" s="14">
        <v>70.7</v>
      </c>
      <c r="I23" s="18">
        <f t="shared" si="2"/>
        <v>3</v>
      </c>
      <c r="J23" s="14">
        <v>86.4</v>
      </c>
      <c r="K23" s="18">
        <f t="shared" si="3"/>
        <v>12</v>
      </c>
      <c r="L23" s="14">
        <v>56.4</v>
      </c>
      <c r="M23" s="18">
        <f t="shared" si="4"/>
        <v>4</v>
      </c>
      <c r="N23" s="14">
        <v>76.2</v>
      </c>
      <c r="O23" s="18">
        <f t="shared" si="6"/>
        <v>13</v>
      </c>
      <c r="P23" s="14">
        <v>65.3</v>
      </c>
      <c r="Q23" s="18">
        <f t="shared" si="5"/>
        <v>19</v>
      </c>
    </row>
    <row r="24" spans="3:17" ht="25" customHeight="1" x14ac:dyDescent="0.2">
      <c r="C24" s="5" t="s">
        <v>36</v>
      </c>
      <c r="D24" s="14">
        <v>91.4</v>
      </c>
      <c r="E24" s="18">
        <f t="shared" si="0"/>
        <v>17</v>
      </c>
      <c r="F24" s="14">
        <v>70544</v>
      </c>
      <c r="G24" s="18">
        <f t="shared" si="1"/>
        <v>3</v>
      </c>
      <c r="H24" s="14">
        <v>60.3</v>
      </c>
      <c r="I24" s="18">
        <f t="shared" si="2"/>
        <v>26</v>
      </c>
      <c r="J24" s="14">
        <v>88.5</v>
      </c>
      <c r="K24" s="18">
        <f t="shared" si="3"/>
        <v>10</v>
      </c>
      <c r="L24" s="14">
        <v>60.7</v>
      </c>
      <c r="M24" s="18">
        <f t="shared" si="4"/>
        <v>3</v>
      </c>
      <c r="N24" s="14">
        <v>38.5</v>
      </c>
      <c r="O24" s="18">
        <f t="shared" si="6"/>
        <v>6</v>
      </c>
      <c r="P24" s="14">
        <v>72.900000000000006</v>
      </c>
      <c r="Q24" s="18">
        <f t="shared" si="5"/>
        <v>6</v>
      </c>
    </row>
    <row r="25" spans="3:17" ht="25" customHeight="1" x14ac:dyDescent="0.2">
      <c r="C25" s="5" t="s">
        <v>37</v>
      </c>
      <c r="D25" s="14">
        <v>91.9</v>
      </c>
      <c r="E25" s="18">
        <f t="shared" si="0"/>
        <v>14</v>
      </c>
      <c r="F25" s="14">
        <v>63350</v>
      </c>
      <c r="G25" s="18">
        <f t="shared" si="1"/>
        <v>5</v>
      </c>
      <c r="H25" s="14">
        <v>69.8</v>
      </c>
      <c r="I25" s="18">
        <f t="shared" si="2"/>
        <v>10</v>
      </c>
      <c r="J25" s="14">
        <v>85.8</v>
      </c>
      <c r="K25" s="18">
        <f t="shared" si="3"/>
        <v>14</v>
      </c>
      <c r="L25" s="14">
        <v>63.6</v>
      </c>
      <c r="M25" s="18">
        <f t="shared" si="4"/>
        <v>2</v>
      </c>
      <c r="N25" s="14">
        <v>50.4</v>
      </c>
      <c r="O25" s="18">
        <f t="shared" si="6"/>
        <v>9</v>
      </c>
      <c r="P25" s="14">
        <v>69.5</v>
      </c>
      <c r="Q25" s="18">
        <f t="shared" si="5"/>
        <v>9</v>
      </c>
    </row>
    <row r="26" spans="3:17" ht="25" customHeight="1" x14ac:dyDescent="0.2">
      <c r="C26" s="5" t="s">
        <v>38</v>
      </c>
      <c r="D26" s="14">
        <v>90.5</v>
      </c>
      <c r="E26" s="18">
        <f t="shared" si="0"/>
        <v>19</v>
      </c>
      <c r="F26" s="14">
        <v>44979</v>
      </c>
      <c r="G26" s="18">
        <f t="shared" si="1"/>
        <v>17</v>
      </c>
      <c r="H26" s="14">
        <v>65.5</v>
      </c>
      <c r="I26" s="18">
        <f t="shared" si="2"/>
        <v>19</v>
      </c>
      <c r="J26" s="14">
        <v>88.9</v>
      </c>
      <c r="K26" s="18">
        <f t="shared" si="3"/>
        <v>8</v>
      </c>
      <c r="L26" s="14">
        <v>16.3</v>
      </c>
      <c r="M26" s="18">
        <f t="shared" si="4"/>
        <v>23</v>
      </c>
      <c r="N26" s="14">
        <v>72.3</v>
      </c>
      <c r="O26" s="18">
        <f t="shared" si="6"/>
        <v>12</v>
      </c>
      <c r="P26" s="14">
        <v>57.8</v>
      </c>
      <c r="Q26" s="18">
        <f t="shared" si="5"/>
        <v>26</v>
      </c>
    </row>
    <row r="27" spans="3:17" ht="25" customHeight="1" x14ac:dyDescent="0.2">
      <c r="C27" s="5" t="s">
        <v>39</v>
      </c>
      <c r="D27" s="14">
        <v>88.1</v>
      </c>
      <c r="E27" s="18">
        <f t="shared" si="0"/>
        <v>22</v>
      </c>
      <c r="F27" s="14">
        <v>41624</v>
      </c>
      <c r="G27" s="18">
        <f t="shared" si="1"/>
        <v>19</v>
      </c>
      <c r="H27" s="14">
        <v>69.5</v>
      </c>
      <c r="I27" s="18">
        <f t="shared" si="2"/>
        <v>12</v>
      </c>
      <c r="J27" s="14">
        <v>88.5</v>
      </c>
      <c r="K27" s="18">
        <f t="shared" si="3"/>
        <v>10</v>
      </c>
      <c r="L27" s="14">
        <v>17.7</v>
      </c>
      <c r="M27" s="18">
        <f t="shared" si="4"/>
        <v>22</v>
      </c>
      <c r="N27" s="14">
        <v>88.1</v>
      </c>
      <c r="O27" s="18">
        <f t="shared" si="6"/>
        <v>23</v>
      </c>
      <c r="P27" s="14">
        <v>66.3</v>
      </c>
      <c r="Q27" s="18">
        <f t="shared" si="5"/>
        <v>16</v>
      </c>
    </row>
    <row r="28" spans="3:17" ht="25" customHeight="1" x14ac:dyDescent="0.2">
      <c r="C28" s="5" t="s">
        <v>40</v>
      </c>
      <c r="D28" s="14">
        <v>80.2</v>
      </c>
      <c r="E28" s="18">
        <f t="shared" si="0"/>
        <v>25</v>
      </c>
      <c r="F28" s="14">
        <v>40716</v>
      </c>
      <c r="G28" s="18">
        <f t="shared" si="1"/>
        <v>20</v>
      </c>
      <c r="H28" s="14">
        <v>63.8</v>
      </c>
      <c r="I28" s="18">
        <f t="shared" si="2"/>
        <v>23</v>
      </c>
      <c r="J28" s="14">
        <v>88.8</v>
      </c>
      <c r="K28" s="18">
        <f t="shared" si="3"/>
        <v>9</v>
      </c>
      <c r="L28" s="14">
        <v>15.4</v>
      </c>
      <c r="M28" s="18">
        <f t="shared" si="4"/>
        <v>24</v>
      </c>
      <c r="N28" s="14">
        <v>90</v>
      </c>
      <c r="O28" s="18">
        <f t="shared" si="6"/>
        <v>24</v>
      </c>
      <c r="P28" s="14">
        <v>68.3</v>
      </c>
      <c r="Q28" s="18">
        <f t="shared" si="5"/>
        <v>12</v>
      </c>
    </row>
    <row r="29" spans="3:17" ht="25" customHeight="1" x14ac:dyDescent="0.2">
      <c r="C29" s="5" t="s">
        <v>41</v>
      </c>
      <c r="D29" s="14">
        <v>96.1</v>
      </c>
      <c r="E29" s="18">
        <f t="shared" si="0"/>
        <v>5</v>
      </c>
      <c r="F29" s="14">
        <v>48149</v>
      </c>
      <c r="G29" s="18">
        <f t="shared" si="1"/>
        <v>14</v>
      </c>
      <c r="H29" s="14">
        <v>69.400000000000006</v>
      </c>
      <c r="I29" s="18">
        <f t="shared" si="2"/>
        <v>13</v>
      </c>
      <c r="J29" s="14">
        <v>93.7</v>
      </c>
      <c r="K29" s="18">
        <f t="shared" si="3"/>
        <v>2</v>
      </c>
      <c r="L29" s="14">
        <v>37.9</v>
      </c>
      <c r="M29" s="18">
        <f t="shared" si="4"/>
        <v>10</v>
      </c>
      <c r="N29" s="14">
        <v>79.2</v>
      </c>
      <c r="O29" s="18">
        <f t="shared" si="6"/>
        <v>15</v>
      </c>
      <c r="P29" s="14">
        <v>62.8</v>
      </c>
      <c r="Q29" s="18">
        <f t="shared" si="5"/>
        <v>21</v>
      </c>
    </row>
    <row r="30" spans="3:17" ht="25" customHeight="1" x14ac:dyDescent="0.2">
      <c r="C30" s="5" t="s">
        <v>42</v>
      </c>
      <c r="D30" s="14">
        <v>96.2</v>
      </c>
      <c r="E30" s="18">
        <f t="shared" si="0"/>
        <v>3</v>
      </c>
      <c r="F30" s="14">
        <v>40116</v>
      </c>
      <c r="G30" s="18">
        <f t="shared" si="1"/>
        <v>23</v>
      </c>
      <c r="H30" s="14">
        <v>64.900000000000006</v>
      </c>
      <c r="I30" s="18">
        <f t="shared" si="2"/>
        <v>20</v>
      </c>
      <c r="J30" s="14">
        <v>80.3</v>
      </c>
      <c r="K30" s="18">
        <f t="shared" si="3"/>
        <v>18</v>
      </c>
      <c r="L30" s="14">
        <v>27.3</v>
      </c>
      <c r="M30" s="18">
        <f t="shared" si="4"/>
        <v>18</v>
      </c>
      <c r="N30" s="14">
        <v>83.6</v>
      </c>
      <c r="O30" s="18">
        <f t="shared" si="6"/>
        <v>18</v>
      </c>
      <c r="P30" s="14">
        <v>66.099999999999994</v>
      </c>
      <c r="Q30" s="18">
        <f t="shared" si="5"/>
        <v>17</v>
      </c>
    </row>
    <row r="31" spans="3:17" ht="25" customHeight="1" x14ac:dyDescent="0.2">
      <c r="C31" s="5" t="s">
        <v>43</v>
      </c>
      <c r="D31" s="14">
        <v>96.6</v>
      </c>
      <c r="E31" s="18">
        <f t="shared" si="0"/>
        <v>1</v>
      </c>
      <c r="F31" s="14">
        <v>56017</v>
      </c>
      <c r="G31" s="18">
        <f t="shared" si="1"/>
        <v>9</v>
      </c>
      <c r="H31" s="14">
        <v>69.900000000000006</v>
      </c>
      <c r="I31" s="18">
        <f t="shared" si="2"/>
        <v>9</v>
      </c>
      <c r="J31" s="14">
        <v>94.6</v>
      </c>
      <c r="K31" s="18">
        <f t="shared" si="3"/>
        <v>1</v>
      </c>
      <c r="L31" s="14">
        <v>33.799999999999997</v>
      </c>
      <c r="M31" s="18">
        <f t="shared" si="4"/>
        <v>14</v>
      </c>
      <c r="N31" s="14">
        <v>18.8</v>
      </c>
      <c r="O31" s="18">
        <f t="shared" si="6"/>
        <v>1</v>
      </c>
      <c r="P31" s="14">
        <v>76.3</v>
      </c>
      <c r="Q31" s="18">
        <f t="shared" si="5"/>
        <v>2</v>
      </c>
    </row>
    <row r="32" spans="3:17" ht="25" customHeight="1" x14ac:dyDescent="0.2">
      <c r="C32" s="5" t="s">
        <v>44</v>
      </c>
      <c r="D32" s="14">
        <v>91.7</v>
      </c>
      <c r="E32" s="18">
        <f t="shared" si="0"/>
        <v>16</v>
      </c>
      <c r="F32" s="14">
        <v>62718</v>
      </c>
      <c r="G32" s="18">
        <f t="shared" si="1"/>
        <v>7</v>
      </c>
      <c r="H32" s="14">
        <v>71.099999999999994</v>
      </c>
      <c r="I32" s="18">
        <f t="shared" si="2"/>
        <v>1</v>
      </c>
      <c r="J32" s="14">
        <v>91.5</v>
      </c>
      <c r="K32" s="18">
        <f t="shared" si="3"/>
        <v>4</v>
      </c>
      <c r="L32" s="14">
        <v>53.6</v>
      </c>
      <c r="M32" s="18">
        <f t="shared" si="4"/>
        <v>6</v>
      </c>
      <c r="N32" s="14">
        <v>25.1</v>
      </c>
      <c r="O32" s="18">
        <f t="shared" si="6"/>
        <v>3</v>
      </c>
      <c r="P32" s="14">
        <v>76.3</v>
      </c>
      <c r="Q32" s="18">
        <f t="shared" si="5"/>
        <v>2</v>
      </c>
    </row>
    <row r="36" spans="1:17" x14ac:dyDescent="0.2">
      <c r="G36" s="19"/>
    </row>
    <row r="38" spans="1:17" x14ac:dyDescent="0.2">
      <c r="A38" s="26" t="s">
        <v>56</v>
      </c>
      <c r="C38" s="5" t="s">
        <v>18</v>
      </c>
      <c r="D38" s="5" t="s">
        <v>0</v>
      </c>
      <c r="E38" s="5" t="s">
        <v>48</v>
      </c>
      <c r="F38" s="5" t="s">
        <v>1</v>
      </c>
      <c r="G38" s="5" t="s">
        <v>49</v>
      </c>
      <c r="H38" s="5" t="s">
        <v>2</v>
      </c>
      <c r="I38" s="5" t="s">
        <v>50</v>
      </c>
      <c r="J38" s="5" t="s">
        <v>3</v>
      </c>
      <c r="K38" s="5" t="s">
        <v>51</v>
      </c>
      <c r="L38" s="5" t="s">
        <v>4</v>
      </c>
      <c r="M38" s="5" t="s">
        <v>52</v>
      </c>
      <c r="N38" s="5" t="s">
        <v>5</v>
      </c>
      <c r="O38" s="5" t="s">
        <v>53</v>
      </c>
      <c r="P38" s="5" t="s">
        <v>6</v>
      </c>
      <c r="Q38" s="5" t="s">
        <v>54</v>
      </c>
    </row>
    <row r="39" spans="1:17" x14ac:dyDescent="0.2">
      <c r="A39" s="26"/>
      <c r="C39" s="5" t="s">
        <v>22</v>
      </c>
      <c r="D39" s="14">
        <v>96.2</v>
      </c>
      <c r="E39" s="18">
        <f t="shared" ref="E39:E41" si="7">RANK(D39,$D$7:$D$32)</f>
        <v>3</v>
      </c>
      <c r="F39" s="14">
        <v>72891</v>
      </c>
      <c r="G39" s="18">
        <f t="shared" ref="G39:G41" si="8">RANK(F39,$F$7:$F$32)</f>
        <v>2</v>
      </c>
      <c r="H39" s="14">
        <v>70.099999999999994</v>
      </c>
      <c r="I39" s="18">
        <f t="shared" ref="I39:I41" si="9">RANK(H39,$H$7:$H$32)</f>
        <v>6</v>
      </c>
      <c r="J39" s="14">
        <v>93.5</v>
      </c>
      <c r="K39" s="18">
        <f t="shared" ref="K39:K41" si="10">RANK(J39,$J$7:$J$32)</f>
        <v>3</v>
      </c>
      <c r="L39" s="14">
        <v>45.9</v>
      </c>
      <c r="M39" s="18">
        <f t="shared" ref="M39:M41" si="11">RANK(L39,$L$7:$L$32)</f>
        <v>7</v>
      </c>
      <c r="N39" s="14">
        <v>23.9</v>
      </c>
      <c r="O39" s="18">
        <f t="shared" ref="O39:O41" si="12">RANK(N39,$N$7:$N$32, 1)</f>
        <v>2</v>
      </c>
      <c r="P39" s="14">
        <v>79.400000000000006</v>
      </c>
      <c r="Q39" s="18">
        <f t="shared" ref="Q39:Q41" si="13">RANK(P39,$P$7:$P$32)</f>
        <v>1</v>
      </c>
    </row>
    <row r="40" spans="1:17" x14ac:dyDescent="0.2">
      <c r="A40" s="26"/>
      <c r="C40" s="5" t="s">
        <v>44</v>
      </c>
      <c r="D40" s="14">
        <v>91.7</v>
      </c>
      <c r="E40" s="18">
        <f t="shared" si="7"/>
        <v>16</v>
      </c>
      <c r="F40" s="14">
        <v>62718</v>
      </c>
      <c r="G40" s="18">
        <f t="shared" si="8"/>
        <v>7</v>
      </c>
      <c r="H40" s="14">
        <v>71.099999999999994</v>
      </c>
      <c r="I40" s="18">
        <f t="shared" si="9"/>
        <v>1</v>
      </c>
      <c r="J40" s="14">
        <v>91.5</v>
      </c>
      <c r="K40" s="18">
        <f t="shared" si="10"/>
        <v>4</v>
      </c>
      <c r="L40" s="14">
        <v>53.6</v>
      </c>
      <c r="M40" s="18">
        <f t="shared" si="11"/>
        <v>6</v>
      </c>
      <c r="N40" s="14">
        <v>25.1</v>
      </c>
      <c r="O40" s="18">
        <f t="shared" si="12"/>
        <v>3</v>
      </c>
      <c r="P40" s="14">
        <v>76.3</v>
      </c>
      <c r="Q40" s="18">
        <f t="shared" si="13"/>
        <v>2</v>
      </c>
    </row>
    <row r="41" spans="1:17" x14ac:dyDescent="0.2">
      <c r="A41" s="26"/>
      <c r="C41" s="5" t="s">
        <v>25</v>
      </c>
      <c r="D41" s="14">
        <v>92</v>
      </c>
      <c r="E41" s="18">
        <f t="shared" si="7"/>
        <v>12</v>
      </c>
      <c r="F41" s="14">
        <v>111611</v>
      </c>
      <c r="G41" s="18">
        <f t="shared" si="8"/>
        <v>1</v>
      </c>
      <c r="H41" s="14">
        <v>70</v>
      </c>
      <c r="I41" s="18">
        <f t="shared" si="9"/>
        <v>8</v>
      </c>
      <c r="J41" s="14">
        <v>89.3</v>
      </c>
      <c r="K41" s="18">
        <f t="shared" si="10"/>
        <v>7</v>
      </c>
      <c r="L41" s="14">
        <v>69.3</v>
      </c>
      <c r="M41" s="18">
        <f t="shared" si="11"/>
        <v>1</v>
      </c>
      <c r="N41" s="14">
        <v>37.1</v>
      </c>
      <c r="O41" s="18">
        <f t="shared" si="12"/>
        <v>5</v>
      </c>
      <c r="P41" s="14">
        <v>71.5</v>
      </c>
      <c r="Q41" s="18">
        <f t="shared" si="13"/>
        <v>7</v>
      </c>
    </row>
    <row r="42" spans="1:17" x14ac:dyDescent="0.2">
      <c r="G42" s="20"/>
    </row>
    <row r="44" spans="1:17" x14ac:dyDescent="0.2">
      <c r="A44" s="26" t="s">
        <v>55</v>
      </c>
      <c r="C44" s="5" t="s">
        <v>18</v>
      </c>
      <c r="D44" s="5" t="s">
        <v>0</v>
      </c>
      <c r="E44" s="5" t="s">
        <v>48</v>
      </c>
      <c r="F44" s="5" t="s">
        <v>1</v>
      </c>
      <c r="G44" s="5" t="s">
        <v>49</v>
      </c>
      <c r="H44" s="5" t="s">
        <v>2</v>
      </c>
      <c r="I44" s="5" t="s">
        <v>50</v>
      </c>
      <c r="J44" s="5" t="s">
        <v>3</v>
      </c>
      <c r="K44" s="5" t="s">
        <v>51</v>
      </c>
      <c r="L44" s="5" t="s">
        <v>4</v>
      </c>
      <c r="M44" s="5" t="s">
        <v>52</v>
      </c>
      <c r="N44" s="5" t="s">
        <v>5</v>
      </c>
      <c r="O44" s="5" t="s">
        <v>53</v>
      </c>
      <c r="P44" s="5" t="s">
        <v>6</v>
      </c>
      <c r="Q44" s="5" t="s">
        <v>54</v>
      </c>
    </row>
    <row r="45" spans="1:17" x14ac:dyDescent="0.2">
      <c r="A45" s="26"/>
      <c r="C45" s="5" t="s">
        <v>38</v>
      </c>
      <c r="D45" s="14">
        <v>90.5</v>
      </c>
      <c r="E45" s="18">
        <f t="shared" ref="E45:E48" si="14">RANK(D45,$D$7:$D$32)</f>
        <v>19</v>
      </c>
      <c r="F45" s="14">
        <v>44979</v>
      </c>
      <c r="G45" s="18">
        <f t="shared" ref="G45:G48" si="15">RANK(F45,$F$7:$F$32)</f>
        <v>17</v>
      </c>
      <c r="H45" s="14">
        <v>65.5</v>
      </c>
      <c r="I45" s="18">
        <f t="shared" ref="I45:I48" si="16">RANK(H45,$H$7:$H$32)</f>
        <v>19</v>
      </c>
      <c r="J45" s="14">
        <v>88.9</v>
      </c>
      <c r="K45" s="18">
        <f t="shared" ref="K45:K48" si="17">RANK(J45,$J$7:$J$32)</f>
        <v>8</v>
      </c>
      <c r="L45" s="14">
        <v>16.3</v>
      </c>
      <c r="M45" s="18">
        <f t="shared" ref="M45:M48" si="18">RANK(L45,$L$7:$L$32)</f>
        <v>23</v>
      </c>
      <c r="N45" s="14">
        <v>72.3</v>
      </c>
      <c r="O45" s="18">
        <f t="shared" ref="O45:O48" si="19">RANK(N45,$N$7:$N$32, 1)</f>
        <v>12</v>
      </c>
      <c r="P45" s="14">
        <v>57.8</v>
      </c>
      <c r="Q45" s="18">
        <f t="shared" ref="Q45:Q48" si="20">RANK(P45,$P$7:$P$32)</f>
        <v>26</v>
      </c>
    </row>
    <row r="46" spans="1:17" x14ac:dyDescent="0.2">
      <c r="A46" s="26"/>
      <c r="C46" s="5" t="s">
        <v>20</v>
      </c>
      <c r="D46" s="14">
        <v>93.4</v>
      </c>
      <c r="E46" s="18">
        <f t="shared" si="14"/>
        <v>10</v>
      </c>
      <c r="F46" s="14">
        <v>34864</v>
      </c>
      <c r="G46" s="18">
        <f t="shared" si="15"/>
        <v>26</v>
      </c>
      <c r="H46" s="14">
        <v>62.4</v>
      </c>
      <c r="I46" s="18">
        <f t="shared" si="16"/>
        <v>25</v>
      </c>
      <c r="J46" s="14">
        <v>79.7</v>
      </c>
      <c r="K46" s="18">
        <f t="shared" si="17"/>
        <v>19</v>
      </c>
      <c r="L46" s="14">
        <v>25.7</v>
      </c>
      <c r="M46" s="18">
        <f t="shared" si="18"/>
        <v>19</v>
      </c>
      <c r="N46" s="14">
        <v>92.5</v>
      </c>
      <c r="O46" s="18">
        <f t="shared" si="19"/>
        <v>26</v>
      </c>
      <c r="P46" s="14">
        <v>58.6</v>
      </c>
      <c r="Q46" s="18">
        <f t="shared" si="20"/>
        <v>24</v>
      </c>
    </row>
    <row r="47" spans="1:17" x14ac:dyDescent="0.2">
      <c r="A47" s="26"/>
      <c r="C47" s="5" t="s">
        <v>40</v>
      </c>
      <c r="D47" s="14">
        <v>80.2</v>
      </c>
      <c r="E47" s="18">
        <f t="shared" si="14"/>
        <v>25</v>
      </c>
      <c r="F47" s="14">
        <v>40716</v>
      </c>
      <c r="G47" s="18">
        <f t="shared" si="15"/>
        <v>20</v>
      </c>
      <c r="H47" s="14">
        <v>63.8</v>
      </c>
      <c r="I47" s="18">
        <f t="shared" si="16"/>
        <v>23</v>
      </c>
      <c r="J47" s="14">
        <v>88.8</v>
      </c>
      <c r="K47" s="18">
        <f t="shared" si="17"/>
        <v>9</v>
      </c>
      <c r="L47" s="14">
        <v>15.4</v>
      </c>
      <c r="M47" s="18">
        <f t="shared" si="18"/>
        <v>24</v>
      </c>
      <c r="N47" s="14">
        <v>90</v>
      </c>
      <c r="O47" s="18">
        <f t="shared" si="19"/>
        <v>24</v>
      </c>
      <c r="P47" s="14">
        <v>68.3</v>
      </c>
      <c r="Q47" s="18">
        <f t="shared" si="20"/>
        <v>12</v>
      </c>
    </row>
    <row r="48" spans="1:17" x14ac:dyDescent="0.2">
      <c r="A48" s="26"/>
      <c r="C48" s="5" t="s">
        <v>26</v>
      </c>
      <c r="D48" s="14">
        <v>81</v>
      </c>
      <c r="E48" s="18">
        <f t="shared" si="14"/>
        <v>24</v>
      </c>
      <c r="F48" s="14">
        <v>37794</v>
      </c>
      <c r="G48" s="18">
        <f t="shared" si="15"/>
        <v>25</v>
      </c>
      <c r="H48" s="14">
        <v>68.599999999999994</v>
      </c>
      <c r="I48" s="18">
        <f t="shared" si="16"/>
        <v>15</v>
      </c>
      <c r="J48" s="14">
        <v>53</v>
      </c>
      <c r="K48" s="18">
        <f t="shared" si="17"/>
        <v>26</v>
      </c>
      <c r="L48" s="14">
        <v>10.7</v>
      </c>
      <c r="M48" s="18">
        <f t="shared" si="18"/>
        <v>26</v>
      </c>
      <c r="N48" s="14">
        <v>85.9</v>
      </c>
      <c r="O48" s="18">
        <f t="shared" si="19"/>
        <v>21</v>
      </c>
      <c r="P48" s="14">
        <v>58.3</v>
      </c>
      <c r="Q48" s="18">
        <f t="shared" si="20"/>
        <v>25</v>
      </c>
    </row>
  </sheetData>
  <mergeCells count="3">
    <mergeCell ref="A38:A41"/>
    <mergeCell ref="A44:A48"/>
    <mergeCell ref="A2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WAGI</vt:lpstr>
      <vt:lpstr>WSKAŹNIK</vt:lpstr>
      <vt:lpstr>RANKING OGÓLNY</vt:lpstr>
      <vt:lpstr>RANKING INDYWIDUALNY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Matyja</dc:creator>
  <cp:lastModifiedBy>Julia Matyja</cp:lastModifiedBy>
  <dcterms:created xsi:type="dcterms:W3CDTF">2025-05-13T11:16:47Z</dcterms:created>
  <dcterms:modified xsi:type="dcterms:W3CDTF">2025-06-12T13:18:30Z</dcterms:modified>
</cp:coreProperties>
</file>