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39\Desktop\"/>
    </mc:Choice>
  </mc:AlternateContent>
  <xr:revisionPtr revIDLastSave="0" documentId="8_{8316398D-FD03-43B4-AF48-A9901DA0F6E6}" xr6:coauthVersionLast="47" xr6:coauthVersionMax="47" xr10:uidLastSave="{00000000-0000-0000-0000-000000000000}"/>
  <bookViews>
    <workbookView xWindow="-120" yWindow="-120" windowWidth="20730" windowHeight="11040" xr2:uid="{3DEFC2DE-BB84-4643-8A7E-CDEBBFA5D37C}"/>
  </bookViews>
  <sheets>
    <sheet name="mod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H73" i="1"/>
  <c r="I73" i="1"/>
  <c r="J73" i="1"/>
  <c r="K73" i="1"/>
  <c r="L73" i="1"/>
  <c r="M73" i="1"/>
  <c r="F73" i="1"/>
  <c r="I75" i="1"/>
  <c r="J75" i="1"/>
  <c r="K75" i="1"/>
  <c r="L75" i="1"/>
  <c r="M75" i="1"/>
  <c r="I72" i="1"/>
  <c r="J72" i="1"/>
  <c r="K72" i="1"/>
  <c r="L72" i="1"/>
  <c r="M72" i="1"/>
  <c r="G75" i="1"/>
  <c r="H75" i="1"/>
  <c r="H77" i="1" s="1"/>
  <c r="F75" i="1"/>
  <c r="G72" i="1"/>
  <c r="H72" i="1"/>
  <c r="F72" i="1"/>
  <c r="J62" i="1"/>
  <c r="K62" i="1" s="1"/>
  <c r="I62" i="1"/>
  <c r="I63" i="1" s="1"/>
  <c r="J80" i="1"/>
  <c r="K80" i="1"/>
  <c r="L80" i="1"/>
  <c r="M80" i="1"/>
  <c r="I80" i="1"/>
  <c r="G80" i="1"/>
  <c r="H80" i="1"/>
  <c r="F80" i="1"/>
  <c r="G76" i="1"/>
  <c r="H76" i="1"/>
  <c r="J58" i="1"/>
  <c r="I58" i="1"/>
  <c r="J65" i="1"/>
  <c r="K65" i="1"/>
  <c r="L65" i="1"/>
  <c r="M65" i="1"/>
  <c r="I65" i="1"/>
  <c r="G65" i="1"/>
  <c r="H65" i="1"/>
  <c r="F65" i="1"/>
  <c r="J66" i="1"/>
  <c r="K66" i="1"/>
  <c r="L66" i="1"/>
  <c r="M66" i="1"/>
  <c r="I66" i="1"/>
  <c r="G67" i="1"/>
  <c r="H67" i="1"/>
  <c r="F67" i="1"/>
  <c r="J69" i="1"/>
  <c r="K69" i="1"/>
  <c r="L69" i="1"/>
  <c r="M69" i="1"/>
  <c r="I69" i="1"/>
  <c r="G70" i="1"/>
  <c r="H70" i="1"/>
  <c r="F70" i="1"/>
  <c r="G58" i="1"/>
  <c r="H58" i="1"/>
  <c r="F58" i="1"/>
  <c r="J63" i="1"/>
  <c r="G63" i="1"/>
  <c r="H63" i="1"/>
  <c r="F63" i="1"/>
  <c r="J59" i="1"/>
  <c r="K59" i="1"/>
  <c r="L59" i="1"/>
  <c r="M59" i="1"/>
  <c r="I59" i="1"/>
  <c r="H56" i="1"/>
  <c r="G56" i="1"/>
  <c r="H60" i="1"/>
  <c r="G60" i="1"/>
  <c r="F60" i="1"/>
  <c r="J53" i="1"/>
  <c r="K53" i="1" s="1"/>
  <c r="L53" i="1" s="1"/>
  <c r="M53" i="1" s="1"/>
  <c r="I55" i="1"/>
  <c r="J55" i="1" s="1"/>
  <c r="K55" i="1" s="1"/>
  <c r="L55" i="1" s="1"/>
  <c r="M55" i="1" s="1"/>
  <c r="H53" i="1"/>
  <c r="G53" i="1" s="1"/>
  <c r="F53" i="1" s="1"/>
  <c r="O31" i="1"/>
  <c r="N31" i="1"/>
  <c r="M31" i="1"/>
  <c r="O30" i="1"/>
  <c r="N30" i="1"/>
  <c r="M30" i="1"/>
  <c r="O29" i="1"/>
  <c r="N29" i="1"/>
  <c r="M29" i="1"/>
  <c r="L28" i="1"/>
  <c r="M21" i="1"/>
  <c r="M20" i="1"/>
  <c r="M18" i="1"/>
  <c r="M17" i="1"/>
  <c r="J45" i="1"/>
  <c r="I45" i="1"/>
  <c r="H45" i="1"/>
  <c r="G45" i="1"/>
  <c r="F45" i="1"/>
  <c r="E45" i="1"/>
  <c r="J44" i="1"/>
  <c r="I44" i="1"/>
  <c r="H44" i="1"/>
  <c r="G44" i="1"/>
  <c r="F44" i="1"/>
  <c r="E44" i="1"/>
  <c r="J39" i="1"/>
  <c r="I39" i="1"/>
  <c r="H39" i="1"/>
  <c r="G39" i="1"/>
  <c r="F39" i="1"/>
  <c r="E39" i="1"/>
  <c r="J36" i="1"/>
  <c r="I36" i="1"/>
  <c r="H36" i="1"/>
  <c r="G36" i="1"/>
  <c r="F36" i="1"/>
  <c r="E36" i="1"/>
  <c r="H35" i="1"/>
  <c r="F35" i="1"/>
  <c r="E35" i="1"/>
  <c r="E34" i="1"/>
  <c r="H33" i="1"/>
  <c r="E33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J35" i="1" s="1"/>
  <c r="I26" i="1"/>
  <c r="I34" i="1" s="1"/>
  <c r="H26" i="1"/>
  <c r="H34" i="1" s="1"/>
  <c r="G26" i="1"/>
  <c r="G34" i="1" s="1"/>
  <c r="F26" i="1"/>
  <c r="F33" i="1" s="1"/>
  <c r="J25" i="1"/>
  <c r="I25" i="1"/>
  <c r="H25" i="1"/>
  <c r="G25" i="1"/>
  <c r="F25" i="1"/>
  <c r="J24" i="1"/>
  <c r="I24" i="1"/>
  <c r="H24" i="1"/>
  <c r="G24" i="1"/>
  <c r="F24" i="1"/>
  <c r="E24" i="1"/>
  <c r="J20" i="1"/>
  <c r="I20" i="1"/>
  <c r="H20" i="1"/>
  <c r="G20" i="1"/>
  <c r="F20" i="1"/>
  <c r="G22" i="1" s="1"/>
  <c r="E20" i="1"/>
  <c r="D20" i="1"/>
  <c r="C20" i="1"/>
  <c r="J17" i="1"/>
  <c r="I17" i="1"/>
  <c r="H17" i="1"/>
  <c r="G17" i="1"/>
  <c r="H18" i="1" s="1"/>
  <c r="H40" i="1" s="1"/>
  <c r="F17" i="1"/>
  <c r="E17" i="1"/>
  <c r="D17" i="1"/>
  <c r="C17" i="1"/>
  <c r="I16" i="1"/>
  <c r="H16" i="1"/>
  <c r="G16" i="1"/>
  <c r="F16" i="1"/>
  <c r="E16" i="1"/>
  <c r="D16" i="1"/>
  <c r="C16" i="1"/>
  <c r="O12" i="1"/>
  <c r="L12" i="1"/>
  <c r="Q11" i="1"/>
  <c r="O11" i="1"/>
  <c r="Q10" i="1"/>
  <c r="O10" i="1"/>
  <c r="Q9" i="1"/>
  <c r="O9" i="1"/>
  <c r="M9" i="1"/>
  <c r="L9" i="1"/>
  <c r="Q8" i="1"/>
  <c r="O8" i="1"/>
  <c r="M8" i="1"/>
  <c r="L8" i="1"/>
  <c r="Q7" i="1"/>
  <c r="O7" i="1"/>
  <c r="M7" i="1"/>
  <c r="L7" i="1"/>
  <c r="Q6" i="1"/>
  <c r="O6" i="1"/>
  <c r="M6" i="1"/>
  <c r="L6" i="1"/>
  <c r="J76" i="1" l="1"/>
  <c r="G77" i="1"/>
  <c r="F76" i="1"/>
  <c r="K63" i="1"/>
  <c r="K58" i="1"/>
  <c r="L62" i="1"/>
  <c r="J77" i="1"/>
  <c r="I76" i="1"/>
  <c r="I77" i="1"/>
  <c r="J16" i="1"/>
  <c r="G33" i="1"/>
  <c r="I33" i="1"/>
  <c r="J34" i="1"/>
  <c r="D18" i="1"/>
  <c r="J33" i="1"/>
  <c r="F18" i="1"/>
  <c r="F40" i="1" s="1"/>
  <c r="F22" i="1"/>
  <c r="G35" i="1"/>
  <c r="F34" i="1"/>
  <c r="I35" i="1"/>
  <c r="I22" i="1"/>
  <c r="J22" i="1"/>
  <c r="I18" i="1"/>
  <c r="I32" i="1" s="1"/>
  <c r="J18" i="1"/>
  <c r="G21" i="1"/>
  <c r="J21" i="1"/>
  <c r="H32" i="1"/>
  <c r="F41" i="1"/>
  <c r="C21" i="1"/>
  <c r="D21" i="1"/>
  <c r="E18" i="1"/>
  <c r="E21" i="1"/>
  <c r="F21" i="1"/>
  <c r="G18" i="1"/>
  <c r="H22" i="1"/>
  <c r="H41" i="1" s="1"/>
  <c r="H21" i="1"/>
  <c r="I21" i="1"/>
  <c r="D22" i="1"/>
  <c r="E22" i="1"/>
  <c r="L63" i="1" l="1"/>
  <c r="L58" i="1"/>
  <c r="M62" i="1"/>
  <c r="K76" i="1"/>
  <c r="K77" i="1"/>
  <c r="F32" i="1"/>
  <c r="I41" i="1"/>
  <c r="I40" i="1"/>
  <c r="J41" i="1"/>
  <c r="J32" i="1"/>
  <c r="J40" i="1"/>
  <c r="E32" i="1"/>
  <c r="E40" i="1"/>
  <c r="E41" i="1"/>
  <c r="G40" i="1"/>
  <c r="G41" i="1"/>
  <c r="G32" i="1"/>
  <c r="L76" i="1" l="1"/>
  <c r="L77" i="1"/>
  <c r="M58" i="1"/>
  <c r="M63" i="1"/>
  <c r="M76" i="1" l="1"/>
  <c r="M77" i="1"/>
  <c r="M12" i="1" l="1"/>
  <c r="Q12" i="1"/>
</calcChain>
</file>

<file path=xl/sharedStrings.xml><?xml version="1.0" encoding="utf-8"?>
<sst xmlns="http://schemas.openxmlformats.org/spreadsheetml/2006/main" count="72" uniqueCount="62">
  <si>
    <t>ProForma Financial Statement</t>
  </si>
  <si>
    <t>Created by Julian Cardone</t>
  </si>
  <si>
    <t>Bal. Sheet Global</t>
  </si>
  <si>
    <t>Debt Schedule</t>
  </si>
  <si>
    <t>DCF Variance</t>
  </si>
  <si>
    <t>S&amp;U Lookup</t>
  </si>
  <si>
    <t>S&amp;U Cover</t>
  </si>
  <si>
    <t>Total Check</t>
  </si>
  <si>
    <t>Bal. Sheet &gt; 0</t>
  </si>
  <si>
    <t>AVERAGE INTEREST</t>
  </si>
  <si>
    <t>OPERATING CASE</t>
  </si>
  <si>
    <t>TRANSACTION CASE</t>
  </si>
  <si>
    <t>Sources and Uses of Funds</t>
  </si>
  <si>
    <t>Sources</t>
  </si>
  <si>
    <t>Uses</t>
  </si>
  <si>
    <t>Summary Financial Results</t>
  </si>
  <si>
    <t>Historical</t>
  </si>
  <si>
    <t>ProForma</t>
  </si>
  <si>
    <t>Projected</t>
  </si>
  <si>
    <t>Revenue</t>
  </si>
  <si>
    <t xml:space="preserve">  Growth</t>
  </si>
  <si>
    <t>EBITDA</t>
  </si>
  <si>
    <t xml:space="preserve">  Margin</t>
  </si>
  <si>
    <t>Capex</t>
  </si>
  <si>
    <t>Interest Expense</t>
  </si>
  <si>
    <t>EPS</t>
  </si>
  <si>
    <t>Net Debt</t>
  </si>
  <si>
    <t>Total Debt</t>
  </si>
  <si>
    <t>Credit Statistics</t>
  </si>
  <si>
    <t>LEVERAGE RATIOS</t>
  </si>
  <si>
    <t>Total Debt / EBITDA</t>
  </si>
  <si>
    <t>Total Debt/Total Capital</t>
  </si>
  <si>
    <t>Total Debt/Total Assets</t>
  </si>
  <si>
    <t>Total Debt/ Equity</t>
  </si>
  <si>
    <t>Short term Debt/Total Debt</t>
  </si>
  <si>
    <t>COVERAGE RATIOS</t>
  </si>
  <si>
    <t>EBIT/Interest</t>
  </si>
  <si>
    <t>EBITDA / Interest</t>
  </si>
  <si>
    <t>EBITDA less Capex / Interest</t>
  </si>
  <si>
    <t>LIQUIDITY RATIOS</t>
  </si>
  <si>
    <t>Current Ratio</t>
  </si>
  <si>
    <t>Quick Ratio</t>
  </si>
  <si>
    <t>Valuation</t>
  </si>
  <si>
    <t>DCF Enterprise Value</t>
  </si>
  <si>
    <t>Implied EV/EBITDA</t>
  </si>
  <si>
    <t xml:space="preserve">DCF Equity Value </t>
  </si>
  <si>
    <t>Forward Implied P/E</t>
  </si>
  <si>
    <t>DCF Equity Sensitivity Analysis</t>
  </si>
  <si>
    <t>WACC</t>
  </si>
  <si>
    <t>Operating Assumptions</t>
  </si>
  <si>
    <r>
      <t xml:space="preserve">     G</t>
    </r>
    <r>
      <rPr>
        <i/>
        <sz val="11"/>
        <color theme="1"/>
        <rFont val="Calibri"/>
        <family val="2"/>
        <scheme val="minor"/>
      </rPr>
      <t>rowth</t>
    </r>
  </si>
  <si>
    <t>Cost of Revenue</t>
  </si>
  <si>
    <t xml:space="preserve">     COR excl. D&amp;A</t>
  </si>
  <si>
    <t xml:space="preserve">     % sales</t>
  </si>
  <si>
    <t xml:space="preserve">     Depreciation &amp; Amortization</t>
  </si>
  <si>
    <t>SG&amp;A Expense</t>
  </si>
  <si>
    <t xml:space="preserve">     R&amp;D</t>
  </si>
  <si>
    <t xml:space="preserve">     Other SG&amp;A</t>
  </si>
  <si>
    <t xml:space="preserve">     Margin</t>
  </si>
  <si>
    <t xml:space="preserve">     Growth</t>
  </si>
  <si>
    <t>EBIT (Operating Profit)</t>
  </si>
  <si>
    <t>Total Capital Expenditures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</si>
</sst>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7" formatCode="&quot;$&quot;#,##0.00_);\(&quot;$&quot;#,##0.00\)"/>
    <numFmt numFmtId="164" formatCode="#,##0.0_);\(#,##0.0\)"/>
    <numFmt numFmtId="165" formatCode="&quot;$&quot;#,##0.0_);\(&quot;$&quot;#,##0.0\)"/>
    <numFmt numFmtId="166" formatCode="0.0%;\(0.0%\)"/>
    <numFmt numFmtId="167" formatCode="#,##0.0_)\ ;\(#,##0.0\)\ "/>
    <numFmt numFmtId="168" formatCode="0.0\x;\(0.0\x\)"/>
    <numFmt numFmtId="169" formatCode="&quot;$&quot;#,##0.0_);\(&quot;$&quot;#,##0.0\);&quot;$&quot;#,##0.0_);@_)"/>
    <numFmt numFmtId="170" formatCode="0.0\x_);&quot;NM&quot;_);0.0\x_);@_)"/>
    <numFmt numFmtId="171" formatCode="&quot;Growth&quot;"/>
    <numFmt numFmtId="172" formatCode="0.0%_);\(0.0%\);0.0%_);@_)"/>
    <numFmt numFmtId="173" formatCode="0.0_);\(0.0\)"/>
    <numFmt numFmtId="174" formatCode="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singleAccounting"/>
      <sz val="12"/>
      <color indexed="12"/>
      <name val="Times New Roman"/>
      <family val="1"/>
    </font>
    <font>
      <b/>
      <u val="singleAccounting"/>
      <sz val="10"/>
      <color indexed="12"/>
      <name val="Times New Roman"/>
      <family val="1"/>
    </font>
    <font>
      <b/>
      <i/>
      <u/>
      <sz val="10"/>
      <color indexed="12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u val="singleAccounting"/>
      <sz val="10"/>
      <name val="Times New Roman"/>
      <family val="1"/>
    </font>
    <font>
      <b/>
      <u val="singleAccounting"/>
      <sz val="14"/>
      <color indexed="12"/>
      <name val="Times New Roman"/>
      <family val="1"/>
    </font>
    <font>
      <b/>
      <u val="singleAccounting"/>
      <sz val="10"/>
      <name val="times new roman"/>
      <family val="1"/>
    </font>
    <font>
      <u val="singleAccounting"/>
      <sz val="10"/>
      <color indexed="12"/>
      <name val="times new roman"/>
      <family val="1"/>
    </font>
    <font>
      <b/>
      <u/>
      <sz val="10"/>
      <color indexed="8"/>
      <name val="times new roman"/>
      <family val="1"/>
    </font>
    <font>
      <i/>
      <sz val="10"/>
      <color indexed="12"/>
      <name val="times new roman"/>
      <family val="1"/>
    </font>
    <font>
      <i/>
      <sz val="10"/>
      <color indexed="8"/>
      <name val="times new roman"/>
      <family val="1"/>
    </font>
    <font>
      <b/>
      <u/>
      <sz val="12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3" borderId="0" xfId="0" applyFill="1"/>
    <xf numFmtId="0" fontId="2" fillId="0" borderId="11" xfId="0" applyFont="1" applyBorder="1"/>
    <xf numFmtId="0" fontId="0" fillId="0" borderId="11" xfId="0" applyBorder="1"/>
    <xf numFmtId="0" fontId="0" fillId="4" borderId="11" xfId="0" applyFill="1" applyBorder="1"/>
    <xf numFmtId="0" fontId="0" fillId="3" borderId="11" xfId="0" applyFill="1" applyBorder="1"/>
    <xf numFmtId="0" fontId="0" fillId="0" borderId="9" xfId="0" applyBorder="1"/>
    <xf numFmtId="0" fontId="3" fillId="0" borderId="0" xfId="0" applyFont="1"/>
    <xf numFmtId="0" fontId="3" fillId="0" borderId="1" xfId="0" applyFont="1" applyBorder="1"/>
    <xf numFmtId="0" fontId="3" fillId="0" borderId="12" xfId="0" applyFont="1" applyBorder="1"/>
    <xf numFmtId="0" fontId="0" fillId="0" borderId="12" xfId="0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0" fontId="3" fillId="0" borderId="7" xfId="0" applyFont="1" applyBorder="1"/>
    <xf numFmtId="0" fontId="3" fillId="0" borderId="9" xfId="0" applyFont="1" applyBorder="1"/>
    <xf numFmtId="0" fontId="0" fillId="0" borderId="8" xfId="0" applyBorder="1"/>
    <xf numFmtId="0" fontId="0" fillId="0" borderId="13" xfId="0" applyBorder="1"/>
    <xf numFmtId="0" fontId="3" fillId="0" borderId="5" xfId="0" applyFont="1" applyBorder="1"/>
    <xf numFmtId="0" fontId="3" fillId="0" borderId="14" xfId="0" applyFont="1" applyBorder="1"/>
    <xf numFmtId="0" fontId="0" fillId="0" borderId="14" xfId="0" applyBorder="1"/>
    <xf numFmtId="0" fontId="3" fillId="0" borderId="6" xfId="0" applyFont="1" applyBorder="1"/>
    <xf numFmtId="164" fontId="4" fillId="2" borderId="1" xfId="0" applyNumberFormat="1" applyFont="1" applyFill="1" applyBorder="1" applyAlignment="1">
      <alignment horizontal="centerContinuous"/>
    </xf>
    <xf numFmtId="164" fontId="5" fillId="2" borderId="12" xfId="0" applyNumberFormat="1" applyFont="1" applyFill="1" applyBorder="1" applyAlignment="1">
      <alignment horizontal="centerContinuous"/>
    </xf>
    <xf numFmtId="164" fontId="5" fillId="2" borderId="2" xfId="0" applyNumberFormat="1" applyFont="1" applyFill="1" applyBorder="1" applyAlignment="1">
      <alignment horizontal="centerContinuous"/>
    </xf>
    <xf numFmtId="164" fontId="6" fillId="2" borderId="3" xfId="0" applyNumberFormat="1" applyFont="1" applyFill="1" applyBorder="1"/>
    <xf numFmtId="164" fontId="7" fillId="2" borderId="0" xfId="0" applyNumberFormat="1" applyFont="1" applyFill="1"/>
    <xf numFmtId="164" fontId="8" fillId="2" borderId="0" xfId="0" applyNumberFormat="1" applyFont="1" applyFill="1"/>
    <xf numFmtId="164" fontId="6" fillId="2" borderId="0" xfId="0" applyNumberFormat="1" applyFont="1" applyFill="1"/>
    <xf numFmtId="164" fontId="8" fillId="2" borderId="4" xfId="0" applyNumberFormat="1" applyFont="1" applyFill="1" applyBorder="1"/>
    <xf numFmtId="164" fontId="9" fillId="2" borderId="3" xfId="0" applyNumberFormat="1" applyFont="1" applyFill="1" applyBorder="1"/>
    <xf numFmtId="165" fontId="9" fillId="2" borderId="0" xfId="0" applyNumberFormat="1" applyFont="1" applyFill="1"/>
    <xf numFmtId="164" fontId="9" fillId="2" borderId="0" xfId="0" applyNumberFormat="1" applyFont="1" applyFill="1"/>
    <xf numFmtId="165" fontId="9" fillId="2" borderId="4" xfId="0" applyNumberFormat="1" applyFont="1" applyFill="1" applyBorder="1"/>
    <xf numFmtId="0" fontId="0" fillId="2" borderId="3" xfId="0" applyFill="1" applyBorder="1"/>
    <xf numFmtId="0" fontId="0" fillId="2" borderId="0" xfId="0" applyFill="1"/>
    <xf numFmtId="164" fontId="9" fillId="2" borderId="7" xfId="0" applyNumberFormat="1" applyFont="1" applyFill="1" applyBorder="1"/>
    <xf numFmtId="165" fontId="9" fillId="2" borderId="9" xfId="0" applyNumberFormat="1" applyFont="1" applyFill="1" applyBorder="1"/>
    <xf numFmtId="164" fontId="8" fillId="2" borderId="9" xfId="0" applyNumberFormat="1" applyFont="1" applyFill="1" applyBorder="1"/>
    <xf numFmtId="164" fontId="9" fillId="2" borderId="9" xfId="0" applyNumberFormat="1" applyFont="1" applyFill="1" applyBorder="1"/>
    <xf numFmtId="165" fontId="9" fillId="2" borderId="8" xfId="0" applyNumberFormat="1" applyFont="1" applyFill="1" applyBorder="1"/>
    <xf numFmtId="165" fontId="9" fillId="2" borderId="13" xfId="0" applyNumberFormat="1" applyFont="1" applyFill="1" applyBorder="1"/>
    <xf numFmtId="0" fontId="0" fillId="2" borderId="10" xfId="0" applyFill="1" applyBorder="1"/>
    <xf numFmtId="164" fontId="11" fillId="0" borderId="1" xfId="0" applyNumberFormat="1" applyFont="1" applyBorder="1" applyAlignment="1">
      <alignment horizontal="centerContinuous"/>
    </xf>
    <xf numFmtId="164" fontId="5" fillId="0" borderId="12" xfId="0" applyNumberFormat="1" applyFont="1" applyBorder="1" applyAlignment="1">
      <alignment horizontal="centerContinuous"/>
    </xf>
    <xf numFmtId="164" fontId="12" fillId="0" borderId="12" xfId="0" applyNumberFormat="1" applyFont="1" applyBorder="1" applyAlignment="1">
      <alignment horizontal="centerContinuous"/>
    </xf>
    <xf numFmtId="164" fontId="12" fillId="0" borderId="2" xfId="0" applyNumberFormat="1" applyFont="1" applyBorder="1" applyAlignment="1">
      <alignment horizontal="centerContinuous"/>
    </xf>
    <xf numFmtId="164" fontId="7" fillId="0" borderId="3" xfId="0" applyNumberFormat="1" applyFont="1" applyBorder="1"/>
    <xf numFmtId="164" fontId="13" fillId="0" borderId="0" xfId="0" applyNumberFormat="1" applyFont="1" applyAlignment="1">
      <alignment horizontal="centerContinuous"/>
    </xf>
    <xf numFmtId="164" fontId="13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centerContinuous"/>
    </xf>
    <xf numFmtId="164" fontId="10" fillId="0" borderId="4" xfId="0" applyNumberFormat="1" applyFont="1" applyBorder="1" applyAlignment="1">
      <alignment horizontal="centerContinuous"/>
    </xf>
    <xf numFmtId="0" fontId="14" fillId="0" borderId="0" xfId="0" applyFont="1"/>
    <xf numFmtId="0" fontId="14" fillId="0" borderId="4" xfId="0" applyFont="1" applyBorder="1"/>
    <xf numFmtId="165" fontId="9" fillId="0" borderId="0" xfId="0" applyNumberFormat="1" applyFont="1"/>
    <xf numFmtId="165" fontId="9" fillId="0" borderId="4" xfId="0" applyNumberFormat="1" applyFont="1" applyBorder="1"/>
    <xf numFmtId="166" fontId="15" fillId="0" borderId="3" xfId="0" applyNumberFormat="1" applyFont="1" applyBorder="1"/>
    <xf numFmtId="166" fontId="15" fillId="0" borderId="0" xfId="0" applyNumberFormat="1" applyFont="1"/>
    <xf numFmtId="166" fontId="16" fillId="0" borderId="0" xfId="0" applyNumberFormat="1" applyFont="1" applyAlignment="1">
      <alignment horizontal="right"/>
    </xf>
    <xf numFmtId="166" fontId="16" fillId="0" borderId="4" xfId="0" applyNumberFormat="1" applyFont="1" applyBorder="1" applyAlignment="1">
      <alignment horizontal="right"/>
    </xf>
    <xf numFmtId="164" fontId="7" fillId="0" borderId="0" xfId="0" applyNumberFormat="1" applyFont="1"/>
    <xf numFmtId="164" fontId="8" fillId="0" borderId="0" xfId="0" applyNumberFormat="1" applyFont="1"/>
    <xf numFmtId="164" fontId="8" fillId="0" borderId="4" xfId="0" applyNumberFormat="1" applyFont="1" applyBorder="1"/>
    <xf numFmtId="164" fontId="9" fillId="0" borderId="0" xfId="0" applyNumberFormat="1" applyFont="1"/>
    <xf numFmtId="164" fontId="9" fillId="0" borderId="4" xfId="0" applyNumberFormat="1" applyFont="1" applyBorder="1"/>
    <xf numFmtId="166" fontId="16" fillId="0" borderId="0" xfId="0" applyNumberFormat="1" applyFont="1"/>
    <xf numFmtId="166" fontId="16" fillId="0" borderId="4" xfId="0" applyNumberFormat="1" applyFont="1" applyBorder="1"/>
    <xf numFmtId="7" fontId="9" fillId="0" borderId="0" xfId="0" applyNumberFormat="1" applyFont="1"/>
    <xf numFmtId="164" fontId="7" fillId="0" borderId="7" xfId="0" applyNumberFormat="1" applyFont="1" applyBorder="1"/>
    <xf numFmtId="164" fontId="7" fillId="0" borderId="9" xfId="0" applyNumberFormat="1" applyFont="1" applyBorder="1"/>
    <xf numFmtId="164" fontId="9" fillId="0" borderId="9" xfId="0" applyNumberFormat="1" applyFont="1" applyBorder="1"/>
    <xf numFmtId="164" fontId="9" fillId="0" borderId="8" xfId="0" applyNumberFormat="1" applyFont="1" applyBorder="1"/>
    <xf numFmtId="164" fontId="13" fillId="0" borderId="12" xfId="0" applyNumberFormat="1" applyFont="1" applyBorder="1" applyAlignment="1">
      <alignment horizontal="centerContinuous"/>
    </xf>
    <xf numFmtId="164" fontId="10" fillId="0" borderId="12" xfId="0" applyNumberFormat="1" applyFont="1" applyBorder="1" applyAlignment="1">
      <alignment horizontal="centerContinuous"/>
    </xf>
    <xf numFmtId="164" fontId="10" fillId="0" borderId="2" xfId="0" applyNumberFormat="1" applyFont="1" applyBorder="1" applyAlignment="1">
      <alignment horizontal="centerContinuous"/>
    </xf>
    <xf numFmtId="0" fontId="17" fillId="0" borderId="3" xfId="0" applyFont="1" applyBorder="1"/>
    <xf numFmtId="164" fontId="18" fillId="0" borderId="0" xfId="0" applyNumberFormat="1" applyFont="1"/>
    <xf numFmtId="168" fontId="19" fillId="0" borderId="0" xfId="0" applyNumberFormat="1" applyFont="1"/>
    <xf numFmtId="166" fontId="19" fillId="0" borderId="0" xfId="0" applyNumberFormat="1" applyFont="1"/>
    <xf numFmtId="166" fontId="19" fillId="0" borderId="4" xfId="0" applyNumberFormat="1" applyFont="1" applyBorder="1"/>
    <xf numFmtId="168" fontId="19" fillId="0" borderId="4" xfId="0" applyNumberFormat="1" applyFont="1" applyBorder="1"/>
    <xf numFmtId="164" fontId="18" fillId="0" borderId="3" xfId="0" applyNumberFormat="1" applyFont="1" applyBorder="1"/>
    <xf numFmtId="164" fontId="17" fillId="0" borderId="3" xfId="0" applyNumberFormat="1" applyFont="1" applyBorder="1"/>
    <xf numFmtId="168" fontId="19" fillId="0" borderId="0" xfId="0" applyNumberFormat="1" applyFont="1" applyAlignment="1">
      <alignment horizontal="right"/>
    </xf>
    <xf numFmtId="168" fontId="19" fillId="0" borderId="4" xfId="0" applyNumberFormat="1" applyFont="1" applyBorder="1" applyAlignment="1">
      <alignment horizontal="right"/>
    </xf>
    <xf numFmtId="164" fontId="20" fillId="0" borderId="0" xfId="0" applyNumberFormat="1" applyFont="1"/>
    <xf numFmtId="164" fontId="18" fillId="0" borderId="9" xfId="0" applyNumberFormat="1" applyFont="1" applyBorder="1"/>
    <xf numFmtId="168" fontId="19" fillId="0" borderId="9" xfId="0" applyNumberFormat="1" applyFont="1" applyBorder="1"/>
    <xf numFmtId="168" fontId="19" fillId="0" borderId="8" xfId="0" applyNumberFormat="1" applyFont="1" applyBorder="1"/>
    <xf numFmtId="164" fontId="11" fillId="0" borderId="2" xfId="0" applyNumberFormat="1" applyFont="1" applyBorder="1" applyAlignment="1">
      <alignment horizontal="centerContinuous"/>
    </xf>
    <xf numFmtId="169" fontId="19" fillId="0" borderId="4" xfId="0" applyNumberFormat="1" applyFont="1" applyBorder="1"/>
    <xf numFmtId="170" fontId="19" fillId="0" borderId="4" xfId="0" applyNumberFormat="1" applyFont="1" applyBorder="1"/>
    <xf numFmtId="164" fontId="18" fillId="0" borderId="7" xfId="0" applyNumberFormat="1" applyFont="1" applyBorder="1"/>
    <xf numFmtId="170" fontId="19" fillId="0" borderId="8" xfId="0" applyNumberFormat="1" applyFont="1" applyBorder="1"/>
    <xf numFmtId="0" fontId="5" fillId="0" borderId="1" xfId="0" applyFont="1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/>
    <xf numFmtId="0" fontId="5" fillId="0" borderId="0" xfId="0" applyFont="1" applyAlignment="1">
      <alignment horizontal="centerContinuous"/>
    </xf>
    <xf numFmtId="0" fontId="12" fillId="0" borderId="0" xfId="0" applyFont="1" applyAlignment="1">
      <alignment horizontal="centerContinuous"/>
    </xf>
    <xf numFmtId="0" fontId="12" fillId="0" borderId="4" xfId="0" applyFont="1" applyBorder="1" applyAlignment="1">
      <alignment horizontal="centerContinuous"/>
    </xf>
    <xf numFmtId="171" fontId="19" fillId="0" borderId="3" xfId="0" applyNumberFormat="1" applyFont="1" applyBorder="1"/>
    <xf numFmtId="172" fontId="7" fillId="0" borderId="4" xfId="0" applyNumberFormat="1" applyFont="1" applyBorder="1"/>
    <xf numFmtId="169" fontId="9" fillId="0" borderId="0" xfId="0" applyNumberFormat="1" applyFont="1"/>
    <xf numFmtId="2" fontId="9" fillId="0" borderId="0" xfId="0" applyNumberFormat="1" applyFont="1"/>
    <xf numFmtId="2" fontId="9" fillId="0" borderId="4" xfId="0" applyNumberFormat="1" applyFont="1" applyBorder="1"/>
    <xf numFmtId="2" fontId="9" fillId="0" borderId="9" xfId="0" applyNumberFormat="1" applyFont="1" applyBorder="1"/>
    <xf numFmtId="2" fontId="9" fillId="0" borderId="8" xfId="0" applyNumberFormat="1" applyFont="1" applyBorder="1"/>
    <xf numFmtId="172" fontId="7" fillId="4" borderId="3" xfId="0" applyNumberFormat="1" applyFont="1" applyFill="1" applyBorder="1"/>
    <xf numFmtId="172" fontId="7" fillId="4" borderId="7" xfId="0" applyNumberFormat="1" applyFont="1" applyFill="1" applyBorder="1"/>
    <xf numFmtId="172" fontId="7" fillId="4" borderId="0" xfId="0" applyNumberFormat="1" applyFont="1" applyFill="1"/>
    <xf numFmtId="172" fontId="7" fillId="4" borderId="4" xfId="0" applyNumberFormat="1" applyFont="1" applyFill="1" applyBorder="1"/>
    <xf numFmtId="167" fontId="7" fillId="4" borderId="0" xfId="0" applyNumberFormat="1" applyFont="1" applyFill="1" applyAlignment="1">
      <alignment horizontal="right"/>
    </xf>
    <xf numFmtId="0" fontId="21" fillId="0" borderId="15" xfId="0" applyFont="1" applyBorder="1"/>
    <xf numFmtId="0" fontId="0" fillId="0" borderId="16" xfId="0" applyBorder="1"/>
    <xf numFmtId="0" fontId="0" fillId="0" borderId="17" xfId="0" applyBorder="1"/>
    <xf numFmtId="0" fontId="1" fillId="0" borderId="3" xfId="0" applyFont="1" applyBorder="1"/>
    <xf numFmtId="0" fontId="22" fillId="0" borderId="3" xfId="0" applyFont="1" applyBorder="1"/>
    <xf numFmtId="0" fontId="22" fillId="0" borderId="7" xfId="0" applyFont="1" applyBorder="1"/>
    <xf numFmtId="0" fontId="23" fillId="0" borderId="0" xfId="0" applyFont="1"/>
    <xf numFmtId="0" fontId="23" fillId="4" borderId="0" xfId="0" applyFont="1" applyFill="1"/>
    <xf numFmtId="0" fontId="23" fillId="5" borderId="0" xfId="0" applyFont="1" applyFill="1"/>
    <xf numFmtId="0" fontId="0" fillId="5" borderId="0" xfId="0" applyFill="1"/>
    <xf numFmtId="165" fontId="1" fillId="4" borderId="0" xfId="0" applyNumberFormat="1" applyFont="1" applyFill="1"/>
    <xf numFmtId="165" fontId="1" fillId="0" borderId="0" xfId="0" applyNumberFormat="1" applyFont="1"/>
    <xf numFmtId="173" fontId="1" fillId="5" borderId="0" xfId="0" applyNumberFormat="1" applyFont="1" applyFill="1"/>
    <xf numFmtId="173" fontId="1" fillId="0" borderId="0" xfId="0" applyNumberFormat="1" applyFont="1"/>
    <xf numFmtId="173" fontId="0" fillId="4" borderId="0" xfId="0" applyNumberFormat="1" applyFill="1"/>
    <xf numFmtId="173" fontId="0" fillId="0" borderId="0" xfId="0" applyNumberFormat="1"/>
    <xf numFmtId="173" fontId="0" fillId="3" borderId="0" xfId="0" applyNumberFormat="1" applyFill="1"/>
    <xf numFmtId="173" fontId="0" fillId="6" borderId="0" xfId="0" applyNumberFormat="1" applyFill="1"/>
    <xf numFmtId="0" fontId="3" fillId="5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173" fontId="1" fillId="3" borderId="0" xfId="0" applyNumberFormat="1" applyFont="1" applyFill="1"/>
    <xf numFmtId="164" fontId="1" fillId="5" borderId="0" xfId="0" applyNumberFormat="1" applyFont="1" applyFill="1"/>
    <xf numFmtId="164" fontId="1" fillId="0" borderId="0" xfId="0" applyNumberFormat="1" applyFont="1"/>
    <xf numFmtId="164" fontId="0" fillId="5" borderId="0" xfId="0" applyNumberFormat="1" applyFill="1"/>
    <xf numFmtId="164" fontId="0" fillId="3" borderId="0" xfId="0" applyNumberFormat="1" applyFill="1"/>
    <xf numFmtId="174" fontId="0" fillId="5" borderId="9" xfId="0" applyNumberFormat="1" applyFill="1" applyBorder="1"/>
    <xf numFmtId="174" fontId="0" fillId="0" borderId="9" xfId="0" applyNumberFormat="1" applyBorder="1"/>
    <xf numFmtId="174" fontId="0" fillId="5" borderId="0" xfId="0" applyNumberFormat="1" applyFill="1"/>
    <xf numFmtId="174" fontId="0" fillId="3" borderId="0" xfId="0" applyNumberFormat="1" applyFill="1"/>
    <xf numFmtId="174" fontId="0" fillId="0" borderId="0" xfId="0" applyNumberFormat="1"/>
    <xf numFmtId="174" fontId="0" fillId="6" borderId="0" xfId="0" applyNumberFormat="1" applyFill="1"/>
    <xf numFmtId="174" fontId="22" fillId="5" borderId="0" xfId="0" applyNumberFormat="1" applyFont="1" applyFill="1"/>
    <xf numFmtId="174" fontId="22" fillId="0" borderId="0" xfId="0" applyNumberFormat="1" applyFont="1"/>
    <xf numFmtId="174" fontId="2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E668-0B94-462B-952A-ED83A3806515}">
  <dimension ref="B1:R80"/>
  <sheetViews>
    <sheetView showGridLines="0" tabSelected="1" topLeftCell="A59" workbookViewId="0">
      <selection activeCell="U60" sqref="U60"/>
    </sheetView>
  </sheetViews>
  <sheetFormatPr defaultRowHeight="15" x14ac:dyDescent="0.25"/>
  <cols>
    <col min="1" max="1" width="1.7109375" customWidth="1"/>
    <col min="6" max="7" width="9.28515625" bestFit="1" customWidth="1"/>
    <col min="8" max="13" width="9.85546875" bestFit="1" customWidth="1"/>
    <col min="18" max="18" width="1.7109375" customWidth="1"/>
  </cols>
  <sheetData>
    <row r="1" spans="2:18" ht="36.75" thickBot="1" x14ac:dyDescent="0.6">
      <c r="B1" s="2" t="s">
        <v>0</v>
      </c>
      <c r="C1" s="3"/>
      <c r="D1" s="3"/>
      <c r="E1" s="3"/>
      <c r="F1" s="3"/>
      <c r="G1" s="3"/>
      <c r="H1" s="3"/>
      <c r="I1" s="5"/>
      <c r="J1" s="3"/>
      <c r="K1" s="3"/>
      <c r="L1" s="3"/>
      <c r="M1" s="3"/>
      <c r="N1" s="3"/>
      <c r="O1" s="3"/>
      <c r="P1" s="3"/>
      <c r="Q1" s="4"/>
      <c r="R1" s="3"/>
    </row>
    <row r="2" spans="2:18" ht="15.75" thickTop="1" x14ac:dyDescent="0.25">
      <c r="B2" t="s">
        <v>1</v>
      </c>
    </row>
    <row r="3" spans="2:18" x14ac:dyDescent="0.25">
      <c r="C3" s="1"/>
    </row>
    <row r="4" spans="2:18" ht="20.25" x14ac:dyDescent="0.55000000000000004">
      <c r="L4" s="22" t="s">
        <v>12</v>
      </c>
      <c r="M4" s="23"/>
      <c r="N4" s="23"/>
      <c r="O4" s="23"/>
      <c r="P4" s="23"/>
      <c r="Q4" s="24"/>
    </row>
    <row r="5" spans="2:18" ht="18.75" x14ac:dyDescent="0.3">
      <c r="B5" s="8" t="s">
        <v>2</v>
      </c>
      <c r="C5" s="9"/>
      <c r="D5" s="10"/>
      <c r="E5" s="11"/>
      <c r="L5" s="25" t="s">
        <v>13</v>
      </c>
      <c r="M5" s="26"/>
      <c r="N5" s="27"/>
      <c r="O5" s="28" t="s">
        <v>14</v>
      </c>
      <c r="P5" s="27"/>
      <c r="Q5" s="29"/>
    </row>
    <row r="6" spans="2:18" ht="18.75" x14ac:dyDescent="0.3">
      <c r="B6" s="12" t="s">
        <v>8</v>
      </c>
      <c r="C6" s="7"/>
      <c r="E6" s="13"/>
      <c r="G6" s="18" t="s">
        <v>9</v>
      </c>
      <c r="H6" s="19"/>
      <c r="I6" s="20"/>
      <c r="J6" s="21">
        <v>0</v>
      </c>
      <c r="L6" s="30">
        <f>L399</f>
        <v>0</v>
      </c>
      <c r="M6" s="31">
        <f>S399</f>
        <v>0</v>
      </c>
      <c r="N6" s="27"/>
      <c r="O6" s="32">
        <f t="shared" ref="O6:O11" si="0">L407</f>
        <v>0</v>
      </c>
      <c r="P6" s="27"/>
      <c r="Q6" s="33">
        <f t="shared" ref="Q6:Q11" si="1">S407</f>
        <v>0</v>
      </c>
    </row>
    <row r="7" spans="2:18" ht="18.75" x14ac:dyDescent="0.3">
      <c r="B7" s="12" t="s">
        <v>3</v>
      </c>
      <c r="C7" s="7"/>
      <c r="E7" s="13"/>
      <c r="G7" s="7"/>
      <c r="H7" s="7"/>
      <c r="J7" s="7"/>
      <c r="L7" s="30">
        <f>L400</f>
        <v>0</v>
      </c>
      <c r="M7" s="31">
        <f>S400</f>
        <v>0</v>
      </c>
      <c r="N7" s="27"/>
      <c r="O7" s="32">
        <f t="shared" si="0"/>
        <v>0</v>
      </c>
      <c r="P7" s="27"/>
      <c r="Q7" s="33">
        <f t="shared" si="1"/>
        <v>0</v>
      </c>
    </row>
    <row r="8" spans="2:18" ht="18.75" x14ac:dyDescent="0.3">
      <c r="B8" s="12" t="s">
        <v>4</v>
      </c>
      <c r="C8" s="7"/>
      <c r="E8" s="13"/>
      <c r="G8" s="18" t="s">
        <v>10</v>
      </c>
      <c r="H8" s="19"/>
      <c r="I8" s="20"/>
      <c r="J8" s="21">
        <v>1</v>
      </c>
      <c r="L8" s="30">
        <f>L401</f>
        <v>0</v>
      </c>
      <c r="M8" s="31">
        <f>S401</f>
        <v>0</v>
      </c>
      <c r="N8" s="27"/>
      <c r="O8" s="32">
        <f t="shared" si="0"/>
        <v>0</v>
      </c>
      <c r="P8" s="27"/>
      <c r="Q8" s="33">
        <f t="shared" si="1"/>
        <v>0</v>
      </c>
    </row>
    <row r="9" spans="2:18" ht="18.75" x14ac:dyDescent="0.3">
      <c r="B9" s="12" t="s">
        <v>5</v>
      </c>
      <c r="C9" s="7"/>
      <c r="E9" s="13"/>
      <c r="G9" s="7"/>
      <c r="H9" s="7"/>
      <c r="J9" s="7"/>
      <c r="L9" s="30">
        <f>L402</f>
        <v>0</v>
      </c>
      <c r="M9" s="31">
        <f>S402</f>
        <v>0</v>
      </c>
      <c r="N9" s="27"/>
      <c r="O9" s="32">
        <f t="shared" si="0"/>
        <v>0</v>
      </c>
      <c r="P9" s="27"/>
      <c r="Q9" s="33">
        <f t="shared" si="1"/>
        <v>0</v>
      </c>
    </row>
    <row r="10" spans="2:18" ht="19.5" thickBot="1" x14ac:dyDescent="0.35">
      <c r="B10" s="12" t="s">
        <v>6</v>
      </c>
      <c r="C10" s="7"/>
      <c r="E10" s="17"/>
      <c r="G10" s="18" t="s">
        <v>11</v>
      </c>
      <c r="H10" s="19"/>
      <c r="I10" s="20"/>
      <c r="J10" s="21">
        <v>2</v>
      </c>
      <c r="L10" s="30"/>
      <c r="M10" s="32"/>
      <c r="N10" s="27"/>
      <c r="O10" s="32">
        <f t="shared" si="0"/>
        <v>0</v>
      </c>
      <c r="P10" s="27"/>
      <c r="Q10" s="33">
        <f t="shared" si="1"/>
        <v>0</v>
      </c>
    </row>
    <row r="11" spans="2:18" ht="19.5" thickBot="1" x14ac:dyDescent="0.35">
      <c r="B11" s="14" t="s">
        <v>7</v>
      </c>
      <c r="C11" s="15"/>
      <c r="D11" s="6"/>
      <c r="E11" s="16"/>
      <c r="L11" s="34"/>
      <c r="M11" s="42"/>
      <c r="N11" s="35"/>
      <c r="O11" s="32">
        <f t="shared" si="0"/>
        <v>0</v>
      </c>
      <c r="P11" s="35"/>
      <c r="Q11" s="41">
        <f t="shared" si="1"/>
        <v>0</v>
      </c>
    </row>
    <row r="12" spans="2:18" x14ac:dyDescent="0.25">
      <c r="L12" s="36">
        <f>L404</f>
        <v>0</v>
      </c>
      <c r="M12" s="37">
        <f ca="1">SUM(M6:M12)</f>
        <v>0</v>
      </c>
      <c r="N12" s="38"/>
      <c r="O12" s="39">
        <f>L414</f>
        <v>0</v>
      </c>
      <c r="P12" s="38"/>
      <c r="Q12" s="40">
        <f ca="1">SUM(Q6:Q12)</f>
        <v>0</v>
      </c>
    </row>
    <row r="14" spans="2:18" ht="23.25" x14ac:dyDescent="0.6">
      <c r="B14" s="43" t="s">
        <v>15</v>
      </c>
      <c r="C14" s="44"/>
      <c r="D14" s="44"/>
      <c r="E14" s="44"/>
      <c r="F14" s="45"/>
      <c r="G14" s="45"/>
      <c r="H14" s="45"/>
      <c r="I14" s="45"/>
      <c r="J14" s="46"/>
    </row>
    <row r="15" spans="2:18" ht="16.5" x14ac:dyDescent="0.35">
      <c r="B15" s="47"/>
      <c r="C15" s="48" t="s">
        <v>16</v>
      </c>
      <c r="D15" s="48"/>
      <c r="E15" s="49" t="s">
        <v>17</v>
      </c>
      <c r="F15" s="48" t="s">
        <v>18</v>
      </c>
      <c r="G15" s="50"/>
      <c r="H15" s="50"/>
      <c r="I15" s="50"/>
      <c r="J15" s="51"/>
    </row>
    <row r="16" spans="2:18" ht="23.25" x14ac:dyDescent="0.6">
      <c r="B16" s="47"/>
      <c r="C16" s="52">
        <f>C63</f>
        <v>0</v>
      </c>
      <c r="D16" s="52">
        <f>D62</f>
        <v>0</v>
      </c>
      <c r="E16" s="52">
        <f>E62</f>
        <v>0</v>
      </c>
      <c r="F16" s="52">
        <f>F62</f>
        <v>500</v>
      </c>
      <c r="G16" s="52">
        <f>G62</f>
        <v>600</v>
      </c>
      <c r="H16" s="52">
        <f>H62</f>
        <v>700</v>
      </c>
      <c r="I16" s="52" t="e">
        <f>#REF!</f>
        <v>#REF!</v>
      </c>
      <c r="J16" s="53">
        <f>I62</f>
        <v>600</v>
      </c>
      <c r="L16" s="43" t="s">
        <v>42</v>
      </c>
      <c r="M16" s="89"/>
    </row>
    <row r="17" spans="2:16" x14ac:dyDescent="0.25">
      <c r="B17" s="47" t="s">
        <v>19</v>
      </c>
      <c r="C17" s="54">
        <f>C64</f>
        <v>0</v>
      </c>
      <c r="D17" s="54">
        <f>D64</f>
        <v>0</v>
      </c>
      <c r="E17" s="54">
        <f>E64</f>
        <v>0</v>
      </c>
      <c r="F17" s="54">
        <f>F64</f>
        <v>0</v>
      </c>
      <c r="G17" s="54">
        <f>G64</f>
        <v>0</v>
      </c>
      <c r="H17" s="54">
        <f>H64</f>
        <v>0</v>
      </c>
      <c r="I17" s="54" t="e">
        <f>#REF!</f>
        <v>#REF!</v>
      </c>
      <c r="J17" s="55">
        <f>I64</f>
        <v>0</v>
      </c>
      <c r="L17" s="81" t="s">
        <v>43</v>
      </c>
      <c r="M17" s="90">
        <f>M306</f>
        <v>0</v>
      </c>
    </row>
    <row r="18" spans="2:16" x14ac:dyDescent="0.25">
      <c r="B18" s="56" t="s">
        <v>20</v>
      </c>
      <c r="C18" s="57"/>
      <c r="D18" s="58" t="str">
        <f t="shared" ref="D18:J18" si="2">IF(ISERROR(D17/C17-1),"NM",D17/C17-1)</f>
        <v>NM</v>
      </c>
      <c r="E18" s="58" t="str">
        <f t="shared" si="2"/>
        <v>NM</v>
      </c>
      <c r="F18" s="58" t="str">
        <f t="shared" si="2"/>
        <v>NM</v>
      </c>
      <c r="G18" s="58" t="str">
        <f t="shared" si="2"/>
        <v>NM</v>
      </c>
      <c r="H18" s="58" t="str">
        <f t="shared" si="2"/>
        <v>NM</v>
      </c>
      <c r="I18" s="58" t="str">
        <f>IF(ISERROR(I17/H17-1),"NM",I17/H17-1)</f>
        <v>NM</v>
      </c>
      <c r="J18" s="59" t="str">
        <f t="shared" si="2"/>
        <v>NM</v>
      </c>
      <c r="L18" s="81" t="s">
        <v>44</v>
      </c>
      <c r="M18" s="91">
        <f>N306</f>
        <v>0</v>
      </c>
    </row>
    <row r="19" spans="2:16" x14ac:dyDescent="0.25">
      <c r="B19" s="47"/>
      <c r="C19" s="60"/>
      <c r="D19" s="60"/>
      <c r="E19" s="60"/>
      <c r="F19" s="61"/>
      <c r="G19" s="61"/>
      <c r="H19" s="61"/>
      <c r="I19" s="61"/>
      <c r="J19" s="62"/>
      <c r="L19" s="81"/>
      <c r="M19" s="91"/>
    </row>
    <row r="20" spans="2:16" x14ac:dyDescent="0.25">
      <c r="B20" s="47" t="s">
        <v>21</v>
      </c>
      <c r="C20" s="63">
        <f t="shared" ref="C20:J20" si="3">C87</f>
        <v>0</v>
      </c>
      <c r="D20" s="63">
        <f t="shared" si="3"/>
        <v>0</v>
      </c>
      <c r="E20" s="63">
        <f t="shared" si="3"/>
        <v>0</v>
      </c>
      <c r="F20" s="63">
        <f t="shared" si="3"/>
        <v>0</v>
      </c>
      <c r="G20" s="63">
        <f t="shared" si="3"/>
        <v>0</v>
      </c>
      <c r="H20" s="63">
        <f t="shared" si="3"/>
        <v>0</v>
      </c>
      <c r="I20" s="63">
        <f t="shared" si="3"/>
        <v>0</v>
      </c>
      <c r="J20" s="64">
        <f t="shared" si="3"/>
        <v>0</v>
      </c>
      <c r="L20" s="81" t="s">
        <v>45</v>
      </c>
      <c r="M20" s="90">
        <f>M309</f>
        <v>0</v>
      </c>
    </row>
    <row r="21" spans="2:16" x14ac:dyDescent="0.25">
      <c r="B21" s="56" t="s">
        <v>22</v>
      </c>
      <c r="C21" s="65" t="e">
        <f t="shared" ref="C21:J21" si="4">C20/C17</f>
        <v>#DIV/0!</v>
      </c>
      <c r="D21" s="65" t="e">
        <f t="shared" si="4"/>
        <v>#DIV/0!</v>
      </c>
      <c r="E21" s="65" t="e">
        <f t="shared" si="4"/>
        <v>#DIV/0!</v>
      </c>
      <c r="F21" s="65" t="e">
        <f t="shared" si="4"/>
        <v>#DIV/0!</v>
      </c>
      <c r="G21" s="65" t="e">
        <f t="shared" si="4"/>
        <v>#DIV/0!</v>
      </c>
      <c r="H21" s="65" t="e">
        <f t="shared" si="4"/>
        <v>#DIV/0!</v>
      </c>
      <c r="I21" s="65" t="e">
        <f t="shared" si="4"/>
        <v>#REF!</v>
      </c>
      <c r="J21" s="66" t="e">
        <f t="shared" si="4"/>
        <v>#DIV/0!</v>
      </c>
      <c r="L21" s="92" t="s">
        <v>46</v>
      </c>
      <c r="M21" s="93">
        <f>N311</f>
        <v>0</v>
      </c>
    </row>
    <row r="22" spans="2:16" x14ac:dyDescent="0.25">
      <c r="B22" s="56" t="s">
        <v>20</v>
      </c>
      <c r="D22" s="58" t="str">
        <f t="shared" ref="D22:J22" si="5">IF(ISERROR(D20/C20-1), "NA", D20/C20-1)</f>
        <v>NA</v>
      </c>
      <c r="E22" s="58" t="str">
        <f t="shared" si="5"/>
        <v>NA</v>
      </c>
      <c r="F22" s="58" t="str">
        <f t="shared" si="5"/>
        <v>NA</v>
      </c>
      <c r="G22" s="58" t="str">
        <f t="shared" si="5"/>
        <v>NA</v>
      </c>
      <c r="H22" s="58" t="str">
        <f t="shared" si="5"/>
        <v>NA</v>
      </c>
      <c r="I22" s="58" t="str">
        <f t="shared" si="5"/>
        <v>NA</v>
      </c>
      <c r="J22" s="59" t="str">
        <f t="shared" si="5"/>
        <v>NA</v>
      </c>
    </row>
    <row r="23" spans="2:16" x14ac:dyDescent="0.25">
      <c r="B23" s="47"/>
      <c r="C23" s="60"/>
      <c r="D23" s="60"/>
      <c r="E23" s="60"/>
      <c r="F23" s="61"/>
      <c r="G23" s="61"/>
      <c r="H23" s="61"/>
      <c r="I23" s="61"/>
      <c r="J23" s="62"/>
    </row>
    <row r="24" spans="2:16" x14ac:dyDescent="0.25">
      <c r="B24" s="47" t="s">
        <v>23</v>
      </c>
      <c r="C24" s="63"/>
      <c r="D24" s="63"/>
      <c r="E24" s="63">
        <f t="shared" ref="E24:J24" si="6">E94</f>
        <v>0</v>
      </c>
      <c r="F24" s="63">
        <f t="shared" si="6"/>
        <v>0</v>
      </c>
      <c r="G24" s="63">
        <f t="shared" si="6"/>
        <v>0</v>
      </c>
      <c r="H24" s="63">
        <f t="shared" si="6"/>
        <v>0</v>
      </c>
      <c r="I24" s="63">
        <f t="shared" si="6"/>
        <v>0</v>
      </c>
      <c r="J24" s="64">
        <f t="shared" si="6"/>
        <v>0</v>
      </c>
    </row>
    <row r="25" spans="2:16" x14ac:dyDescent="0.25">
      <c r="B25" s="47" t="s">
        <v>24</v>
      </c>
      <c r="C25" s="60"/>
      <c r="D25" s="60"/>
      <c r="E25" s="112"/>
      <c r="F25" s="63">
        <f>F156</f>
        <v>0</v>
      </c>
      <c r="G25" s="63">
        <f>G156</f>
        <v>0</v>
      </c>
      <c r="H25" s="63">
        <f>H156</f>
        <v>0</v>
      </c>
      <c r="I25" s="63">
        <f>I156</f>
        <v>0</v>
      </c>
      <c r="J25" s="63">
        <f>J156</f>
        <v>0</v>
      </c>
    </row>
    <row r="26" spans="2:16" ht="16.5" x14ac:dyDescent="0.35">
      <c r="B26" s="47" t="s">
        <v>25</v>
      </c>
      <c r="C26" s="63"/>
      <c r="D26" s="63"/>
      <c r="E26" s="67"/>
      <c r="F26" s="67">
        <f>F166</f>
        <v>0</v>
      </c>
      <c r="G26" s="67">
        <f>G166</f>
        <v>0</v>
      </c>
      <c r="H26" s="67">
        <f>H166</f>
        <v>0</v>
      </c>
      <c r="I26" s="67">
        <f>I166</f>
        <v>0</v>
      </c>
      <c r="J26" s="67">
        <f>J166</f>
        <v>0</v>
      </c>
      <c r="L26" s="94" t="s">
        <v>47</v>
      </c>
      <c r="M26" s="95"/>
      <c r="N26" s="95"/>
      <c r="O26" s="96"/>
      <c r="P26" s="96"/>
    </row>
    <row r="27" spans="2:16" ht="16.5" x14ac:dyDescent="0.35">
      <c r="B27" s="47" t="s">
        <v>26</v>
      </c>
      <c r="C27" s="60"/>
      <c r="D27" s="60"/>
      <c r="E27" s="63">
        <f t="shared" ref="E27:J27" si="7">(E212-E182)</f>
        <v>0</v>
      </c>
      <c r="F27" s="63">
        <f t="shared" si="7"/>
        <v>0</v>
      </c>
      <c r="G27" s="63">
        <f t="shared" si="7"/>
        <v>0</v>
      </c>
      <c r="H27" s="63">
        <f t="shared" si="7"/>
        <v>0</v>
      </c>
      <c r="I27" s="63">
        <f t="shared" si="7"/>
        <v>0</v>
      </c>
      <c r="J27" s="64">
        <f t="shared" si="7"/>
        <v>0</v>
      </c>
      <c r="L27" s="97"/>
      <c r="M27" s="98" t="s">
        <v>48</v>
      </c>
      <c r="N27" s="99"/>
      <c r="O27" s="100"/>
      <c r="P27" s="100"/>
    </row>
    <row r="28" spans="2:16" x14ac:dyDescent="0.25">
      <c r="B28" s="68" t="s">
        <v>27</v>
      </c>
      <c r="C28" s="69"/>
      <c r="D28" s="69"/>
      <c r="E28" s="70">
        <f t="shared" ref="E28:J28" si="8">E212</f>
        <v>0</v>
      </c>
      <c r="F28" s="70">
        <f t="shared" si="8"/>
        <v>0</v>
      </c>
      <c r="G28" s="70">
        <f t="shared" si="8"/>
        <v>0</v>
      </c>
      <c r="H28" s="70">
        <f t="shared" si="8"/>
        <v>0</v>
      </c>
      <c r="I28" s="70">
        <f t="shared" si="8"/>
        <v>0</v>
      </c>
      <c r="J28" s="71">
        <f t="shared" si="8"/>
        <v>0</v>
      </c>
      <c r="L28" s="101">
        <f>N317</f>
        <v>0</v>
      </c>
      <c r="M28" s="110"/>
      <c r="N28" s="110"/>
      <c r="O28" s="111"/>
      <c r="P28" s="102"/>
    </row>
    <row r="29" spans="2:16" x14ac:dyDescent="0.25">
      <c r="L29" s="108"/>
      <c r="M29" s="103">
        <f t="shared" ref="M29:O31" si="9">O318</f>
        <v>0</v>
      </c>
      <c r="N29" s="104">
        <f t="shared" si="9"/>
        <v>0</v>
      </c>
      <c r="O29" s="105">
        <f t="shared" si="9"/>
        <v>0</v>
      </c>
      <c r="P29" s="105"/>
    </row>
    <row r="30" spans="2:16" ht="23.25" x14ac:dyDescent="0.6">
      <c r="B30" s="43" t="s">
        <v>28</v>
      </c>
      <c r="C30" s="72"/>
      <c r="D30" s="72"/>
      <c r="E30" s="72"/>
      <c r="F30" s="73"/>
      <c r="G30" s="73"/>
      <c r="H30" s="73"/>
      <c r="I30" s="73"/>
      <c r="J30" s="74"/>
      <c r="L30" s="108"/>
      <c r="M30" s="104">
        <f t="shared" si="9"/>
        <v>0</v>
      </c>
      <c r="N30" s="104">
        <f t="shared" si="9"/>
        <v>0</v>
      </c>
      <c r="O30" s="105">
        <f t="shared" si="9"/>
        <v>0</v>
      </c>
      <c r="P30" s="105"/>
    </row>
    <row r="31" spans="2:16" ht="15.75" x14ac:dyDescent="0.25">
      <c r="B31" s="75" t="s">
        <v>29</v>
      </c>
      <c r="J31" s="13"/>
      <c r="L31" s="109"/>
      <c r="M31" s="106">
        <f t="shared" si="9"/>
        <v>0</v>
      </c>
      <c r="N31" s="106">
        <f t="shared" si="9"/>
        <v>0</v>
      </c>
      <c r="O31" s="107">
        <f t="shared" si="9"/>
        <v>0</v>
      </c>
      <c r="P31" s="107"/>
    </row>
    <row r="32" spans="2:16" x14ac:dyDescent="0.25">
      <c r="B32" s="47" t="s">
        <v>30</v>
      </c>
      <c r="C32" s="76"/>
      <c r="D32" s="76"/>
      <c r="E32" s="77" t="e">
        <f t="shared" ref="E32:J32" si="10">E26/E18</f>
        <v>#VALUE!</v>
      </c>
      <c r="F32" s="77" t="e">
        <f t="shared" si="10"/>
        <v>#VALUE!</v>
      </c>
      <c r="G32" s="77" t="e">
        <f t="shared" si="10"/>
        <v>#VALUE!</v>
      </c>
      <c r="H32" s="77" t="e">
        <f t="shared" si="10"/>
        <v>#VALUE!</v>
      </c>
      <c r="I32" s="77" t="e">
        <f t="shared" si="10"/>
        <v>#VALUE!</v>
      </c>
      <c r="J32" s="77" t="e">
        <f t="shared" si="10"/>
        <v>#VALUE!</v>
      </c>
    </row>
    <row r="33" spans="2:10" x14ac:dyDescent="0.25">
      <c r="B33" s="47" t="s">
        <v>31</v>
      </c>
      <c r="C33" s="76"/>
      <c r="D33" s="76"/>
      <c r="E33" s="78" t="e">
        <f t="shared" ref="E33:J33" si="11">E26/SUM(E210,E216)</f>
        <v>#DIV/0!</v>
      </c>
      <c r="F33" s="78" t="e">
        <f t="shared" si="11"/>
        <v>#DIV/0!</v>
      </c>
      <c r="G33" s="78" t="e">
        <f t="shared" si="11"/>
        <v>#DIV/0!</v>
      </c>
      <c r="H33" s="78" t="e">
        <f t="shared" si="11"/>
        <v>#DIV/0!</v>
      </c>
      <c r="I33" s="78" t="e">
        <f t="shared" si="11"/>
        <v>#DIV/0!</v>
      </c>
      <c r="J33" s="79" t="e">
        <f t="shared" si="11"/>
        <v>#DIV/0!</v>
      </c>
    </row>
    <row r="34" spans="2:10" x14ac:dyDescent="0.25">
      <c r="B34" s="47" t="s">
        <v>32</v>
      </c>
      <c r="C34" s="76"/>
      <c r="D34" s="76"/>
      <c r="E34" s="78" t="e">
        <f t="shared" ref="E34:J34" si="12">E26/E198</f>
        <v>#DIV/0!</v>
      </c>
      <c r="F34" s="78" t="e">
        <f t="shared" si="12"/>
        <v>#DIV/0!</v>
      </c>
      <c r="G34" s="78" t="e">
        <f t="shared" si="12"/>
        <v>#DIV/0!</v>
      </c>
      <c r="H34" s="78" t="e">
        <f t="shared" si="12"/>
        <v>#DIV/0!</v>
      </c>
      <c r="I34" s="78" t="e">
        <f t="shared" si="12"/>
        <v>#DIV/0!</v>
      </c>
      <c r="J34" s="79" t="e">
        <f t="shared" si="12"/>
        <v>#DIV/0!</v>
      </c>
    </row>
    <row r="35" spans="2:10" x14ac:dyDescent="0.25">
      <c r="B35" s="47" t="s">
        <v>33</v>
      </c>
      <c r="C35" s="76"/>
      <c r="D35" s="76"/>
      <c r="E35" s="77" t="e">
        <f t="shared" ref="E35:J35" si="13">E26/E216</f>
        <v>#DIV/0!</v>
      </c>
      <c r="F35" s="77" t="e">
        <f t="shared" si="13"/>
        <v>#DIV/0!</v>
      </c>
      <c r="G35" s="77" t="e">
        <f t="shared" si="13"/>
        <v>#DIV/0!</v>
      </c>
      <c r="H35" s="77" t="e">
        <f t="shared" si="13"/>
        <v>#DIV/0!</v>
      </c>
      <c r="I35" s="77" t="e">
        <f t="shared" si="13"/>
        <v>#DIV/0!</v>
      </c>
      <c r="J35" s="80" t="e">
        <f t="shared" si="13"/>
        <v>#DIV/0!</v>
      </c>
    </row>
    <row r="36" spans="2:10" x14ac:dyDescent="0.25">
      <c r="B36" s="47" t="s">
        <v>34</v>
      </c>
      <c r="C36" s="76"/>
      <c r="D36" s="76"/>
      <c r="E36" s="78" t="e">
        <f t="shared" ref="E36:J36" si="14">E206/SUM(E206:E208)</f>
        <v>#DIV/0!</v>
      </c>
      <c r="F36" s="78" t="e">
        <f t="shared" si="14"/>
        <v>#DIV/0!</v>
      </c>
      <c r="G36" s="78" t="e">
        <f t="shared" si="14"/>
        <v>#DIV/0!</v>
      </c>
      <c r="H36" s="78" t="e">
        <f t="shared" si="14"/>
        <v>#DIV/0!</v>
      </c>
      <c r="I36" s="78" t="e">
        <f t="shared" si="14"/>
        <v>#DIV/0!</v>
      </c>
      <c r="J36" s="79" t="e">
        <f t="shared" si="14"/>
        <v>#DIV/0!</v>
      </c>
    </row>
    <row r="37" spans="2:10" x14ac:dyDescent="0.25">
      <c r="B37" s="81"/>
      <c r="C37" s="76"/>
      <c r="D37" s="76"/>
      <c r="E37" s="77"/>
      <c r="F37" s="77"/>
      <c r="G37" s="77"/>
      <c r="H37" s="77"/>
      <c r="I37" s="77"/>
      <c r="J37" s="80"/>
    </row>
    <row r="38" spans="2:10" ht="15.75" x14ac:dyDescent="0.25">
      <c r="B38" s="82" t="s">
        <v>35</v>
      </c>
      <c r="C38" s="76"/>
      <c r="D38" s="76"/>
      <c r="E38" s="77"/>
      <c r="F38" s="77"/>
      <c r="G38" s="77"/>
      <c r="H38" s="77"/>
      <c r="I38" s="77"/>
      <c r="J38" s="80"/>
    </row>
    <row r="39" spans="2:10" x14ac:dyDescent="0.25">
      <c r="B39" s="47" t="s">
        <v>36</v>
      </c>
      <c r="C39" s="76"/>
      <c r="D39" s="76"/>
      <c r="E39" s="83" t="str">
        <f t="shared" ref="E39:J39" si="15">IF(ISERROR(E147/E23), "NA", E147/E23)</f>
        <v>NA</v>
      </c>
      <c r="F39" s="83" t="str">
        <f t="shared" si="15"/>
        <v>NA</v>
      </c>
      <c r="G39" s="83" t="str">
        <f t="shared" si="15"/>
        <v>NA</v>
      </c>
      <c r="H39" s="83" t="str">
        <f t="shared" si="15"/>
        <v>NA</v>
      </c>
      <c r="I39" s="83" t="str">
        <f t="shared" si="15"/>
        <v>NA</v>
      </c>
      <c r="J39" s="84" t="str">
        <f t="shared" si="15"/>
        <v>NA</v>
      </c>
    </row>
    <row r="40" spans="2:10" x14ac:dyDescent="0.25">
      <c r="B40" s="47" t="s">
        <v>37</v>
      </c>
      <c r="C40" s="76"/>
      <c r="D40" s="76"/>
      <c r="E40" s="83" t="str">
        <f t="shared" ref="E40:J40" si="16">IF(ISERROR(E18/E23), "NA", E18/E23)</f>
        <v>NA</v>
      </c>
      <c r="F40" s="83" t="str">
        <f t="shared" si="16"/>
        <v>NA</v>
      </c>
      <c r="G40" s="83" t="str">
        <f t="shared" si="16"/>
        <v>NA</v>
      </c>
      <c r="H40" s="83" t="str">
        <f t="shared" si="16"/>
        <v>NA</v>
      </c>
      <c r="I40" s="83" t="str">
        <f t="shared" si="16"/>
        <v>NA</v>
      </c>
      <c r="J40" s="84" t="str">
        <f t="shared" si="16"/>
        <v>NA</v>
      </c>
    </row>
    <row r="41" spans="2:10" x14ac:dyDescent="0.25">
      <c r="B41" s="47" t="s">
        <v>38</v>
      </c>
      <c r="C41" s="76"/>
      <c r="D41" s="76"/>
      <c r="E41" s="83" t="str">
        <f t="shared" ref="E41:J41" si="17">IF(ISERROR((E18-E22)/E23), "NA", (E18-E22)/E23)</f>
        <v>NA</v>
      </c>
      <c r="F41" s="83" t="str">
        <f t="shared" si="17"/>
        <v>NA</v>
      </c>
      <c r="G41" s="83" t="str">
        <f t="shared" si="17"/>
        <v>NA</v>
      </c>
      <c r="H41" s="83" t="str">
        <f t="shared" si="17"/>
        <v>NA</v>
      </c>
      <c r="I41" s="83" t="str">
        <f t="shared" si="17"/>
        <v>NA</v>
      </c>
      <c r="J41" s="84" t="str">
        <f t="shared" si="17"/>
        <v>NA</v>
      </c>
    </row>
    <row r="42" spans="2:10" x14ac:dyDescent="0.25">
      <c r="B42" s="47"/>
      <c r="C42" s="85"/>
      <c r="D42" s="85"/>
      <c r="E42" s="77"/>
      <c r="F42" s="77"/>
      <c r="G42" s="77"/>
      <c r="H42" s="77"/>
      <c r="I42" s="77"/>
      <c r="J42" s="80"/>
    </row>
    <row r="43" spans="2:10" ht="15.75" x14ac:dyDescent="0.25">
      <c r="B43" s="82" t="s">
        <v>39</v>
      </c>
      <c r="C43" s="76"/>
      <c r="D43" s="76"/>
      <c r="E43" s="77"/>
      <c r="F43" s="77"/>
      <c r="G43" s="77"/>
      <c r="H43" s="77"/>
      <c r="I43" s="77"/>
      <c r="J43" s="80"/>
    </row>
    <row r="44" spans="2:10" x14ac:dyDescent="0.25">
      <c r="B44" s="47" t="s">
        <v>40</v>
      </c>
      <c r="C44" s="76"/>
      <c r="D44" s="76"/>
      <c r="E44" s="77" t="e">
        <f t="shared" ref="E44:J44" si="18">E188/E204</f>
        <v>#DIV/0!</v>
      </c>
      <c r="F44" s="77" t="e">
        <f t="shared" si="18"/>
        <v>#DIV/0!</v>
      </c>
      <c r="G44" s="77" t="e">
        <f t="shared" si="18"/>
        <v>#DIV/0!</v>
      </c>
      <c r="H44" s="77" t="e">
        <f t="shared" si="18"/>
        <v>#DIV/0!</v>
      </c>
      <c r="I44" s="77" t="e">
        <f t="shared" si="18"/>
        <v>#DIV/0!</v>
      </c>
      <c r="J44" s="80" t="e">
        <f t="shared" si="18"/>
        <v>#DIV/0!</v>
      </c>
    </row>
    <row r="45" spans="2:10" x14ac:dyDescent="0.25">
      <c r="B45" s="68" t="s">
        <v>41</v>
      </c>
      <c r="C45" s="86"/>
      <c r="D45" s="86"/>
      <c r="E45" s="87" t="e">
        <f t="shared" ref="E45:J45" si="19">(E188-E185)/E204</f>
        <v>#DIV/0!</v>
      </c>
      <c r="F45" s="87" t="e">
        <f t="shared" si="19"/>
        <v>#DIV/0!</v>
      </c>
      <c r="G45" s="87" t="e">
        <f t="shared" si="19"/>
        <v>#DIV/0!</v>
      </c>
      <c r="H45" s="87" t="e">
        <f t="shared" si="19"/>
        <v>#DIV/0!</v>
      </c>
      <c r="I45" s="87" t="e">
        <f t="shared" si="19"/>
        <v>#DIV/0!</v>
      </c>
      <c r="J45" s="88" t="e">
        <f t="shared" si="19"/>
        <v>#DIV/0!</v>
      </c>
    </row>
    <row r="50" spans="2:17" ht="27" thickBot="1" x14ac:dyDescent="0.45">
      <c r="B50" s="113" t="s">
        <v>49</v>
      </c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5"/>
    </row>
    <row r="51" spans="2:17" ht="15.75" thickTop="1" x14ac:dyDescent="0.25">
      <c r="B51" s="97"/>
      <c r="Q51" s="13"/>
    </row>
    <row r="52" spans="2:17" ht="19.5" thickBot="1" x14ac:dyDescent="0.35">
      <c r="B52" s="97"/>
      <c r="F52" s="131" t="s">
        <v>16</v>
      </c>
      <c r="G52" s="131"/>
      <c r="H52" s="131"/>
      <c r="I52" s="132" t="s">
        <v>18</v>
      </c>
      <c r="J52" s="132"/>
      <c r="K52" s="132"/>
      <c r="L52" s="132"/>
      <c r="M52" s="132"/>
      <c r="Q52" s="13"/>
    </row>
    <row r="53" spans="2:17" x14ac:dyDescent="0.25">
      <c r="B53" s="97"/>
      <c r="F53" s="121">
        <f t="shared" ref="F53:G53" si="20">G53-1</f>
        <v>2020</v>
      </c>
      <c r="G53" s="121">
        <f t="shared" si="20"/>
        <v>2021</v>
      </c>
      <c r="H53" s="121">
        <f>I53-1</f>
        <v>2022</v>
      </c>
      <c r="I53" s="120">
        <v>2023</v>
      </c>
      <c r="J53" s="119">
        <f>I53+1</f>
        <v>2024</v>
      </c>
      <c r="K53" s="119">
        <f t="shared" ref="K53:M53" si="21">J53+1</f>
        <v>2025</v>
      </c>
      <c r="L53" s="119">
        <f t="shared" si="21"/>
        <v>2026</v>
      </c>
      <c r="M53" s="119">
        <f t="shared" si="21"/>
        <v>2027</v>
      </c>
      <c r="Q53" s="13"/>
    </row>
    <row r="54" spans="2:17" x14ac:dyDescent="0.25">
      <c r="B54" s="97"/>
      <c r="F54" s="122"/>
      <c r="G54" s="122"/>
      <c r="H54" s="122"/>
      <c r="Q54" s="13"/>
    </row>
    <row r="55" spans="2:17" x14ac:dyDescent="0.25">
      <c r="B55" s="116" t="s">
        <v>19</v>
      </c>
      <c r="F55" s="123">
        <v>8000</v>
      </c>
      <c r="G55" s="123">
        <v>9000</v>
      </c>
      <c r="H55" s="123">
        <v>10000</v>
      </c>
      <c r="I55" s="124">
        <f>H55*(1+I56)</f>
        <v>10700</v>
      </c>
      <c r="J55" s="124">
        <f t="shared" ref="J55:M55" si="22">I55*(1+J56)</f>
        <v>11449</v>
      </c>
      <c r="K55" s="124">
        <f t="shared" si="22"/>
        <v>12250.43</v>
      </c>
      <c r="L55" s="124">
        <f t="shared" si="22"/>
        <v>13107.9601</v>
      </c>
      <c r="M55" s="124">
        <f t="shared" si="22"/>
        <v>14025.517307000002</v>
      </c>
      <c r="Q55" s="13"/>
    </row>
    <row r="56" spans="2:17" x14ac:dyDescent="0.25">
      <c r="B56" s="97" t="s">
        <v>50</v>
      </c>
      <c r="F56" s="144"/>
      <c r="G56" s="144">
        <f>(G55/F55)-1</f>
        <v>0.125</v>
      </c>
      <c r="H56" s="144">
        <f>(H55/G55)-1</f>
        <v>0.11111111111111116</v>
      </c>
      <c r="I56" s="146">
        <v>7.0000000000000007E-2</v>
      </c>
      <c r="J56" s="146">
        <v>7.0000000000000007E-2</v>
      </c>
      <c r="K56" s="146">
        <v>7.0000000000000007E-2</v>
      </c>
      <c r="L56" s="146">
        <v>7.0000000000000007E-2</v>
      </c>
      <c r="M56" s="146">
        <v>7.0000000000000007E-2</v>
      </c>
      <c r="Q56" s="13"/>
    </row>
    <row r="57" spans="2:17" x14ac:dyDescent="0.25">
      <c r="B57" s="97"/>
      <c r="F57" s="122"/>
      <c r="G57" s="122"/>
      <c r="H57" s="122"/>
      <c r="Q57" s="13"/>
    </row>
    <row r="58" spans="2:17" x14ac:dyDescent="0.25">
      <c r="B58" s="116" t="s">
        <v>51</v>
      </c>
      <c r="F58" s="125">
        <f>F59+F62</f>
        <v>5500</v>
      </c>
      <c r="G58" s="125">
        <f t="shared" ref="G58:H58" si="23">G59+G62</f>
        <v>6600</v>
      </c>
      <c r="H58" s="125">
        <f t="shared" si="23"/>
        <v>7700</v>
      </c>
      <c r="I58" s="126">
        <f>I62+I59</f>
        <v>8089.9999999999991</v>
      </c>
      <c r="J58" s="126">
        <f t="shared" ref="J58:M58" si="24">J62+J59</f>
        <v>8647.6333333333332</v>
      </c>
      <c r="K58" s="126">
        <f t="shared" si="24"/>
        <v>9219.7454444444447</v>
      </c>
      <c r="L58" s="126">
        <f t="shared" si="24"/>
        <v>9801.4979959259254</v>
      </c>
      <c r="M58" s="126">
        <f t="shared" si="24"/>
        <v>10452.430016134569</v>
      </c>
      <c r="Q58" s="13"/>
    </row>
    <row r="59" spans="2:17" x14ac:dyDescent="0.25">
      <c r="B59" s="97" t="s">
        <v>52</v>
      </c>
      <c r="F59" s="127">
        <v>5000</v>
      </c>
      <c r="G59" s="127">
        <v>6000</v>
      </c>
      <c r="H59" s="127">
        <v>7000</v>
      </c>
      <c r="I59" s="128">
        <f>I55*I60</f>
        <v>7489.9999999999991</v>
      </c>
      <c r="J59" s="128">
        <f t="shared" ref="J59:M59" si="25">J55*J60</f>
        <v>8014.2999999999993</v>
      </c>
      <c r="K59" s="128">
        <f t="shared" si="25"/>
        <v>8575.3009999999995</v>
      </c>
      <c r="L59" s="128">
        <f t="shared" si="25"/>
        <v>9175.5720700000002</v>
      </c>
      <c r="M59" s="128">
        <f t="shared" si="25"/>
        <v>9817.862114900001</v>
      </c>
      <c r="Q59" s="13"/>
    </row>
    <row r="60" spans="2:17" x14ac:dyDescent="0.25">
      <c r="B60" s="117" t="s">
        <v>53</v>
      </c>
      <c r="F60" s="144">
        <f>F59/F55</f>
        <v>0.625</v>
      </c>
      <c r="G60" s="144">
        <f>G59/G55</f>
        <v>0.66666666666666663</v>
      </c>
      <c r="H60" s="144">
        <f>H59/H55</f>
        <v>0.7</v>
      </c>
      <c r="I60" s="146">
        <v>0.7</v>
      </c>
      <c r="J60" s="146">
        <v>0.7</v>
      </c>
      <c r="K60" s="146">
        <v>0.7</v>
      </c>
      <c r="L60" s="146">
        <v>0.7</v>
      </c>
      <c r="M60" s="146">
        <v>0.7</v>
      </c>
      <c r="Q60" s="13"/>
    </row>
    <row r="61" spans="2:17" x14ac:dyDescent="0.25">
      <c r="B61" s="97"/>
      <c r="F61" s="122"/>
      <c r="G61" s="122"/>
      <c r="H61" s="122"/>
      <c r="Q61" s="13"/>
    </row>
    <row r="62" spans="2:17" x14ac:dyDescent="0.25">
      <c r="B62" s="97" t="s">
        <v>54</v>
      </c>
      <c r="F62" s="127">
        <v>500</v>
      </c>
      <c r="G62" s="127">
        <v>600</v>
      </c>
      <c r="H62" s="127">
        <v>700</v>
      </c>
      <c r="I62" s="129">
        <f>AVERAGE(F62:H62)</f>
        <v>600</v>
      </c>
      <c r="J62" s="129">
        <f t="shared" ref="J62:M62" si="26">AVERAGE(G62:I62)</f>
        <v>633.33333333333337</v>
      </c>
      <c r="K62" s="129">
        <f t="shared" si="26"/>
        <v>644.44444444444446</v>
      </c>
      <c r="L62" s="129">
        <f t="shared" si="26"/>
        <v>625.92592592592598</v>
      </c>
      <c r="M62" s="129">
        <f t="shared" si="26"/>
        <v>634.56790123456801</v>
      </c>
      <c r="Q62" s="13"/>
    </row>
    <row r="63" spans="2:17" x14ac:dyDescent="0.25">
      <c r="B63" s="117" t="s">
        <v>53</v>
      </c>
      <c r="F63" s="144">
        <f>F62/F55</f>
        <v>6.25E-2</v>
      </c>
      <c r="G63" s="144">
        <f t="shared" ref="G63:H63" si="27">G62/G55</f>
        <v>6.6666666666666666E-2</v>
      </c>
      <c r="H63" s="144">
        <f t="shared" si="27"/>
        <v>7.0000000000000007E-2</v>
      </c>
      <c r="I63" s="145">
        <f>I62/I55</f>
        <v>5.6074766355140186E-2</v>
      </c>
      <c r="J63" s="145">
        <f t="shared" ref="J63:M63" si="28">J62/J55</f>
        <v>5.5317786123970071E-2</v>
      </c>
      <c r="K63" s="145">
        <f t="shared" si="28"/>
        <v>5.2605863177410464E-2</v>
      </c>
      <c r="L63" s="145">
        <f t="shared" si="28"/>
        <v>4.7751589198530286E-2</v>
      </c>
      <c r="M63" s="145">
        <f t="shared" si="28"/>
        <v>4.524381435242044E-2</v>
      </c>
      <c r="Q63" s="13"/>
    </row>
    <row r="64" spans="2:17" x14ac:dyDescent="0.25">
      <c r="B64" s="97"/>
      <c r="F64" s="122"/>
      <c r="G64" s="122"/>
      <c r="H64" s="122"/>
      <c r="Q64" s="13"/>
    </row>
    <row r="65" spans="2:17" x14ac:dyDescent="0.25">
      <c r="B65" s="116" t="s">
        <v>55</v>
      </c>
      <c r="F65" s="134">
        <f>F66+F69</f>
        <v>1000</v>
      </c>
      <c r="G65" s="134">
        <f t="shared" ref="G65:H65" si="29">G66+G69</f>
        <v>1200</v>
      </c>
      <c r="H65" s="134">
        <f t="shared" si="29"/>
        <v>1400</v>
      </c>
      <c r="I65" s="135">
        <f>I66+I69</f>
        <v>1498.0000000000002</v>
      </c>
      <c r="J65" s="135">
        <f t="shared" ref="J65:M65" si="30">J66+J69</f>
        <v>1602.8600000000001</v>
      </c>
      <c r="K65" s="135">
        <f t="shared" si="30"/>
        <v>1715.0602000000001</v>
      </c>
      <c r="L65" s="135">
        <f t="shared" si="30"/>
        <v>1835.1144140000001</v>
      </c>
      <c r="M65" s="135">
        <f t="shared" si="30"/>
        <v>1963.5724229800005</v>
      </c>
      <c r="Q65" s="13"/>
    </row>
    <row r="66" spans="2:17" x14ac:dyDescent="0.25">
      <c r="B66" s="97" t="s">
        <v>56</v>
      </c>
      <c r="F66" s="127">
        <v>500</v>
      </c>
      <c r="G66" s="127">
        <v>600</v>
      </c>
      <c r="H66" s="127">
        <v>700</v>
      </c>
      <c r="I66" s="128">
        <f>I67*I55</f>
        <v>749.00000000000011</v>
      </c>
      <c r="J66" s="128">
        <f t="shared" ref="J66:M66" si="31">J67*J55</f>
        <v>801.43000000000006</v>
      </c>
      <c r="K66" s="128">
        <f t="shared" si="31"/>
        <v>857.53010000000006</v>
      </c>
      <c r="L66" s="128">
        <f t="shared" si="31"/>
        <v>917.55720700000006</v>
      </c>
      <c r="M66" s="128">
        <f t="shared" si="31"/>
        <v>981.78621149000026</v>
      </c>
      <c r="Q66" s="13"/>
    </row>
    <row r="67" spans="2:17" x14ac:dyDescent="0.25">
      <c r="B67" s="117" t="s">
        <v>53</v>
      </c>
      <c r="F67" s="140">
        <f>F66/F55</f>
        <v>6.25E-2</v>
      </c>
      <c r="G67" s="140">
        <f t="shared" ref="G67:H67" si="32">G66/G55</f>
        <v>6.6666666666666666E-2</v>
      </c>
      <c r="H67" s="140">
        <f t="shared" si="32"/>
        <v>7.0000000000000007E-2</v>
      </c>
      <c r="I67" s="143">
        <v>7.0000000000000007E-2</v>
      </c>
      <c r="J67" s="143">
        <v>7.0000000000000007E-2</v>
      </c>
      <c r="K67" s="143">
        <v>7.0000000000000007E-2</v>
      </c>
      <c r="L67" s="143">
        <v>7.0000000000000007E-2</v>
      </c>
      <c r="M67" s="143">
        <v>7.0000000000000007E-2</v>
      </c>
      <c r="Q67" s="13"/>
    </row>
    <row r="68" spans="2:17" x14ac:dyDescent="0.25">
      <c r="B68" s="97"/>
      <c r="F68" s="122"/>
      <c r="G68" s="122"/>
      <c r="H68" s="122"/>
      <c r="Q68" s="13"/>
    </row>
    <row r="69" spans="2:17" x14ac:dyDescent="0.25">
      <c r="B69" s="97" t="s">
        <v>57</v>
      </c>
      <c r="F69" s="127">
        <v>500</v>
      </c>
      <c r="G69" s="127">
        <v>600</v>
      </c>
      <c r="H69" s="127">
        <v>700</v>
      </c>
      <c r="I69" s="128">
        <f>I70*I55</f>
        <v>749.00000000000011</v>
      </c>
      <c r="J69" s="128">
        <f t="shared" ref="J69:M69" si="33">J70*J55</f>
        <v>801.43000000000006</v>
      </c>
      <c r="K69" s="128">
        <f t="shared" si="33"/>
        <v>857.53010000000006</v>
      </c>
      <c r="L69" s="128">
        <f t="shared" si="33"/>
        <v>917.55720700000006</v>
      </c>
      <c r="M69" s="128">
        <f t="shared" si="33"/>
        <v>981.78621149000026</v>
      </c>
      <c r="Q69" s="13"/>
    </row>
    <row r="70" spans="2:17" x14ac:dyDescent="0.25">
      <c r="B70" s="117" t="s">
        <v>53</v>
      </c>
      <c r="F70" s="140">
        <f>F69/F55</f>
        <v>6.25E-2</v>
      </c>
      <c r="G70" s="140">
        <f t="shared" ref="G70:H70" si="34">G69/G55</f>
        <v>6.6666666666666666E-2</v>
      </c>
      <c r="H70" s="140">
        <f t="shared" si="34"/>
        <v>7.0000000000000007E-2</v>
      </c>
      <c r="I70" s="143">
        <v>7.0000000000000007E-2</v>
      </c>
      <c r="J70" s="143">
        <v>7.0000000000000007E-2</v>
      </c>
      <c r="K70" s="143">
        <v>7.0000000000000007E-2</v>
      </c>
      <c r="L70" s="143">
        <v>7.0000000000000007E-2</v>
      </c>
      <c r="M70" s="143">
        <v>7.0000000000000007E-2</v>
      </c>
      <c r="Q70" s="13"/>
    </row>
    <row r="71" spans="2:17" x14ac:dyDescent="0.25">
      <c r="B71" s="97"/>
      <c r="F71" s="122"/>
      <c r="G71" s="122"/>
      <c r="H71" s="122"/>
      <c r="Q71" s="13"/>
    </row>
    <row r="72" spans="2:17" x14ac:dyDescent="0.25">
      <c r="B72" s="116" t="s">
        <v>60</v>
      </c>
      <c r="F72" s="136">
        <f>F55-SUM(F58,F65)</f>
        <v>1500</v>
      </c>
      <c r="G72" s="136">
        <f t="shared" ref="G72:M72" si="35">G55-SUM(G58,G65)</f>
        <v>1200</v>
      </c>
      <c r="H72" s="136">
        <f t="shared" si="35"/>
        <v>900</v>
      </c>
      <c r="I72" s="137">
        <f t="shared" si="35"/>
        <v>1112</v>
      </c>
      <c r="J72" s="137">
        <f t="shared" si="35"/>
        <v>1198.5066666666662</v>
      </c>
      <c r="K72" s="137">
        <f t="shared" si="35"/>
        <v>1315.6243555555557</v>
      </c>
      <c r="L72" s="137">
        <f t="shared" si="35"/>
        <v>1471.3476900740752</v>
      </c>
      <c r="M72" s="137">
        <f t="shared" si="35"/>
        <v>1609.514867885433</v>
      </c>
      <c r="Q72" s="13"/>
    </row>
    <row r="73" spans="2:17" x14ac:dyDescent="0.25">
      <c r="B73" s="117" t="s">
        <v>58</v>
      </c>
      <c r="F73" s="140">
        <f>F72/F55</f>
        <v>0.1875</v>
      </c>
      <c r="G73" s="140">
        <f t="shared" ref="G73:M73" si="36">G72/G55</f>
        <v>0.13333333333333333</v>
      </c>
      <c r="H73" s="140">
        <f t="shared" si="36"/>
        <v>0.09</v>
      </c>
      <c r="I73" s="141">
        <f t="shared" si="36"/>
        <v>0.10392523364485981</v>
      </c>
      <c r="J73" s="141">
        <f t="shared" si="36"/>
        <v>0.10468221387602988</v>
      </c>
      <c r="K73" s="141">
        <f t="shared" si="36"/>
        <v>0.10739413682258954</v>
      </c>
      <c r="L73" s="141">
        <f t="shared" si="36"/>
        <v>0.1122484108014698</v>
      </c>
      <c r="M73" s="141">
        <f t="shared" si="36"/>
        <v>0.11475618564757961</v>
      </c>
      <c r="Q73" s="13"/>
    </row>
    <row r="74" spans="2:17" x14ac:dyDescent="0.25">
      <c r="B74" s="97"/>
      <c r="F74" s="122"/>
      <c r="G74" s="122"/>
      <c r="H74" s="122"/>
      <c r="Q74" s="13"/>
    </row>
    <row r="75" spans="2:17" x14ac:dyDescent="0.25">
      <c r="B75" s="116" t="s">
        <v>21</v>
      </c>
      <c r="F75" s="125">
        <f>F72+F62</f>
        <v>2000</v>
      </c>
      <c r="G75" s="125">
        <f t="shared" ref="G75:M75" si="37">G72+G62</f>
        <v>1800</v>
      </c>
      <c r="H75" s="125">
        <f t="shared" si="37"/>
        <v>1600</v>
      </c>
      <c r="I75" s="133">
        <f t="shared" si="37"/>
        <v>1712</v>
      </c>
      <c r="J75" s="133">
        <f t="shared" si="37"/>
        <v>1831.8399999999997</v>
      </c>
      <c r="K75" s="133">
        <f t="shared" si="37"/>
        <v>1960.0688</v>
      </c>
      <c r="L75" s="133">
        <f t="shared" si="37"/>
        <v>2097.2736160000013</v>
      </c>
      <c r="M75" s="133">
        <f t="shared" si="37"/>
        <v>2244.0827691200011</v>
      </c>
      <c r="Q75" s="13"/>
    </row>
    <row r="76" spans="2:17" x14ac:dyDescent="0.25">
      <c r="B76" s="117" t="s">
        <v>58</v>
      </c>
      <c r="F76" s="140">
        <f>F75/F55</f>
        <v>0.25</v>
      </c>
      <c r="G76" s="140">
        <f t="shared" ref="G76:H76" si="38">G75/G55</f>
        <v>0.2</v>
      </c>
      <c r="H76" s="140">
        <f t="shared" si="38"/>
        <v>0.16</v>
      </c>
      <c r="I76" s="142">
        <f>I75/I55</f>
        <v>0.16</v>
      </c>
      <c r="J76" s="142">
        <f t="shared" ref="J76:M76" si="39">J75/J55</f>
        <v>0.15999999999999998</v>
      </c>
      <c r="K76" s="142">
        <f t="shared" si="39"/>
        <v>0.16</v>
      </c>
      <c r="L76" s="142">
        <f t="shared" si="39"/>
        <v>0.16000000000000009</v>
      </c>
      <c r="M76" s="142">
        <f t="shared" si="39"/>
        <v>0.16000000000000006</v>
      </c>
      <c r="Q76" s="13"/>
    </row>
    <row r="77" spans="2:17" x14ac:dyDescent="0.25">
      <c r="B77" s="117" t="s">
        <v>59</v>
      </c>
      <c r="F77" s="140"/>
      <c r="G77" s="140">
        <f>G75/F75-1</f>
        <v>-9.9999999999999978E-2</v>
      </c>
      <c r="H77" s="140">
        <f>H75/G75-1</f>
        <v>-0.11111111111111116</v>
      </c>
      <c r="I77" s="142">
        <f>I75/H75-1</f>
        <v>7.0000000000000062E-2</v>
      </c>
      <c r="J77" s="142">
        <f t="shared" ref="J77:M77" si="40">J75/I75-1</f>
        <v>6.999999999999984E-2</v>
      </c>
      <c r="K77" s="142">
        <f t="shared" si="40"/>
        <v>7.0000000000000284E-2</v>
      </c>
      <c r="L77" s="142">
        <f t="shared" si="40"/>
        <v>7.0000000000000728E-2</v>
      </c>
      <c r="M77" s="142">
        <f t="shared" si="40"/>
        <v>6.999999999999984E-2</v>
      </c>
      <c r="Q77" s="13"/>
    </row>
    <row r="78" spans="2:17" x14ac:dyDescent="0.25">
      <c r="B78" s="97"/>
      <c r="F78" s="122"/>
      <c r="G78" s="122"/>
      <c r="H78" s="122"/>
      <c r="Q78" s="13"/>
    </row>
    <row r="79" spans="2:17" x14ac:dyDescent="0.25">
      <c r="B79" s="116" t="s">
        <v>61</v>
      </c>
      <c r="F79" s="127">
        <v>200</v>
      </c>
      <c r="G79" s="127">
        <v>300</v>
      </c>
      <c r="H79" s="127">
        <v>300</v>
      </c>
      <c r="I79" s="130">
        <v>300</v>
      </c>
      <c r="J79" s="130">
        <v>300</v>
      </c>
      <c r="K79" s="130">
        <v>300</v>
      </c>
      <c r="L79" s="130">
        <v>300</v>
      </c>
      <c r="M79" s="130">
        <v>300</v>
      </c>
      <c r="Q79" s="13"/>
    </row>
    <row r="80" spans="2:17" x14ac:dyDescent="0.25">
      <c r="B80" s="118" t="s">
        <v>53</v>
      </c>
      <c r="C80" s="6"/>
      <c r="D80" s="6"/>
      <c r="E80" s="6"/>
      <c r="F80" s="138">
        <f>F79/F55</f>
        <v>2.5000000000000001E-2</v>
      </c>
      <c r="G80" s="138">
        <f t="shared" ref="G80:H80" si="41">G79/G55</f>
        <v>3.3333333333333333E-2</v>
      </c>
      <c r="H80" s="138">
        <f t="shared" si="41"/>
        <v>0.03</v>
      </c>
      <c r="I80" s="139">
        <f>I79/I55</f>
        <v>2.8037383177570093E-2</v>
      </c>
      <c r="J80" s="139">
        <f t="shared" ref="J80:M80" si="42">J79/J55</f>
        <v>2.6203161848196349E-2</v>
      </c>
      <c r="K80" s="139">
        <f t="shared" si="42"/>
        <v>2.4488936306725561E-2</v>
      </c>
      <c r="L80" s="139">
        <f t="shared" si="42"/>
        <v>2.2886856361425758E-2</v>
      </c>
      <c r="M80" s="139">
        <f t="shared" si="42"/>
        <v>2.1389585384510051E-2</v>
      </c>
      <c r="N80" s="6"/>
      <c r="O80" s="6"/>
      <c r="P80" s="6"/>
      <c r="Q80" s="16"/>
    </row>
  </sheetData>
  <mergeCells count="2">
    <mergeCell ref="F52:H52"/>
    <mergeCell ref="I52:M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19739</dc:creator>
  <cp:lastModifiedBy>19739</cp:lastModifiedBy>
  <dcterms:created xsi:type="dcterms:W3CDTF">2023-08-06T19:53:52Z</dcterms:created>
  <dcterms:modified xsi:type="dcterms:W3CDTF">2023-08-06T22:04:58Z</dcterms:modified>
</cp:coreProperties>
</file>