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FPL_20192020\"/>
    </mc:Choice>
  </mc:AlternateContent>
  <xr:revisionPtr revIDLastSave="0" documentId="13_ncr:9_{10EBD95B-C718-4EEA-A205-265E51956F4B}" xr6:coauthVersionLast="45" xr6:coauthVersionMax="45" xr10:uidLastSave="{00000000-0000-0000-0000-000000000000}"/>
  <bookViews>
    <workbookView xWindow="-108" yWindow="-108" windowWidth="23256" windowHeight="12600" activeTab="1" xr2:uid="{9E495BEE-6A36-4D7E-8EAF-63A5D9055525}"/>
  </bookViews>
  <sheets>
    <sheet name="Cleansheets" sheetId="2" r:id="rId1"/>
    <sheet name="cspredict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8" i="9" l="1"/>
  <c r="D88" i="9"/>
  <c r="E88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70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53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36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19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2" i="9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" i="2"/>
  <c r="M2" i="2"/>
  <c r="M22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" i="2"/>
  <c r="P3" i="2"/>
  <c r="S3" i="2" s="1"/>
  <c r="P4" i="2"/>
  <c r="S4" i="2" s="1"/>
  <c r="P5" i="2"/>
  <c r="S5" i="2" s="1"/>
  <c r="P6" i="2"/>
  <c r="S6" i="2" s="1"/>
  <c r="P7" i="2"/>
  <c r="S7" i="2" s="1"/>
  <c r="P8" i="2"/>
  <c r="S8" i="2" s="1"/>
  <c r="P9" i="2"/>
  <c r="S9" i="2" s="1"/>
  <c r="P10" i="2"/>
  <c r="S10" i="2" s="1"/>
  <c r="P11" i="2"/>
  <c r="S11" i="2" s="1"/>
  <c r="P12" i="2"/>
  <c r="S12" i="2" s="1"/>
  <c r="P13" i="2"/>
  <c r="S13" i="2" s="1"/>
  <c r="P14" i="2"/>
  <c r="S14" i="2" s="1"/>
  <c r="P15" i="2"/>
  <c r="S15" i="2" s="1"/>
  <c r="P16" i="2"/>
  <c r="S16" i="2" s="1"/>
  <c r="P17" i="2"/>
  <c r="S17" i="2" s="1"/>
  <c r="P18" i="2"/>
  <c r="S18" i="2" s="1"/>
  <c r="P19" i="2"/>
  <c r="S19" i="2" s="1"/>
  <c r="P20" i="2"/>
  <c r="S20" i="2" s="1"/>
  <c r="P21" i="2"/>
  <c r="S21" i="2" s="1"/>
  <c r="P2" i="2"/>
  <c r="S2" i="2" s="1"/>
  <c r="C66" i="2"/>
  <c r="G66" i="2"/>
  <c r="K66" i="2"/>
  <c r="O66" i="2"/>
  <c r="S66" i="2"/>
  <c r="W66" i="2"/>
  <c r="N9" i="2" l="1"/>
  <c r="N17" i="2"/>
  <c r="N2" i="2"/>
  <c r="N10" i="2"/>
  <c r="N18" i="2"/>
  <c r="N3" i="2"/>
  <c r="N11" i="2"/>
  <c r="N19" i="2"/>
  <c r="N4" i="2"/>
  <c r="N12" i="2"/>
  <c r="N20" i="2"/>
  <c r="N16" i="2"/>
  <c r="N5" i="2"/>
  <c r="N13" i="2"/>
  <c r="N21" i="2"/>
  <c r="N6" i="2"/>
  <c r="N14" i="2"/>
  <c r="N7" i="2"/>
  <c r="N15" i="2"/>
  <c r="N8" i="2"/>
  <c r="N22" i="2" l="1"/>
</calcChain>
</file>

<file path=xl/sharedStrings.xml><?xml version="1.0" encoding="utf-8"?>
<sst xmlns="http://schemas.openxmlformats.org/spreadsheetml/2006/main" count="579" uniqueCount="232">
  <si>
    <t>Queens Park Rangers</t>
  </si>
  <si>
    <t>Crystal Palace</t>
  </si>
  <si>
    <t>Aston Villa</t>
  </si>
  <si>
    <t>West Bromwich Albion</t>
  </si>
  <si>
    <t>Fulham</t>
  </si>
  <si>
    <t>Sunderland</t>
  </si>
  <si>
    <t>Southampton</t>
  </si>
  <si>
    <t>Watford</t>
  </si>
  <si>
    <t>Manchester United</t>
  </si>
  <si>
    <t>Chelsea</t>
  </si>
  <si>
    <t>Burnley</t>
  </si>
  <si>
    <t>Everton</t>
  </si>
  <si>
    <t>Arsenal</t>
  </si>
  <si>
    <t>Wolverhampton Wanderers</t>
  </si>
  <si>
    <t>Middlesbrough</t>
  </si>
  <si>
    <t>Cardiff City</t>
  </si>
  <si>
    <t>Manchester City</t>
  </si>
  <si>
    <t>Liverpool</t>
  </si>
  <si>
    <t>Sheffield United</t>
  </si>
  <si>
    <t>West Ham</t>
  </si>
  <si>
    <t>Tottenham</t>
  </si>
  <si>
    <t>Norwich</t>
  </si>
  <si>
    <t>Leicester</t>
  </si>
  <si>
    <t>Brighton</t>
  </si>
  <si>
    <t>Bournemouth</t>
  </si>
  <si>
    <t>xCS</t>
  </si>
  <si>
    <t>CS</t>
  </si>
  <si>
    <t>xPTS</t>
  </si>
  <si>
    <t>xGA</t>
  </si>
  <si>
    <t>xG</t>
  </si>
  <si>
    <t>PTS</t>
  </si>
  <si>
    <t>GA</t>
  </si>
  <si>
    <t>G</t>
  </si>
  <si>
    <t>L</t>
  </si>
  <si>
    <t>D</t>
  </si>
  <si>
    <t>W</t>
  </si>
  <si>
    <t>M</t>
  </si>
  <si>
    <t>Team</t>
  </si>
  <si>
    <t>№</t>
  </si>
  <si>
    <t>Cardiff</t>
  </si>
  <si>
    <t>Huddersfield</t>
  </si>
  <si>
    <t>57.25</t>
  </si>
  <si>
    <t>71.6</t>
  </si>
  <si>
    <t>63.29</t>
  </si>
  <si>
    <t>60.42</t>
  </si>
  <si>
    <t>53.84</t>
  </si>
  <si>
    <t>41.09</t>
  </si>
  <si>
    <t>57.39</t>
  </si>
  <si>
    <t>49.21</t>
  </si>
  <si>
    <t>47.89</t>
  </si>
  <si>
    <t>39.57</t>
  </si>
  <si>
    <t>37</t>
  </si>
  <si>
    <t>38.06</t>
  </si>
  <si>
    <t>67.03</t>
  </si>
  <si>
    <t>71.61</t>
  </si>
  <si>
    <t>52.04</t>
  </si>
  <si>
    <t>56.59</t>
  </si>
  <si>
    <t>54.13</t>
  </si>
  <si>
    <t>59.53</t>
  </si>
  <si>
    <t>68.32</t>
  </si>
  <si>
    <t>37.39</t>
  </si>
  <si>
    <t>2019/2020</t>
  </si>
  <si>
    <t>2018/2019</t>
  </si>
  <si>
    <t>2017/2018</t>
  </si>
  <si>
    <t>25.73</t>
  </si>
  <si>
    <t>29.15</t>
  </si>
  <si>
    <t>38.11</t>
  </si>
  <si>
    <t>49.15</t>
  </si>
  <si>
    <t>57.30</t>
  </si>
  <si>
    <t>52.30</t>
  </si>
  <si>
    <t>42.69</t>
  </si>
  <si>
    <t>49.31</t>
  </si>
  <si>
    <t>44.64</t>
  </si>
  <si>
    <t>65.66</t>
  </si>
  <si>
    <t>52.80</t>
  </si>
  <si>
    <t>57.55</t>
  </si>
  <si>
    <t>62.42</t>
  </si>
  <si>
    <t>66.12</t>
  </si>
  <si>
    <t>59.27</t>
  </si>
  <si>
    <t>62.46</t>
  </si>
  <si>
    <t>66.50</t>
  </si>
  <si>
    <t>73.59</t>
  </si>
  <si>
    <t>67.19</t>
  </si>
  <si>
    <t>Swansea</t>
  </si>
  <si>
    <t>Stoke</t>
  </si>
  <si>
    <t>24.51</t>
  </si>
  <si>
    <t>43.54</t>
  </si>
  <si>
    <t>35.86</t>
  </si>
  <si>
    <t>35.75</t>
  </si>
  <si>
    <t>34.03</t>
  </si>
  <si>
    <t>48.75</t>
  </si>
  <si>
    <t>52.16</t>
  </si>
  <si>
    <t>55.50</t>
  </si>
  <si>
    <t>49.36</t>
  </si>
  <si>
    <t>52.47</t>
  </si>
  <si>
    <t>53.54</t>
  </si>
  <si>
    <t>64.93</t>
  </si>
  <si>
    <t>58.37</t>
  </si>
  <si>
    <t>53.98</t>
  </si>
  <si>
    <t>53.08</t>
  </si>
  <si>
    <t>53.22</t>
  </si>
  <si>
    <t>46.56</t>
  </si>
  <si>
    <t>61.83</t>
  </si>
  <si>
    <t>65.54</t>
  </si>
  <si>
    <t>48.99</t>
  </si>
  <si>
    <t>2016/2017</t>
  </si>
  <si>
    <t>Hull</t>
  </si>
  <si>
    <t>28.62</t>
  </si>
  <si>
    <t>33.78</t>
  </si>
  <si>
    <t>29.61</t>
  </si>
  <si>
    <t>37.65</t>
  </si>
  <si>
    <t>47.07</t>
  </si>
  <si>
    <t>31.62</t>
  </si>
  <si>
    <t>45.78</t>
  </si>
  <si>
    <t>43.08</t>
  </si>
  <si>
    <t>62.99</t>
  </si>
  <si>
    <t>47.90</t>
  </si>
  <si>
    <t>59.67</t>
  </si>
  <si>
    <t>51.30</t>
  </si>
  <si>
    <t>48.67</t>
  </si>
  <si>
    <t>50.03</t>
  </si>
  <si>
    <t>65.13</t>
  </si>
  <si>
    <t>55.27</t>
  </si>
  <si>
    <t>52.62</t>
  </si>
  <si>
    <t>71.77</t>
  </si>
  <si>
    <t>55.30</t>
  </si>
  <si>
    <t>Newcastle</t>
  </si>
  <si>
    <t>45.02</t>
  </si>
  <si>
    <t>33.86</t>
  </si>
  <si>
    <t>37.08</t>
  </si>
  <si>
    <t>37.47</t>
  </si>
  <si>
    <t>39.66</t>
  </si>
  <si>
    <t>44.29</t>
  </si>
  <si>
    <t>55.48</t>
  </si>
  <si>
    <t>37.88</t>
  </si>
  <si>
    <t>54.35</t>
  </si>
  <si>
    <t>44.63</t>
  </si>
  <si>
    <t>54.75</t>
  </si>
  <si>
    <t>53.63</t>
  </si>
  <si>
    <t>51.85</t>
  </si>
  <si>
    <t>51.94</t>
  </si>
  <si>
    <t>52.94</t>
  </si>
  <si>
    <t>53.97</t>
  </si>
  <si>
    <t>58.85</t>
  </si>
  <si>
    <t>55.42</t>
  </si>
  <si>
    <t>58.93</t>
  </si>
  <si>
    <t>59.01</t>
  </si>
  <si>
    <t>2015/2016</t>
  </si>
  <si>
    <r>
      <t>68.64</t>
    </r>
    <r>
      <rPr>
        <sz val="8"/>
        <color rgb="FF3D8C40"/>
        <rFont val="Tahoma"/>
        <family val="2"/>
      </rPr>
      <t>-4.36</t>
    </r>
  </si>
  <si>
    <r>
      <t>31.52</t>
    </r>
    <r>
      <rPr>
        <sz val="8"/>
        <color rgb="FFC3362B"/>
        <rFont val="Tahoma"/>
        <family val="2"/>
      </rPr>
      <t>-0.48</t>
    </r>
  </si>
  <si>
    <r>
      <t>75.32</t>
    </r>
    <r>
      <rPr>
        <sz val="8"/>
        <color rgb="FF3D8C40"/>
        <rFont val="Tahoma"/>
        <family val="2"/>
      </rPr>
      <t>-11.68</t>
    </r>
  </si>
  <si>
    <r>
      <t>75.82</t>
    </r>
    <r>
      <rPr>
        <sz val="8"/>
        <color rgb="FF3D8C40"/>
        <rFont val="Tahoma"/>
        <family val="2"/>
      </rPr>
      <t>-7.18</t>
    </r>
  </si>
  <si>
    <r>
      <t>40.50</t>
    </r>
    <r>
      <rPr>
        <sz val="8"/>
        <color rgb="FF3D8C40"/>
        <rFont val="Tahoma"/>
        <family val="2"/>
      </rPr>
      <t>+2.50</t>
    </r>
  </si>
  <si>
    <r>
      <t>73.10</t>
    </r>
    <r>
      <rPr>
        <sz val="8"/>
        <color rgb="FF3D8C40"/>
        <rFont val="Tahoma"/>
        <family val="2"/>
      </rPr>
      <t>-5.90</t>
    </r>
  </si>
  <si>
    <r>
      <t>69.80</t>
    </r>
    <r>
      <rPr>
        <sz val="8"/>
        <color rgb="FF3D8C40"/>
        <rFont val="Tahoma"/>
        <family val="2"/>
      </rPr>
      <t>-1.20</t>
    </r>
  </si>
  <si>
    <r>
      <t>35.72</t>
    </r>
    <r>
      <rPr>
        <sz val="8"/>
        <color rgb="FFC3362B"/>
        <rFont val="Tahoma"/>
        <family val="2"/>
      </rPr>
      <t>-0.28</t>
    </r>
  </si>
  <si>
    <r>
      <t>75.17</t>
    </r>
    <r>
      <rPr>
        <sz val="8"/>
        <color rgb="FFC3362B"/>
        <rFont val="Tahoma"/>
        <family val="2"/>
      </rPr>
      <t>+0.17</t>
    </r>
  </si>
  <si>
    <r>
      <t>54.21</t>
    </r>
    <r>
      <rPr>
        <sz val="8"/>
        <color rgb="FF3D8C40"/>
        <rFont val="Tahoma"/>
        <family val="2"/>
      </rPr>
      <t>-7.79</t>
    </r>
  </si>
  <si>
    <r>
      <t>39.84</t>
    </r>
    <r>
      <rPr>
        <sz val="8"/>
        <color rgb="FF3D8C40"/>
        <rFont val="Tahoma"/>
        <family val="2"/>
      </rPr>
      <t>+2.84</t>
    </r>
  </si>
  <si>
    <r>
      <t>63.03</t>
    </r>
    <r>
      <rPr>
        <sz val="8"/>
        <color rgb="FF3D8C40"/>
        <rFont val="Tahoma"/>
        <family val="2"/>
      </rPr>
      <t>-6.97</t>
    </r>
  </si>
  <si>
    <r>
      <t>52.39</t>
    </r>
    <r>
      <rPr>
        <sz val="8"/>
        <color rgb="FF3D8C40"/>
        <rFont val="Tahoma"/>
        <family val="2"/>
      </rPr>
      <t>-5.61</t>
    </r>
  </si>
  <si>
    <r>
      <t>57.04</t>
    </r>
    <r>
      <rPr>
        <sz val="8"/>
        <color rgb="FF3D8C40"/>
        <rFont val="Tahoma"/>
        <family val="2"/>
      </rPr>
      <t>+4.04</t>
    </r>
  </si>
  <si>
    <r>
      <t>48.94</t>
    </r>
    <r>
      <rPr>
        <sz val="8"/>
        <color rgb="FF3D8C40"/>
        <rFont val="Tahoma"/>
        <family val="2"/>
      </rPr>
      <t>-15.06</t>
    </r>
  </si>
  <si>
    <r>
      <t>51.70</t>
    </r>
    <r>
      <rPr>
        <sz val="8"/>
        <color rgb="FF3D8C40"/>
        <rFont val="Tahoma"/>
        <family val="2"/>
      </rPr>
      <t>-0.30</t>
    </r>
  </si>
  <si>
    <r>
      <t>38.25</t>
    </r>
    <r>
      <rPr>
        <sz val="8"/>
        <color rgb="FFC3362B"/>
        <rFont val="Tahoma"/>
        <family val="2"/>
      </rPr>
      <t>-9.75</t>
    </r>
  </si>
  <si>
    <r>
      <t>61.17</t>
    </r>
    <r>
      <rPr>
        <sz val="8"/>
        <color rgb="FF3D8C40"/>
        <rFont val="Tahoma"/>
        <family val="2"/>
      </rPr>
      <t>-0.83</t>
    </r>
  </si>
  <si>
    <r>
      <t>54.97</t>
    </r>
    <r>
      <rPr>
        <sz val="8"/>
        <color rgb="FFC3362B"/>
        <rFont val="Tahoma"/>
        <family val="2"/>
      </rPr>
      <t>+0.97</t>
    </r>
  </si>
  <si>
    <r>
      <t>39.11</t>
    </r>
    <r>
      <rPr>
        <sz val="8"/>
        <color rgb="FF3D8C40"/>
        <rFont val="Tahoma"/>
        <family val="2"/>
      </rPr>
      <t>+6.11</t>
    </r>
  </si>
  <si>
    <r>
      <t>62.82</t>
    </r>
    <r>
      <rPr>
        <sz val="8"/>
        <color rgb="FFC3362B"/>
        <rFont val="Tahoma"/>
        <family val="2"/>
      </rPr>
      <t>+2.82</t>
    </r>
  </si>
  <si>
    <r>
      <t>40.90</t>
    </r>
    <r>
      <rPr>
        <sz val="8"/>
        <color rgb="FF3D8C40"/>
        <rFont val="Tahoma"/>
        <family val="2"/>
      </rPr>
      <t>-5.10</t>
    </r>
  </si>
  <si>
    <r>
      <t>55.94</t>
    </r>
    <r>
      <rPr>
        <sz val="8"/>
        <color rgb="FF3D8C40"/>
        <rFont val="Tahoma"/>
        <family val="2"/>
      </rPr>
      <t>+6.94</t>
    </r>
  </si>
  <si>
    <r>
      <t>43.32</t>
    </r>
    <r>
      <rPr>
        <sz val="8"/>
        <color rgb="FF3D8C40"/>
        <rFont val="Tahoma"/>
        <family val="2"/>
      </rPr>
      <t>-12.68</t>
    </r>
  </si>
  <si>
    <r>
      <t>46.26</t>
    </r>
    <r>
      <rPr>
        <sz val="8"/>
        <color rgb="FF3D8C40"/>
        <rFont val="Tahoma"/>
        <family val="2"/>
      </rPr>
      <t>-1.74</t>
    </r>
  </si>
  <si>
    <r>
      <t>47.03</t>
    </r>
    <r>
      <rPr>
        <sz val="8"/>
        <color rgb="FF3D8C40"/>
        <rFont val="Tahoma"/>
        <family val="2"/>
      </rPr>
      <t>+2.03</t>
    </r>
  </si>
  <si>
    <r>
      <t>51.97</t>
    </r>
    <r>
      <rPr>
        <sz val="8"/>
        <color rgb="FF3D8C40"/>
        <rFont val="Tahoma"/>
        <family val="2"/>
      </rPr>
      <t>-2.03</t>
    </r>
  </si>
  <si>
    <r>
      <t>44.76</t>
    </r>
    <r>
      <rPr>
        <sz val="8"/>
        <color rgb="FF3D8C40"/>
        <rFont val="Tahoma"/>
        <family val="2"/>
      </rPr>
      <t>-2.24</t>
    </r>
  </si>
  <si>
    <r>
      <t>45.48</t>
    </r>
    <r>
      <rPr>
        <sz val="8"/>
        <color rgb="FFC3362B"/>
        <rFont val="Tahoma"/>
        <family val="2"/>
      </rPr>
      <t>-5.52</t>
    </r>
  </si>
  <si>
    <r>
      <t>50.56</t>
    </r>
    <r>
      <rPr>
        <sz val="8"/>
        <color rgb="FFC3362B"/>
        <rFont val="Tahoma"/>
        <family val="2"/>
      </rPr>
      <t>+2.56</t>
    </r>
  </si>
  <si>
    <r>
      <t>44.89</t>
    </r>
    <r>
      <rPr>
        <sz val="8"/>
        <color rgb="FF3D8C40"/>
        <rFont val="Tahoma"/>
        <family val="2"/>
      </rPr>
      <t>-3.11</t>
    </r>
  </si>
  <si>
    <r>
      <t>46.18</t>
    </r>
    <r>
      <rPr>
        <sz val="8"/>
        <color rgb="FFC3362B"/>
        <rFont val="Tahoma"/>
        <family val="2"/>
      </rPr>
      <t>-3.82</t>
    </r>
  </si>
  <si>
    <r>
      <t>50.91</t>
    </r>
    <r>
      <rPr>
        <sz val="8"/>
        <color rgb="FFC3362B"/>
        <rFont val="Tahoma"/>
        <family val="2"/>
      </rPr>
      <t>+3.91</t>
    </r>
  </si>
  <si>
    <r>
      <t>46.69</t>
    </r>
    <r>
      <rPr>
        <sz val="8"/>
        <color rgb="FFC3362B"/>
        <rFont val="Tahoma"/>
        <family val="2"/>
      </rPr>
      <t>+2.69</t>
    </r>
  </si>
  <si>
    <r>
      <t>57.40</t>
    </r>
    <r>
      <rPr>
        <sz val="8"/>
        <color rgb="FF3D8C40"/>
        <rFont val="Tahoma"/>
        <family val="2"/>
      </rPr>
      <t>+10.40</t>
    </r>
  </si>
  <si>
    <r>
      <t>47.22</t>
    </r>
    <r>
      <rPr>
        <sz val="8"/>
        <color rgb="FFC3362B"/>
        <rFont val="Tahoma"/>
        <family val="2"/>
      </rPr>
      <t>+0.22</t>
    </r>
  </si>
  <si>
    <r>
      <t>38.63</t>
    </r>
    <r>
      <rPr>
        <sz val="8"/>
        <color rgb="FFC3362B"/>
        <rFont val="Tahoma"/>
        <family val="2"/>
      </rPr>
      <t>+0.63</t>
    </r>
  </si>
  <si>
    <r>
      <t>53.75</t>
    </r>
    <r>
      <rPr>
        <sz val="8"/>
        <color rgb="FF3D8C40"/>
        <rFont val="Tahoma"/>
        <family val="2"/>
      </rPr>
      <t>+2.75</t>
    </r>
  </si>
  <si>
    <r>
      <t>44.74</t>
    </r>
    <r>
      <rPr>
        <sz val="8"/>
        <color rgb="FFC3362B"/>
        <rFont val="Tahoma"/>
        <family val="2"/>
      </rPr>
      <t>+0.74</t>
    </r>
  </si>
  <si>
    <r>
      <t>48.21</t>
    </r>
    <r>
      <rPr>
        <sz val="8"/>
        <color rgb="FFC3362B"/>
        <rFont val="Tahoma"/>
        <family val="2"/>
      </rPr>
      <t>+2.21</t>
    </r>
  </si>
  <si>
    <r>
      <t>56.39</t>
    </r>
    <r>
      <rPr>
        <sz val="8"/>
        <color rgb="FF3D8C40"/>
        <rFont val="Tahoma"/>
        <family val="2"/>
      </rPr>
      <t>+1.39</t>
    </r>
  </si>
  <si>
    <r>
      <t>44.64</t>
    </r>
    <r>
      <rPr>
        <sz val="8"/>
        <color rgb="FFC3362B"/>
        <rFont val="Tahoma"/>
        <family val="2"/>
      </rPr>
      <t>+3.64</t>
    </r>
  </si>
  <si>
    <r>
      <t>40.22</t>
    </r>
    <r>
      <rPr>
        <sz val="8"/>
        <color rgb="FFC3362B"/>
        <rFont val="Tahoma"/>
        <family val="2"/>
      </rPr>
      <t>+0.22</t>
    </r>
  </si>
  <si>
    <r>
      <t>51.01</t>
    </r>
    <r>
      <rPr>
        <sz val="8"/>
        <color rgb="FFC3362B"/>
        <rFont val="Tahoma"/>
        <family val="2"/>
      </rPr>
      <t>-11.99</t>
    </r>
  </si>
  <si>
    <r>
      <t>45.63</t>
    </r>
    <r>
      <rPr>
        <sz val="8"/>
        <color rgb="FFC3362B"/>
        <rFont val="Tahoma"/>
        <family val="2"/>
      </rPr>
      <t>+6.63</t>
    </r>
  </si>
  <si>
    <r>
      <t>37.45</t>
    </r>
    <r>
      <rPr>
        <sz val="8"/>
        <color rgb="FFC3362B"/>
        <rFont val="Tahoma"/>
        <family val="2"/>
      </rPr>
      <t>+6.45</t>
    </r>
  </si>
  <si>
    <r>
      <t>51.46</t>
    </r>
    <r>
      <rPr>
        <sz val="8"/>
        <color rgb="FFC3362B"/>
        <rFont val="Tahoma"/>
        <family val="2"/>
      </rPr>
      <t>-1.54</t>
    </r>
  </si>
  <si>
    <r>
      <t>44.18</t>
    </r>
    <r>
      <rPr>
        <sz val="8"/>
        <color rgb="FFC3362B"/>
        <rFont val="Tahoma"/>
        <family val="2"/>
      </rPr>
      <t>+6.18</t>
    </r>
  </si>
  <si>
    <r>
      <t>33.10</t>
    </r>
    <r>
      <rPr>
        <sz val="8"/>
        <color rgb="FFC3362B"/>
        <rFont val="Tahoma"/>
        <family val="2"/>
      </rPr>
      <t>+2.10</t>
    </r>
  </si>
  <si>
    <r>
      <t>49.71</t>
    </r>
    <r>
      <rPr>
        <sz val="8"/>
        <color rgb="FFC3362B"/>
        <rFont val="Tahoma"/>
        <family val="2"/>
      </rPr>
      <t>-7.29</t>
    </r>
  </si>
  <si>
    <r>
      <t>40.89</t>
    </r>
    <r>
      <rPr>
        <sz val="8"/>
        <color rgb="FFC3362B"/>
        <rFont val="Tahoma"/>
        <family val="2"/>
      </rPr>
      <t>+2.89</t>
    </r>
  </si>
  <si>
    <r>
      <t>32.79</t>
    </r>
    <r>
      <rPr>
        <sz val="8"/>
        <color rgb="FF3D8C40"/>
        <rFont val="Tahoma"/>
        <family val="2"/>
      </rPr>
      <t>-0.21</t>
    </r>
  </si>
  <si>
    <r>
      <t>46.99</t>
    </r>
    <r>
      <rPr>
        <sz val="8"/>
        <color rgb="FFC3362B"/>
        <rFont val="Tahoma"/>
        <family val="2"/>
      </rPr>
      <t>-4.01</t>
    </r>
  </si>
  <si>
    <r>
      <t>41.32</t>
    </r>
    <r>
      <rPr>
        <sz val="8"/>
        <color rgb="FFC3362B"/>
        <rFont val="Tahoma"/>
        <family val="2"/>
      </rPr>
      <t>+6.32</t>
    </r>
  </si>
  <si>
    <r>
      <t>39.37</t>
    </r>
    <r>
      <rPr>
        <sz val="8"/>
        <color rgb="FFC3362B"/>
        <rFont val="Tahoma"/>
        <family val="2"/>
      </rPr>
      <t>+11.37</t>
    </r>
  </si>
  <si>
    <r>
      <t>57.89</t>
    </r>
    <r>
      <rPr>
        <sz val="8"/>
        <color rgb="FF3D8C40"/>
        <rFont val="Tahoma"/>
        <family val="2"/>
      </rPr>
      <t>+4.89</t>
    </r>
  </si>
  <si>
    <r>
      <t>39.80</t>
    </r>
    <r>
      <rPr>
        <sz val="8"/>
        <color rgb="FFC3362B"/>
        <rFont val="Tahoma"/>
        <family val="2"/>
      </rPr>
      <t>+6.80</t>
    </r>
  </si>
  <si>
    <r>
      <t>45.73</t>
    </r>
    <r>
      <rPr>
        <sz val="8"/>
        <color rgb="FFC3362B"/>
        <rFont val="Tahoma"/>
        <family val="2"/>
      </rPr>
      <t>+3.73</t>
    </r>
  </si>
  <si>
    <r>
      <t>65.26</t>
    </r>
    <r>
      <rPr>
        <sz val="8"/>
        <color rgb="FFC3362B"/>
        <rFont val="Tahoma"/>
        <family val="2"/>
      </rPr>
      <t>-7.74</t>
    </r>
  </si>
  <si>
    <r>
      <t>40.28</t>
    </r>
    <r>
      <rPr>
        <sz val="8"/>
        <color rgb="FFC3362B"/>
        <rFont val="Tahoma"/>
        <family val="2"/>
      </rPr>
      <t>+10.28</t>
    </r>
  </si>
  <si>
    <t>31.52</t>
  </si>
  <si>
    <t>40.50</t>
  </si>
  <si>
    <t>35.72</t>
  </si>
  <si>
    <t>39.84</t>
  </si>
  <si>
    <t>57.04</t>
  </si>
  <si>
    <t>38.25</t>
  </si>
  <si>
    <t>39.11</t>
  </si>
  <si>
    <t>55.94</t>
  </si>
  <si>
    <t>47.03</t>
  </si>
  <si>
    <t>45.48</t>
  </si>
  <si>
    <t>46.18</t>
  </si>
  <si>
    <t>57.40</t>
  </si>
  <si>
    <t>53.75</t>
  </si>
  <si>
    <t>56.39</t>
  </si>
  <si>
    <t>51.01</t>
  </si>
  <si>
    <t>51.46</t>
  </si>
  <si>
    <t>49.71</t>
  </si>
  <si>
    <t>46.99</t>
  </si>
  <si>
    <t>57.89</t>
  </si>
  <si>
    <t>65.26</t>
  </si>
  <si>
    <t>2014/2015</t>
  </si>
  <si>
    <t>futureCS</t>
  </si>
  <si>
    <t>Newscastle</t>
  </si>
  <si>
    <t>RSQ: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</si>
</sst>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8"/>
      <color rgb="FFABA9A8"/>
      <name val="Tahoma"/>
      <family val="2"/>
    </font>
    <font>
      <sz val="8"/>
      <color rgb="FFABA9A8"/>
      <name val="Tahoma"/>
      <family val="2"/>
    </font>
    <font>
      <sz val="8"/>
      <color rgb="FF3D8C40"/>
      <name val="Tahoma"/>
      <family val="2"/>
    </font>
    <font>
      <sz val="8"/>
      <color rgb="FFC3362B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34343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272729"/>
      </right>
      <top style="medium">
        <color rgb="FF343436"/>
      </top>
      <bottom/>
      <diagonal/>
    </border>
    <border>
      <left/>
      <right/>
      <top style="medium">
        <color rgb="FF343436"/>
      </top>
      <bottom/>
      <diagonal/>
    </border>
    <border>
      <left/>
      <right style="medium">
        <color rgb="FF272729"/>
      </right>
      <top style="medium">
        <color rgb="FF272729"/>
      </top>
      <bottom/>
      <diagonal/>
    </border>
    <border>
      <left/>
      <right/>
      <top style="medium">
        <color rgb="FF272729"/>
      </top>
      <bottom/>
      <diagonal/>
    </border>
    <border>
      <left/>
      <right style="medium">
        <color rgb="FF272729"/>
      </right>
      <top style="medium">
        <color rgb="FF272729"/>
      </top>
      <bottom style="medium">
        <color rgb="FF272729"/>
      </bottom>
      <diagonal/>
    </border>
    <border>
      <left/>
      <right/>
      <top style="medium">
        <color rgb="FF272729"/>
      </top>
      <bottom style="medium">
        <color rgb="FF272729"/>
      </bottom>
      <diagonal/>
    </border>
    <border>
      <left style="medium">
        <color rgb="FF272729"/>
      </left>
      <right/>
      <top style="medium">
        <color rgb="FF272729"/>
      </top>
      <bottom/>
      <diagonal/>
    </border>
    <border>
      <left style="medium">
        <color rgb="FF272729"/>
      </left>
      <right/>
      <top style="medium">
        <color rgb="FF343436"/>
      </top>
      <bottom/>
      <diagonal/>
    </border>
    <border>
      <left style="medium">
        <color rgb="FF272729"/>
      </left>
      <right/>
      <top style="medium">
        <color rgb="FF343436"/>
      </top>
      <bottom style="medium">
        <color rgb="FF272729"/>
      </bottom>
      <diagonal/>
    </border>
    <border>
      <left/>
      <right/>
      <top style="medium">
        <color rgb="FF343436"/>
      </top>
      <bottom style="medium">
        <color rgb="FF272729"/>
      </bottom>
      <diagonal/>
    </border>
    <border>
      <left/>
      <right style="medium">
        <color rgb="FF272729"/>
      </right>
      <top style="medium">
        <color rgb="FF343436"/>
      </top>
      <bottom style="medium">
        <color rgb="FF272729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164" fontId="0" fillId="0" borderId="0" xfId="0" applyNumberFormat="1"/>
    <xf numFmtId="16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4" fillId="4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8" fillId="4" borderId="2" xfId="2" applyFill="1" applyBorder="1" applyAlignment="1">
      <alignment vertical="center" wrapText="1"/>
    </xf>
    <xf numFmtId="0" fontId="5" fillId="4" borderId="2" xfId="0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 wrapText="1"/>
    </xf>
    <xf numFmtId="0" fontId="8" fillId="5" borderId="2" xfId="2" applyFill="1" applyBorder="1" applyAlignment="1">
      <alignment vertical="center" wrapText="1"/>
    </xf>
    <xf numFmtId="0" fontId="5" fillId="5" borderId="2" xfId="0" applyFont="1" applyFill="1" applyBorder="1" applyAlignment="1">
      <alignment horizontal="right" vertical="center"/>
    </xf>
    <xf numFmtId="0" fontId="5" fillId="4" borderId="7" xfId="0" applyFont="1" applyFill="1" applyBorder="1" applyAlignment="1">
      <alignment horizontal="right" vertical="center" wrapText="1"/>
    </xf>
    <xf numFmtId="0" fontId="8" fillId="4" borderId="4" xfId="2" applyFill="1" applyBorder="1" applyAlignment="1">
      <alignment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 vertical="center"/>
    </xf>
    <xf numFmtId="0" fontId="5" fillId="5" borderId="8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right" vertical="center"/>
    </xf>
    <xf numFmtId="0" fontId="5" fillId="4" borderId="8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/>
    </xf>
    <xf numFmtId="0" fontId="5" fillId="5" borderId="9" xfId="0" applyFont="1" applyFill="1" applyBorder="1" applyAlignment="1">
      <alignment horizontal="right" vertical="center" wrapText="1"/>
    </xf>
    <xf numFmtId="0" fontId="8" fillId="5" borderId="10" xfId="2" applyFill="1" applyBorder="1" applyAlignment="1">
      <alignment vertical="center" wrapText="1"/>
    </xf>
    <xf numFmtId="0" fontId="5" fillId="5" borderId="10" xfId="0" applyFont="1" applyFill="1" applyBorder="1" applyAlignment="1">
      <alignment horizontal="right" vertical="center" wrapText="1"/>
    </xf>
    <xf numFmtId="0" fontId="5" fillId="5" borderId="10" xfId="0" applyFont="1" applyFill="1" applyBorder="1" applyAlignment="1">
      <alignment horizontal="right" vertical="center"/>
    </xf>
    <xf numFmtId="0" fontId="5" fillId="5" borderId="11" xfId="0" applyFont="1" applyFill="1" applyBorder="1" applyAlignment="1">
      <alignment horizontal="right" vertical="center"/>
    </xf>
    <xf numFmtId="0" fontId="1" fillId="2" borderId="0" xfId="1"/>
    <xf numFmtId="0" fontId="0" fillId="0" borderId="12" xfId="0" applyBorder="1"/>
    <xf numFmtId="0" fontId="2" fillId="0" borderId="0" xfId="0" applyFont="1"/>
    <xf numFmtId="0" fontId="0" fillId="0" borderId="0" xfId="0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NumberFormat="1"/>
    <xf numFmtId="0" fontId="0" fillId="0" borderId="12" xfId="0" applyNumberFormat="1" applyBorder="1"/>
  </cellXfs>
  <cellStyles count="3">
    <cellStyle name="Bad" xfId="1" builtinId="27"/>
    <cellStyle name="Hyperlink" xfId="2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272729"/>
        </right>
        <top style="medium">
          <color rgb="FF34343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272729"/>
        </right>
        <top style="medium">
          <color rgb="FF343436"/>
        </top>
        <bottom/>
        <vertical/>
        <horizontal/>
      </border>
    </dxf>
    <dxf>
      <border outline="0">
        <left style="medium">
          <color rgb="FF272729"/>
        </left>
        <bottom style="medium">
          <color rgb="FF27272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ABA9A8"/>
        <name val="Tahoma"/>
        <family val="2"/>
        <scheme val="none"/>
      </font>
      <fill>
        <patternFill patternType="solid">
          <fgColor indexed="64"/>
          <bgColor rgb="FF3E3E4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272729"/>
        </left>
        <right style="medium">
          <color rgb="FF27272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9C7DC-0103-42BE-B702-9BB653C20A39}" name="Table2" displayName="Table2" ref="A1:N21" totalsRowShown="0" headerRowDxfId="4" dataDxfId="3" tableBorderDxfId="2">
  <autoFilter ref="A1:N21" xr:uid="{12F4DC99-B870-4FD2-942B-7364366A62A8}"/>
  <sortState xmlns:xlrd2="http://schemas.microsoft.com/office/spreadsheetml/2017/richdata2" ref="A2:N21">
    <sortCondition ref="B1:B21"/>
  </sortState>
  <tableColumns count="14">
    <tableColumn id="1" xr3:uid="{F61A32B1-9BC6-428C-AF13-2681E456CC82}" name="№"/>
    <tableColumn id="2" xr3:uid="{B34AB7FF-3C30-4D3C-BA2E-93F37D8D1DE4}" name="Team"/>
    <tableColumn id="3" xr3:uid="{2E24F3EE-2FEC-4667-8E52-26DE3AE16368}" name="M"/>
    <tableColumn id="4" xr3:uid="{41D0A277-9051-43D2-82BF-8B012FE80277}" name="W"/>
    <tableColumn id="5" xr3:uid="{DFE71D45-8E40-4BEA-BBCC-817D9AB4DBA7}" name="D"/>
    <tableColumn id="6" xr3:uid="{489DFC04-ADD3-480A-8336-D555A25AC27C}" name="L"/>
    <tableColumn id="7" xr3:uid="{DB4DD598-2B01-493B-83FD-FDC57782F23B}" name="G"/>
    <tableColumn id="8" xr3:uid="{F90EB8B7-43EE-430B-AF57-11CEDDBAABD5}" name="GA"/>
    <tableColumn id="9" xr3:uid="{AC8B8DB6-6475-4C04-B352-971211CD2DED}" name="PTS"/>
    <tableColumn id="10" xr3:uid="{DD6A9A16-C537-4493-8794-896532ED9147}" name="xG"/>
    <tableColumn id="11" xr3:uid="{2C561997-465C-461C-8593-3FEDA0E12265}" name="xGA"/>
    <tableColumn id="12" xr3:uid="{C41431D8-6C70-4C1F-AE98-98BA416BAD17}" name="xPTS"/>
    <tableColumn id="13" xr3:uid="{19C8BAD7-8087-4863-AAC9-D7A10FDFE567}" name="CS" dataDxfId="0"/>
    <tableColumn id="14" xr3:uid="{D708E9DC-7FBB-414E-A498-9701BBC52929}" name="xCS" dataDxfId="1">
      <calculatedColumnFormula>K2*$R$1+$S$1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derstat.com/team/Swansea/2014" TargetMode="External"/><Relationship Id="rId13" Type="http://schemas.openxmlformats.org/officeDocument/2006/relationships/hyperlink" Target="https://understat.com/team/West_Bromwich_Albion/2014" TargetMode="External"/><Relationship Id="rId18" Type="http://schemas.openxmlformats.org/officeDocument/2006/relationships/hyperlink" Target="https://understat.com/team/Hull/2014" TargetMode="External"/><Relationship Id="rId3" Type="http://schemas.openxmlformats.org/officeDocument/2006/relationships/hyperlink" Target="https://understat.com/team/Arsenal/2014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understat.com/team/Southampton/2014" TargetMode="External"/><Relationship Id="rId12" Type="http://schemas.openxmlformats.org/officeDocument/2006/relationships/hyperlink" Target="https://understat.com/team/West_Ham/2014" TargetMode="External"/><Relationship Id="rId17" Type="http://schemas.openxmlformats.org/officeDocument/2006/relationships/hyperlink" Target="https://understat.com/team/Aston_Villa/2014" TargetMode="External"/><Relationship Id="rId2" Type="http://schemas.openxmlformats.org/officeDocument/2006/relationships/hyperlink" Target="https://understat.com/team/Manchester_City/2014" TargetMode="External"/><Relationship Id="rId16" Type="http://schemas.openxmlformats.org/officeDocument/2006/relationships/hyperlink" Target="https://understat.com/team/Sunderland/2014" TargetMode="External"/><Relationship Id="rId20" Type="http://schemas.openxmlformats.org/officeDocument/2006/relationships/hyperlink" Target="https://understat.com/team/Queens_Park_Rangers/2014" TargetMode="External"/><Relationship Id="rId1" Type="http://schemas.openxmlformats.org/officeDocument/2006/relationships/hyperlink" Target="https://understat.com/team/Chelsea/2014" TargetMode="External"/><Relationship Id="rId6" Type="http://schemas.openxmlformats.org/officeDocument/2006/relationships/hyperlink" Target="https://understat.com/team/Liverpool/2014" TargetMode="External"/><Relationship Id="rId11" Type="http://schemas.openxmlformats.org/officeDocument/2006/relationships/hyperlink" Target="https://understat.com/team/Everton/2014" TargetMode="External"/><Relationship Id="rId5" Type="http://schemas.openxmlformats.org/officeDocument/2006/relationships/hyperlink" Target="https://understat.com/team/Tottenham/2014" TargetMode="External"/><Relationship Id="rId15" Type="http://schemas.openxmlformats.org/officeDocument/2006/relationships/hyperlink" Target="https://understat.com/team/Newcastle_United/2014" TargetMode="External"/><Relationship Id="rId10" Type="http://schemas.openxmlformats.org/officeDocument/2006/relationships/hyperlink" Target="https://understat.com/team/Crystal_Palace/2014" TargetMode="External"/><Relationship Id="rId19" Type="http://schemas.openxmlformats.org/officeDocument/2006/relationships/hyperlink" Target="https://understat.com/team/Burnley/2014" TargetMode="External"/><Relationship Id="rId4" Type="http://schemas.openxmlformats.org/officeDocument/2006/relationships/hyperlink" Target="https://understat.com/team/Manchester_United/2014" TargetMode="External"/><Relationship Id="rId9" Type="http://schemas.openxmlformats.org/officeDocument/2006/relationships/hyperlink" Target="https://understat.com/team/Stoke/2014" TargetMode="External"/><Relationship Id="rId14" Type="http://schemas.openxmlformats.org/officeDocument/2006/relationships/hyperlink" Target="https://understat.com/team/Leicester/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6858-BE79-49F8-A3C3-A9E3AC32605B}">
  <dimension ref="A1:AD66"/>
  <sheetViews>
    <sheetView topLeftCell="A22" workbookViewId="0">
      <selection activeCell="B24" sqref="B24:E41"/>
    </sheetView>
  </sheetViews>
  <sheetFormatPr defaultRowHeight="14.4" x14ac:dyDescent="0.3"/>
  <cols>
    <col min="2" max="2" width="13.109375" customWidth="1"/>
    <col min="9" max="9" width="9.33203125" customWidth="1"/>
    <col min="10" max="12" width="12.44140625" bestFit="1" customWidth="1"/>
    <col min="16" max="16" width="8.88671875" customWidth="1"/>
  </cols>
  <sheetData>
    <row r="1" spans="1:19" ht="15" thickBot="1" x14ac:dyDescent="0.35">
      <c r="A1" s="8" t="s">
        <v>38</v>
      </c>
      <c r="B1" s="8" t="s">
        <v>37</v>
      </c>
      <c r="C1" s="8" t="s">
        <v>36</v>
      </c>
      <c r="D1" s="8" t="s">
        <v>35</v>
      </c>
      <c r="E1" s="8" t="s">
        <v>34</v>
      </c>
      <c r="F1" s="8" t="s">
        <v>33</v>
      </c>
      <c r="G1" s="8" t="s">
        <v>32</v>
      </c>
      <c r="H1" s="8" t="s">
        <v>31</v>
      </c>
      <c r="I1" s="8" t="s">
        <v>30</v>
      </c>
      <c r="J1" s="8" t="s">
        <v>29</v>
      </c>
      <c r="K1" s="8" t="s">
        <v>28</v>
      </c>
      <c r="L1" s="7" t="s">
        <v>27</v>
      </c>
      <c r="M1" s="6" t="s">
        <v>26</v>
      </c>
      <c r="N1" s="6" t="s">
        <v>25</v>
      </c>
      <c r="P1" t="s">
        <v>37</v>
      </c>
      <c r="Q1" t="s">
        <v>31</v>
      </c>
      <c r="R1" t="s">
        <v>28</v>
      </c>
      <c r="S1" t="s">
        <v>26</v>
      </c>
    </row>
    <row r="2" spans="1:19" ht="15" thickBot="1" x14ac:dyDescent="0.35">
      <c r="A2" s="15">
        <v>1</v>
      </c>
      <c r="B2" s="16" t="s">
        <v>9</v>
      </c>
      <c r="C2" s="17">
        <v>38</v>
      </c>
      <c r="D2" s="17">
        <v>26</v>
      </c>
      <c r="E2" s="17">
        <v>9</v>
      </c>
      <c r="F2" s="17">
        <v>3</v>
      </c>
      <c r="G2" s="17">
        <v>73</v>
      </c>
      <c r="H2" s="17">
        <v>32</v>
      </c>
      <c r="I2" s="17">
        <v>87</v>
      </c>
      <c r="J2" s="18" t="s">
        <v>148</v>
      </c>
      <c r="K2" s="18" t="s">
        <v>149</v>
      </c>
      <c r="L2" s="19" t="s">
        <v>150</v>
      </c>
      <c r="M2" s="5">
        <f>VLOOKUP(Table2[[#This Row],[Team]],B46:C65,2,FALSE)</f>
        <v>9</v>
      </c>
      <c r="N2" s="4" t="e">
        <f>K2*$R$1+$S$1</f>
        <v>#VALUE!</v>
      </c>
      <c r="P2" t="str">
        <f>Table2[[#This Row],[Team]]</f>
        <v>Chelsea</v>
      </c>
      <c r="Q2">
        <f>Table2[[#This Row],[GA]]</f>
        <v>32</v>
      </c>
      <c r="R2" t="str">
        <f>LEFT(Table2[[#This Row],[xGA]],5)</f>
        <v>31.52</v>
      </c>
      <c r="S2">
        <f>VLOOKUP(P2,$V$46:$W$65,2,FALSE)</f>
        <v>17</v>
      </c>
    </row>
    <row r="3" spans="1:19" ht="29.4" thickBot="1" x14ac:dyDescent="0.35">
      <c r="A3" s="20">
        <v>2</v>
      </c>
      <c r="B3" s="13" t="s">
        <v>16</v>
      </c>
      <c r="C3" s="12">
        <v>38</v>
      </c>
      <c r="D3" s="12">
        <v>24</v>
      </c>
      <c r="E3" s="12">
        <v>7</v>
      </c>
      <c r="F3" s="12">
        <v>7</v>
      </c>
      <c r="G3" s="12">
        <v>83</v>
      </c>
      <c r="H3" s="12">
        <v>38</v>
      </c>
      <c r="I3" s="12">
        <v>79</v>
      </c>
      <c r="J3" s="14" t="s">
        <v>151</v>
      </c>
      <c r="K3" s="14" t="s">
        <v>152</v>
      </c>
      <c r="L3" s="21" t="s">
        <v>153</v>
      </c>
      <c r="M3" s="3">
        <v>7</v>
      </c>
      <c r="N3" s="2" t="e">
        <f>K3*$R$1+$S$1</f>
        <v>#VALUE!</v>
      </c>
      <c r="P3" t="str">
        <f>Table2[[#This Row],[Team]]</f>
        <v>Manchester City</v>
      </c>
      <c r="Q3">
        <f>Table2[[#This Row],[GA]]</f>
        <v>38</v>
      </c>
      <c r="R3" t="str">
        <f>LEFT(Table2[[#This Row],[xGA]],5)</f>
        <v>40.50</v>
      </c>
      <c r="S3">
        <f t="shared" ref="S3:S21" si="0">VLOOKUP(P3,$V$46:$W$65,2,FALSE)</f>
        <v>14</v>
      </c>
    </row>
    <row r="4" spans="1:19" ht="15" thickBot="1" x14ac:dyDescent="0.35">
      <c r="A4" s="22">
        <v>3</v>
      </c>
      <c r="B4" s="10" t="s">
        <v>12</v>
      </c>
      <c r="C4" s="9">
        <v>38</v>
      </c>
      <c r="D4" s="9">
        <v>22</v>
      </c>
      <c r="E4" s="9">
        <v>9</v>
      </c>
      <c r="F4" s="9">
        <v>7</v>
      </c>
      <c r="G4" s="9">
        <v>71</v>
      </c>
      <c r="H4" s="9">
        <v>36</v>
      </c>
      <c r="I4" s="9">
        <v>75</v>
      </c>
      <c r="J4" s="11" t="s">
        <v>154</v>
      </c>
      <c r="K4" s="11" t="s">
        <v>155</v>
      </c>
      <c r="L4" s="23" t="s">
        <v>156</v>
      </c>
      <c r="M4" s="3">
        <v>5</v>
      </c>
      <c r="N4" s="2" t="e">
        <f>K4*$R$1+$S$1</f>
        <v>#VALUE!</v>
      </c>
      <c r="P4" t="str">
        <f>Table2[[#This Row],[Team]]</f>
        <v>Arsenal</v>
      </c>
      <c r="Q4">
        <f>Table2[[#This Row],[GA]]</f>
        <v>36</v>
      </c>
      <c r="R4" t="str">
        <f>LEFT(Table2[[#This Row],[xGA]],5)</f>
        <v>35.72</v>
      </c>
      <c r="S4">
        <f t="shared" si="0"/>
        <v>13</v>
      </c>
    </row>
    <row r="5" spans="1:19" ht="29.4" thickBot="1" x14ac:dyDescent="0.35">
      <c r="A5" s="20">
        <v>4</v>
      </c>
      <c r="B5" s="13" t="s">
        <v>8</v>
      </c>
      <c r="C5" s="12">
        <v>38</v>
      </c>
      <c r="D5" s="12">
        <v>20</v>
      </c>
      <c r="E5" s="12">
        <v>10</v>
      </c>
      <c r="F5" s="12">
        <v>8</v>
      </c>
      <c r="G5" s="12">
        <v>62</v>
      </c>
      <c r="H5" s="12">
        <v>37</v>
      </c>
      <c r="I5" s="12">
        <v>70</v>
      </c>
      <c r="J5" s="14" t="s">
        <v>157</v>
      </c>
      <c r="K5" s="14" t="s">
        <v>158</v>
      </c>
      <c r="L5" s="21" t="s">
        <v>159</v>
      </c>
      <c r="M5" s="3">
        <v>9</v>
      </c>
      <c r="N5" s="2" t="e">
        <f>K5*$R$1+$S$1</f>
        <v>#VALUE!</v>
      </c>
      <c r="P5" t="str">
        <f>Table2[[#This Row],[Team]]</f>
        <v>Manchester United</v>
      </c>
      <c r="Q5">
        <f>Table2[[#This Row],[GA]]</f>
        <v>37</v>
      </c>
      <c r="R5" t="str">
        <f>LEFT(Table2[[#This Row],[xGA]],5)</f>
        <v>39.84</v>
      </c>
      <c r="S5">
        <f t="shared" si="0"/>
        <v>11</v>
      </c>
    </row>
    <row r="6" spans="1:19" ht="15" thickBot="1" x14ac:dyDescent="0.35">
      <c r="A6" s="22">
        <v>5</v>
      </c>
      <c r="B6" s="10" t="s">
        <v>20</v>
      </c>
      <c r="C6" s="9">
        <v>38</v>
      </c>
      <c r="D6" s="9">
        <v>19</v>
      </c>
      <c r="E6" s="9">
        <v>7</v>
      </c>
      <c r="F6" s="9">
        <v>12</v>
      </c>
      <c r="G6" s="9">
        <v>58</v>
      </c>
      <c r="H6" s="9">
        <v>53</v>
      </c>
      <c r="I6" s="9">
        <v>64</v>
      </c>
      <c r="J6" s="11" t="s">
        <v>160</v>
      </c>
      <c r="K6" s="11" t="s">
        <v>161</v>
      </c>
      <c r="L6" s="23" t="s">
        <v>162</v>
      </c>
      <c r="M6" s="3">
        <v>15</v>
      </c>
      <c r="N6" s="2" t="e">
        <f>K6*$R$1+$S$1</f>
        <v>#VALUE!</v>
      </c>
      <c r="P6" t="str">
        <f>Table2[[#This Row],[Team]]</f>
        <v>Tottenham</v>
      </c>
      <c r="Q6">
        <f>Table2[[#This Row],[GA]]</f>
        <v>53</v>
      </c>
      <c r="R6" t="str">
        <f>LEFT(Table2[[#This Row],[xGA]],5)</f>
        <v>57.04</v>
      </c>
      <c r="S6">
        <f t="shared" si="0"/>
        <v>9</v>
      </c>
    </row>
    <row r="7" spans="1:19" ht="15" thickBot="1" x14ac:dyDescent="0.35">
      <c r="A7" s="20">
        <v>6</v>
      </c>
      <c r="B7" s="13" t="s">
        <v>17</v>
      </c>
      <c r="C7" s="12">
        <v>38</v>
      </c>
      <c r="D7" s="12">
        <v>18</v>
      </c>
      <c r="E7" s="12">
        <v>8</v>
      </c>
      <c r="F7" s="12">
        <v>12</v>
      </c>
      <c r="G7" s="12">
        <v>52</v>
      </c>
      <c r="H7" s="12">
        <v>48</v>
      </c>
      <c r="I7" s="12">
        <v>62</v>
      </c>
      <c r="J7" s="14" t="s">
        <v>163</v>
      </c>
      <c r="K7" s="14" t="s">
        <v>164</v>
      </c>
      <c r="L7" s="21" t="s">
        <v>165</v>
      </c>
      <c r="M7" s="3">
        <v>9</v>
      </c>
      <c r="N7" s="2" t="e">
        <f>K7*$R$1+$S$1</f>
        <v>#VALUE!</v>
      </c>
      <c r="P7" t="str">
        <f>Table2[[#This Row],[Team]]</f>
        <v>Liverpool</v>
      </c>
      <c r="Q7">
        <f>Table2[[#This Row],[GA]]</f>
        <v>48</v>
      </c>
      <c r="R7" t="str">
        <f>LEFT(Table2[[#This Row],[xGA]],5)</f>
        <v>38.25</v>
      </c>
      <c r="S7">
        <f t="shared" si="0"/>
        <v>14</v>
      </c>
    </row>
    <row r="8" spans="1:19" ht="15" thickBot="1" x14ac:dyDescent="0.35">
      <c r="A8" s="22">
        <v>7</v>
      </c>
      <c r="B8" s="10" t="s">
        <v>6</v>
      </c>
      <c r="C8" s="9">
        <v>38</v>
      </c>
      <c r="D8" s="9">
        <v>18</v>
      </c>
      <c r="E8" s="9">
        <v>6</v>
      </c>
      <c r="F8" s="9">
        <v>14</v>
      </c>
      <c r="G8" s="9">
        <v>54</v>
      </c>
      <c r="H8" s="9">
        <v>33</v>
      </c>
      <c r="I8" s="9">
        <v>60</v>
      </c>
      <c r="J8" s="11" t="s">
        <v>166</v>
      </c>
      <c r="K8" s="11" t="s">
        <v>167</v>
      </c>
      <c r="L8" s="23" t="s">
        <v>168</v>
      </c>
      <c r="M8" s="3">
        <v>10</v>
      </c>
      <c r="N8" s="2" t="e">
        <f>K8*$R$1+$S$1</f>
        <v>#VALUE!</v>
      </c>
      <c r="P8" t="str">
        <f>Table2[[#This Row],[Team]]</f>
        <v>Southampton</v>
      </c>
      <c r="Q8">
        <f>Table2[[#This Row],[GA]]</f>
        <v>33</v>
      </c>
      <c r="R8" t="str">
        <f>LEFT(Table2[[#This Row],[xGA]],5)</f>
        <v>39.11</v>
      </c>
      <c r="S8">
        <f t="shared" si="0"/>
        <v>15</v>
      </c>
    </row>
    <row r="9" spans="1:19" ht="15" thickBot="1" x14ac:dyDescent="0.35">
      <c r="A9" s="20">
        <v>8</v>
      </c>
      <c r="B9" s="13" t="s">
        <v>83</v>
      </c>
      <c r="C9" s="12">
        <v>38</v>
      </c>
      <c r="D9" s="12">
        <v>16</v>
      </c>
      <c r="E9" s="12">
        <v>8</v>
      </c>
      <c r="F9" s="12">
        <v>14</v>
      </c>
      <c r="G9" s="12">
        <v>46</v>
      </c>
      <c r="H9" s="12">
        <v>49</v>
      </c>
      <c r="I9" s="12">
        <v>56</v>
      </c>
      <c r="J9" s="14" t="s">
        <v>169</v>
      </c>
      <c r="K9" s="14" t="s">
        <v>170</v>
      </c>
      <c r="L9" s="21" t="s">
        <v>171</v>
      </c>
      <c r="M9" s="3">
        <v>9</v>
      </c>
      <c r="N9" s="2" t="e">
        <f>K9*$R$1+$S$1</f>
        <v>#VALUE!</v>
      </c>
      <c r="P9" t="str">
        <f>Table2[[#This Row],[Team]]</f>
        <v>Swansea</v>
      </c>
      <c r="Q9">
        <f>Table2[[#This Row],[GA]]</f>
        <v>49</v>
      </c>
      <c r="R9" t="str">
        <f>LEFT(Table2[[#This Row],[xGA]],5)</f>
        <v>55.94</v>
      </c>
      <c r="S9">
        <f t="shared" si="0"/>
        <v>13</v>
      </c>
    </row>
    <row r="10" spans="1:19" ht="15" thickBot="1" x14ac:dyDescent="0.35">
      <c r="A10" s="22">
        <v>9</v>
      </c>
      <c r="B10" s="10" t="s">
        <v>84</v>
      </c>
      <c r="C10" s="9">
        <v>38</v>
      </c>
      <c r="D10" s="9">
        <v>15</v>
      </c>
      <c r="E10" s="9">
        <v>9</v>
      </c>
      <c r="F10" s="9">
        <v>14</v>
      </c>
      <c r="G10" s="9">
        <v>48</v>
      </c>
      <c r="H10" s="9">
        <v>45</v>
      </c>
      <c r="I10" s="9">
        <v>54</v>
      </c>
      <c r="J10" s="11" t="s">
        <v>172</v>
      </c>
      <c r="K10" s="11" t="s">
        <v>173</v>
      </c>
      <c r="L10" s="23" t="s">
        <v>174</v>
      </c>
      <c r="M10" s="3">
        <v>13</v>
      </c>
      <c r="N10" s="2" t="e">
        <f>K10*$R$1+$S$1</f>
        <v>#VALUE!</v>
      </c>
      <c r="P10" t="str">
        <f>Table2[[#This Row],[Team]]</f>
        <v>Stoke</v>
      </c>
      <c r="Q10">
        <f>Table2[[#This Row],[GA]]</f>
        <v>45</v>
      </c>
      <c r="R10" t="str">
        <f>LEFT(Table2[[#This Row],[xGA]],5)</f>
        <v>47.03</v>
      </c>
      <c r="S10">
        <f t="shared" si="0"/>
        <v>9</v>
      </c>
    </row>
    <row r="11" spans="1:19" ht="15" thickBot="1" x14ac:dyDescent="0.35">
      <c r="A11" s="20">
        <v>10</v>
      </c>
      <c r="B11" s="13" t="s">
        <v>1</v>
      </c>
      <c r="C11" s="12">
        <v>38</v>
      </c>
      <c r="D11" s="12">
        <v>13</v>
      </c>
      <c r="E11" s="12">
        <v>9</v>
      </c>
      <c r="F11" s="12">
        <v>16</v>
      </c>
      <c r="G11" s="12">
        <v>47</v>
      </c>
      <c r="H11" s="12">
        <v>51</v>
      </c>
      <c r="I11" s="12">
        <v>48</v>
      </c>
      <c r="J11" s="14" t="s">
        <v>175</v>
      </c>
      <c r="K11" s="14" t="s">
        <v>176</v>
      </c>
      <c r="L11" s="21" t="s">
        <v>177</v>
      </c>
      <c r="M11" s="3">
        <v>15</v>
      </c>
      <c r="N11" s="2" t="e">
        <f>K11*$R$1+$S$1</f>
        <v>#VALUE!</v>
      </c>
      <c r="P11" t="str">
        <f>Table2[[#This Row],[Team]]</f>
        <v>Crystal Palace</v>
      </c>
      <c r="Q11">
        <f>Table2[[#This Row],[GA]]</f>
        <v>51</v>
      </c>
      <c r="R11" t="str">
        <f>LEFT(Table2[[#This Row],[xGA]],5)</f>
        <v>45.48</v>
      </c>
      <c r="S11">
        <f t="shared" si="0"/>
        <v>7</v>
      </c>
    </row>
    <row r="12" spans="1:19" ht="15" thickBot="1" x14ac:dyDescent="0.35">
      <c r="A12" s="22">
        <v>11</v>
      </c>
      <c r="B12" s="10" t="s">
        <v>11</v>
      </c>
      <c r="C12" s="9">
        <v>38</v>
      </c>
      <c r="D12" s="9">
        <v>12</v>
      </c>
      <c r="E12" s="9">
        <v>11</v>
      </c>
      <c r="F12" s="9">
        <v>15</v>
      </c>
      <c r="G12" s="9">
        <v>48</v>
      </c>
      <c r="H12" s="9">
        <v>50</v>
      </c>
      <c r="I12" s="9">
        <v>47</v>
      </c>
      <c r="J12" s="11" t="s">
        <v>178</v>
      </c>
      <c r="K12" s="11" t="s">
        <v>179</v>
      </c>
      <c r="L12" s="23" t="s">
        <v>180</v>
      </c>
      <c r="M12" s="3">
        <v>17</v>
      </c>
      <c r="N12" s="2" t="e">
        <f>K12*$R$1+$S$1</f>
        <v>#VALUE!</v>
      </c>
      <c r="P12" t="str">
        <f>Table2[[#This Row],[Team]]</f>
        <v>Everton</v>
      </c>
      <c r="Q12">
        <f>Table2[[#This Row],[GA]]</f>
        <v>50</v>
      </c>
      <c r="R12" t="str">
        <f>LEFT(Table2[[#This Row],[xGA]],5)</f>
        <v>46.18</v>
      </c>
      <c r="S12">
        <f t="shared" si="0"/>
        <v>10</v>
      </c>
    </row>
    <row r="13" spans="1:19" ht="15" thickBot="1" x14ac:dyDescent="0.35">
      <c r="A13" s="20">
        <v>12</v>
      </c>
      <c r="B13" s="13" t="s">
        <v>19</v>
      </c>
      <c r="C13" s="12">
        <v>38</v>
      </c>
      <c r="D13" s="12">
        <v>12</v>
      </c>
      <c r="E13" s="12">
        <v>11</v>
      </c>
      <c r="F13" s="12">
        <v>15</v>
      </c>
      <c r="G13" s="12">
        <v>44</v>
      </c>
      <c r="H13" s="12">
        <v>47</v>
      </c>
      <c r="I13" s="12">
        <v>47</v>
      </c>
      <c r="J13" s="14" t="s">
        <v>181</v>
      </c>
      <c r="K13" s="14" t="s">
        <v>182</v>
      </c>
      <c r="L13" s="21" t="s">
        <v>183</v>
      </c>
      <c r="M13" s="3">
        <v>13</v>
      </c>
      <c r="N13" s="2" t="e">
        <f>K13*$R$1+$S$1</f>
        <v>#VALUE!</v>
      </c>
      <c r="P13" t="str">
        <f>Table2[[#This Row],[Team]]</f>
        <v>West Ham</v>
      </c>
      <c r="Q13">
        <f>Table2[[#This Row],[GA]]</f>
        <v>47</v>
      </c>
      <c r="R13" t="str">
        <f>LEFT(Table2[[#This Row],[xGA]],5)</f>
        <v>57.40</v>
      </c>
      <c r="S13">
        <f t="shared" si="0"/>
        <v>9</v>
      </c>
    </row>
    <row r="14" spans="1:19" ht="43.8" thickBot="1" x14ac:dyDescent="0.35">
      <c r="A14" s="22">
        <v>13</v>
      </c>
      <c r="B14" s="10" t="s">
        <v>3</v>
      </c>
      <c r="C14" s="9">
        <v>38</v>
      </c>
      <c r="D14" s="9">
        <v>11</v>
      </c>
      <c r="E14" s="9">
        <v>11</v>
      </c>
      <c r="F14" s="9">
        <v>16</v>
      </c>
      <c r="G14" s="9">
        <v>38</v>
      </c>
      <c r="H14" s="9">
        <v>51</v>
      </c>
      <c r="I14" s="9">
        <v>44</v>
      </c>
      <c r="J14" s="11" t="s">
        <v>184</v>
      </c>
      <c r="K14" s="11" t="s">
        <v>185</v>
      </c>
      <c r="L14" s="23" t="s">
        <v>186</v>
      </c>
      <c r="M14" s="3">
        <v>11</v>
      </c>
      <c r="N14" s="2" t="e">
        <f>K14*$R$1+$S$1</f>
        <v>#VALUE!</v>
      </c>
      <c r="P14" t="str">
        <f>Table2[[#This Row],[Team]]</f>
        <v>West Bromwich Albion</v>
      </c>
      <c r="Q14">
        <f>Table2[[#This Row],[GA]]</f>
        <v>51</v>
      </c>
      <c r="R14" t="str">
        <f>LEFT(Table2[[#This Row],[xGA]],5)</f>
        <v>53.75</v>
      </c>
      <c r="S14">
        <f t="shared" si="0"/>
        <v>16</v>
      </c>
    </row>
    <row r="15" spans="1:19" ht="15" thickBot="1" x14ac:dyDescent="0.35">
      <c r="A15" s="20">
        <v>14</v>
      </c>
      <c r="B15" s="13" t="s">
        <v>22</v>
      </c>
      <c r="C15" s="12">
        <v>38</v>
      </c>
      <c r="D15" s="12">
        <v>11</v>
      </c>
      <c r="E15" s="12">
        <v>8</v>
      </c>
      <c r="F15" s="12">
        <v>19</v>
      </c>
      <c r="G15" s="12">
        <v>46</v>
      </c>
      <c r="H15" s="12">
        <v>55</v>
      </c>
      <c r="I15" s="12">
        <v>41</v>
      </c>
      <c r="J15" s="14" t="s">
        <v>187</v>
      </c>
      <c r="K15" s="14" t="s">
        <v>188</v>
      </c>
      <c r="L15" s="21" t="s">
        <v>189</v>
      </c>
      <c r="M15" s="3">
        <v>5</v>
      </c>
      <c r="N15" s="2" t="e">
        <f>K15*$R$1+$S$1</f>
        <v>#VALUE!</v>
      </c>
      <c r="P15" t="str">
        <f>Table2[[#This Row],[Team]]</f>
        <v>Leicester</v>
      </c>
      <c r="Q15">
        <f>Table2[[#This Row],[GA]]</f>
        <v>55</v>
      </c>
      <c r="R15" t="str">
        <f>LEFT(Table2[[#This Row],[xGA]],5)</f>
        <v>56.39</v>
      </c>
      <c r="S15">
        <f t="shared" si="0"/>
        <v>10</v>
      </c>
    </row>
    <row r="16" spans="1:19" ht="29.4" thickBot="1" x14ac:dyDescent="0.35">
      <c r="A16" s="22">
        <v>15</v>
      </c>
      <c r="B16" s="10" t="s">
        <v>230</v>
      </c>
      <c r="C16" s="9">
        <v>38</v>
      </c>
      <c r="D16" s="9">
        <v>10</v>
      </c>
      <c r="E16" s="9">
        <v>9</v>
      </c>
      <c r="F16" s="9">
        <v>19</v>
      </c>
      <c r="G16" s="9">
        <v>40</v>
      </c>
      <c r="H16" s="9">
        <v>63</v>
      </c>
      <c r="I16" s="9">
        <v>39</v>
      </c>
      <c r="J16" s="11" t="s">
        <v>190</v>
      </c>
      <c r="K16" s="11" t="s">
        <v>191</v>
      </c>
      <c r="L16" s="23" t="s">
        <v>192</v>
      </c>
      <c r="M16" s="3">
        <v>13</v>
      </c>
      <c r="N16" s="2" t="e">
        <f>K16*$R$1+$S$1</f>
        <v>#VALUE!</v>
      </c>
      <c r="P16" t="str">
        <f>Table2[[#This Row],[Team]]</f>
        <v>Newscastle</v>
      </c>
      <c r="Q16">
        <f>Table2[[#This Row],[GA]]</f>
        <v>63</v>
      </c>
      <c r="R16" t="str">
        <f>LEFT(Table2[[#This Row],[xGA]],5)</f>
        <v>51.01</v>
      </c>
      <c r="S16" t="e">
        <f t="shared" si="0"/>
        <v>#N/A</v>
      </c>
    </row>
    <row r="17" spans="1:30" ht="15" thickBot="1" x14ac:dyDescent="0.35">
      <c r="A17" s="20">
        <v>16</v>
      </c>
      <c r="B17" s="13" t="s">
        <v>5</v>
      </c>
      <c r="C17" s="12">
        <v>38</v>
      </c>
      <c r="D17" s="12">
        <v>7</v>
      </c>
      <c r="E17" s="12">
        <v>17</v>
      </c>
      <c r="F17" s="12">
        <v>14</v>
      </c>
      <c r="G17" s="12">
        <v>31</v>
      </c>
      <c r="H17" s="12">
        <v>53</v>
      </c>
      <c r="I17" s="12">
        <v>38</v>
      </c>
      <c r="J17" s="14" t="s">
        <v>193</v>
      </c>
      <c r="K17" s="14" t="s">
        <v>194</v>
      </c>
      <c r="L17" s="21" t="s">
        <v>195</v>
      </c>
      <c r="M17" s="3">
        <v>9</v>
      </c>
      <c r="N17" s="2" t="e">
        <f>K17*$R$1+$S$1</f>
        <v>#VALUE!</v>
      </c>
      <c r="P17" t="str">
        <f>Table2[[#This Row],[Team]]</f>
        <v>Sunderland</v>
      </c>
      <c r="Q17">
        <f>Table2[[#This Row],[GA]]</f>
        <v>53</v>
      </c>
      <c r="R17" t="str">
        <f>LEFT(Table2[[#This Row],[xGA]],5)</f>
        <v>51.46</v>
      </c>
      <c r="S17">
        <f t="shared" si="0"/>
        <v>13</v>
      </c>
    </row>
    <row r="18" spans="1:30" ht="15" thickBot="1" x14ac:dyDescent="0.35">
      <c r="A18" s="22">
        <v>17</v>
      </c>
      <c r="B18" s="10" t="s">
        <v>2</v>
      </c>
      <c r="C18" s="9">
        <v>38</v>
      </c>
      <c r="D18" s="9">
        <v>10</v>
      </c>
      <c r="E18" s="9">
        <v>8</v>
      </c>
      <c r="F18" s="9">
        <v>20</v>
      </c>
      <c r="G18" s="9">
        <v>31</v>
      </c>
      <c r="H18" s="9">
        <v>57</v>
      </c>
      <c r="I18" s="9">
        <v>38</v>
      </c>
      <c r="J18" s="11" t="s">
        <v>196</v>
      </c>
      <c r="K18" s="11" t="s">
        <v>197</v>
      </c>
      <c r="L18" s="23" t="s">
        <v>198</v>
      </c>
      <c r="M18" s="3">
        <v>8</v>
      </c>
      <c r="N18" s="2" t="e">
        <f>K18*$R$1+$S$1</f>
        <v>#VALUE!</v>
      </c>
      <c r="P18" t="str">
        <f>Table2[[#This Row],[Team]]</f>
        <v>Aston Villa</v>
      </c>
      <c r="Q18">
        <f>Table2[[#This Row],[GA]]</f>
        <v>57</v>
      </c>
      <c r="R18" t="str">
        <f>LEFT(Table2[[#This Row],[xGA]],5)</f>
        <v>49.71</v>
      </c>
      <c r="S18">
        <f t="shared" si="0"/>
        <v>10</v>
      </c>
    </row>
    <row r="19" spans="1:30" ht="15" thickBot="1" x14ac:dyDescent="0.35">
      <c r="A19" s="20">
        <v>18</v>
      </c>
      <c r="B19" s="13" t="s">
        <v>106</v>
      </c>
      <c r="C19" s="12">
        <v>38</v>
      </c>
      <c r="D19" s="12">
        <v>8</v>
      </c>
      <c r="E19" s="12">
        <v>11</v>
      </c>
      <c r="F19" s="12">
        <v>19</v>
      </c>
      <c r="G19" s="12">
        <v>33</v>
      </c>
      <c r="H19" s="12">
        <v>51</v>
      </c>
      <c r="I19" s="12">
        <v>35</v>
      </c>
      <c r="J19" s="14" t="s">
        <v>199</v>
      </c>
      <c r="K19" s="14" t="s">
        <v>200</v>
      </c>
      <c r="L19" s="21" t="s">
        <v>201</v>
      </c>
      <c r="M19" s="3">
        <v>9</v>
      </c>
      <c r="N19" s="2" t="e">
        <f>K19*$R$1+$S$1</f>
        <v>#VALUE!</v>
      </c>
      <c r="P19" t="str">
        <f>Table2[[#This Row],[Team]]</f>
        <v>Hull</v>
      </c>
      <c r="Q19">
        <f>Table2[[#This Row],[GA]]</f>
        <v>51</v>
      </c>
      <c r="R19" t="str">
        <f>LEFT(Table2[[#This Row],[xGA]],5)</f>
        <v>46.99</v>
      </c>
      <c r="S19">
        <f t="shared" si="0"/>
        <v>10</v>
      </c>
    </row>
    <row r="20" spans="1:30" ht="15" thickBot="1" x14ac:dyDescent="0.35">
      <c r="A20" s="22">
        <v>19</v>
      </c>
      <c r="B20" s="10" t="s">
        <v>10</v>
      </c>
      <c r="C20" s="9">
        <v>38</v>
      </c>
      <c r="D20" s="9">
        <v>7</v>
      </c>
      <c r="E20" s="9">
        <v>12</v>
      </c>
      <c r="F20" s="9">
        <v>19</v>
      </c>
      <c r="G20" s="9">
        <v>28</v>
      </c>
      <c r="H20" s="9">
        <v>53</v>
      </c>
      <c r="I20" s="9">
        <v>33</v>
      </c>
      <c r="J20" s="11" t="s">
        <v>202</v>
      </c>
      <c r="K20" s="11" t="s">
        <v>203</v>
      </c>
      <c r="L20" s="23" t="s">
        <v>204</v>
      </c>
      <c r="M20" s="3">
        <v>7</v>
      </c>
      <c r="N20" s="2" t="e">
        <f>K20*$R$1+$S$1</f>
        <v>#VALUE!</v>
      </c>
      <c r="P20" t="str">
        <f>Table2[[#This Row],[Team]]</f>
        <v>Burnley</v>
      </c>
      <c r="Q20">
        <f>Table2[[#This Row],[GA]]</f>
        <v>53</v>
      </c>
      <c r="R20" t="str">
        <f>LEFT(Table2[[#This Row],[xGA]],5)</f>
        <v>57.89</v>
      </c>
      <c r="S20">
        <f t="shared" si="0"/>
        <v>10</v>
      </c>
    </row>
    <row r="21" spans="1:30" ht="29.4" thickBot="1" x14ac:dyDescent="0.35">
      <c r="A21" s="24">
        <v>20</v>
      </c>
      <c r="B21" s="25" t="s">
        <v>0</v>
      </c>
      <c r="C21" s="26">
        <v>38</v>
      </c>
      <c r="D21" s="26">
        <v>8</v>
      </c>
      <c r="E21" s="26">
        <v>6</v>
      </c>
      <c r="F21" s="26">
        <v>24</v>
      </c>
      <c r="G21" s="26">
        <v>42</v>
      </c>
      <c r="H21" s="26">
        <v>73</v>
      </c>
      <c r="I21" s="26">
        <v>30</v>
      </c>
      <c r="J21" s="27" t="s">
        <v>205</v>
      </c>
      <c r="K21" s="27" t="s">
        <v>206</v>
      </c>
      <c r="L21" s="28" t="s">
        <v>207</v>
      </c>
      <c r="M21" s="3">
        <v>13</v>
      </c>
      <c r="N21" s="2" t="e">
        <f>K21*$R$1+$S$1</f>
        <v>#VALUE!</v>
      </c>
      <c r="P21" t="str">
        <f>Table2[[#This Row],[Team]]</f>
        <v>Queens Park Rangers</v>
      </c>
      <c r="Q21">
        <f>Table2[[#This Row],[GA]]</f>
        <v>73</v>
      </c>
      <c r="R21" t="str">
        <f>LEFT(Table2[[#This Row],[xGA]],5)</f>
        <v>65.26</v>
      </c>
      <c r="S21">
        <f t="shared" si="0"/>
        <v>6</v>
      </c>
    </row>
    <row r="22" spans="1:30" x14ac:dyDescent="0.3">
      <c r="M22">
        <f>SUM(M2:M21)</f>
        <v>206</v>
      </c>
      <c r="N22" s="1" t="e">
        <f>SUM(N2:N21)</f>
        <v>#VALUE!</v>
      </c>
    </row>
    <row r="23" spans="1:30" x14ac:dyDescent="0.3">
      <c r="B23" t="s">
        <v>61</v>
      </c>
      <c r="G23" t="s">
        <v>62</v>
      </c>
      <c r="L23" t="s">
        <v>63</v>
      </c>
      <c r="Q23" t="s">
        <v>105</v>
      </c>
      <c r="V23" t="s">
        <v>147</v>
      </c>
      <c r="AA23" t="s">
        <v>228</v>
      </c>
    </row>
    <row r="24" spans="1:30" x14ac:dyDescent="0.3">
      <c r="B24" t="s">
        <v>37</v>
      </c>
      <c r="C24" t="s">
        <v>31</v>
      </c>
      <c r="D24" t="s">
        <v>28</v>
      </c>
      <c r="E24" t="s">
        <v>26</v>
      </c>
      <c r="G24" t="s">
        <v>37</v>
      </c>
      <c r="H24" t="s">
        <v>31</v>
      </c>
      <c r="I24" t="s">
        <v>28</v>
      </c>
      <c r="J24" t="s">
        <v>26</v>
      </c>
      <c r="L24" t="s">
        <v>37</v>
      </c>
      <c r="M24" t="s">
        <v>31</v>
      </c>
      <c r="N24" t="s">
        <v>28</v>
      </c>
      <c r="O24" t="s">
        <v>26</v>
      </c>
      <c r="Q24" t="s">
        <v>37</v>
      </c>
      <c r="R24" t="s">
        <v>31</v>
      </c>
      <c r="S24" t="s">
        <v>28</v>
      </c>
      <c r="T24" t="s">
        <v>26</v>
      </c>
      <c r="V24" t="s">
        <v>37</v>
      </c>
      <c r="W24" t="s">
        <v>31</v>
      </c>
      <c r="X24" t="s">
        <v>28</v>
      </c>
      <c r="Y24" t="s">
        <v>26</v>
      </c>
      <c r="AA24" t="s">
        <v>37</v>
      </c>
      <c r="AB24" t="s">
        <v>31</v>
      </c>
      <c r="AC24" t="s">
        <v>28</v>
      </c>
      <c r="AD24" t="s">
        <v>26</v>
      </c>
    </row>
    <row r="25" spans="1:30" x14ac:dyDescent="0.3">
      <c r="B25" t="s">
        <v>12</v>
      </c>
      <c r="C25">
        <v>48</v>
      </c>
      <c r="D25" t="s">
        <v>41</v>
      </c>
      <c r="E25">
        <v>10</v>
      </c>
      <c r="G25" t="s">
        <v>12</v>
      </c>
      <c r="H25">
        <v>51</v>
      </c>
      <c r="I25" t="s">
        <v>68</v>
      </c>
      <c r="J25">
        <v>8</v>
      </c>
      <c r="L25" t="s">
        <v>12</v>
      </c>
      <c r="M25">
        <v>51</v>
      </c>
      <c r="N25" t="s">
        <v>90</v>
      </c>
      <c r="O25">
        <v>13</v>
      </c>
      <c r="Q25" t="s">
        <v>9</v>
      </c>
      <c r="R25">
        <v>33</v>
      </c>
      <c r="S25" t="s">
        <v>107</v>
      </c>
      <c r="T25">
        <v>16</v>
      </c>
      <c r="V25" t="s">
        <v>12</v>
      </c>
      <c r="W25">
        <v>36</v>
      </c>
      <c r="X25" t="s">
        <v>128</v>
      </c>
      <c r="Y25">
        <v>18</v>
      </c>
      <c r="AA25" t="s">
        <v>12</v>
      </c>
      <c r="AB25">
        <v>36</v>
      </c>
      <c r="AC25" t="s">
        <v>210</v>
      </c>
      <c r="AD25">
        <v>13</v>
      </c>
    </row>
    <row r="26" spans="1:30" x14ac:dyDescent="0.3">
      <c r="B26" t="s">
        <v>2</v>
      </c>
      <c r="C26">
        <v>67</v>
      </c>
      <c r="D26" t="s">
        <v>42</v>
      </c>
      <c r="E26">
        <v>7</v>
      </c>
      <c r="G26" t="s">
        <v>24</v>
      </c>
      <c r="H26">
        <v>70</v>
      </c>
      <c r="I26" t="s">
        <v>76</v>
      </c>
      <c r="J26">
        <v>10</v>
      </c>
      <c r="L26" t="s">
        <v>24</v>
      </c>
      <c r="M26">
        <v>61</v>
      </c>
      <c r="N26" t="s">
        <v>96</v>
      </c>
      <c r="O26">
        <v>6</v>
      </c>
      <c r="Q26" t="s">
        <v>20</v>
      </c>
      <c r="R26">
        <v>26</v>
      </c>
      <c r="S26" t="s">
        <v>108</v>
      </c>
      <c r="T26">
        <v>17</v>
      </c>
      <c r="V26" t="s">
        <v>24</v>
      </c>
      <c r="W26">
        <v>67</v>
      </c>
      <c r="X26" t="s">
        <v>142</v>
      </c>
      <c r="Y26">
        <v>7</v>
      </c>
      <c r="AA26" t="s">
        <v>2</v>
      </c>
      <c r="AB26">
        <v>57</v>
      </c>
      <c r="AC26" t="s">
        <v>224</v>
      </c>
      <c r="AD26">
        <v>10</v>
      </c>
    </row>
    <row r="27" spans="1:30" x14ac:dyDescent="0.3">
      <c r="B27" t="s">
        <v>23</v>
      </c>
      <c r="C27">
        <v>54</v>
      </c>
      <c r="D27" t="s">
        <v>44</v>
      </c>
      <c r="E27">
        <v>9</v>
      </c>
      <c r="G27" t="s">
        <v>23</v>
      </c>
      <c r="H27">
        <v>60</v>
      </c>
      <c r="I27" t="s">
        <v>79</v>
      </c>
      <c r="J27">
        <v>7</v>
      </c>
      <c r="L27" t="s">
        <v>23</v>
      </c>
      <c r="M27">
        <v>54</v>
      </c>
      <c r="N27" t="s">
        <v>99</v>
      </c>
      <c r="O27">
        <v>10</v>
      </c>
      <c r="Q27" t="s">
        <v>16</v>
      </c>
      <c r="R27">
        <v>39</v>
      </c>
      <c r="S27" t="s">
        <v>109</v>
      </c>
      <c r="T27">
        <v>12</v>
      </c>
      <c r="V27" t="s">
        <v>9</v>
      </c>
      <c r="W27">
        <v>53</v>
      </c>
      <c r="X27" t="s">
        <v>136</v>
      </c>
      <c r="Y27">
        <v>9</v>
      </c>
      <c r="AA27" t="s">
        <v>9</v>
      </c>
      <c r="AB27">
        <v>32</v>
      </c>
      <c r="AC27" t="s">
        <v>208</v>
      </c>
      <c r="AD27">
        <v>17</v>
      </c>
    </row>
    <row r="28" spans="1:30" x14ac:dyDescent="0.3">
      <c r="B28" t="s">
        <v>10</v>
      </c>
      <c r="C28">
        <v>50</v>
      </c>
      <c r="D28" t="s">
        <v>45</v>
      </c>
      <c r="E28">
        <v>15</v>
      </c>
      <c r="G28" t="s">
        <v>10</v>
      </c>
      <c r="H28">
        <v>68</v>
      </c>
      <c r="I28" t="s">
        <v>77</v>
      </c>
      <c r="J28">
        <v>8</v>
      </c>
      <c r="L28" t="s">
        <v>10</v>
      </c>
      <c r="M28">
        <v>39</v>
      </c>
      <c r="N28" t="s">
        <v>91</v>
      </c>
      <c r="O28">
        <v>12</v>
      </c>
      <c r="Q28" t="s">
        <v>17</v>
      </c>
      <c r="R28">
        <v>42</v>
      </c>
      <c r="S28" t="s">
        <v>110</v>
      </c>
      <c r="T28">
        <v>12</v>
      </c>
      <c r="V28" t="s">
        <v>1</v>
      </c>
      <c r="W28">
        <v>51</v>
      </c>
      <c r="X28" t="s">
        <v>141</v>
      </c>
      <c r="Y28">
        <v>8</v>
      </c>
      <c r="AA28" t="s">
        <v>1</v>
      </c>
      <c r="AB28">
        <v>51</v>
      </c>
      <c r="AC28" t="s">
        <v>217</v>
      </c>
      <c r="AD28">
        <v>7</v>
      </c>
    </row>
    <row r="29" spans="1:30" x14ac:dyDescent="0.3">
      <c r="B29" t="s">
        <v>9</v>
      </c>
      <c r="C29">
        <v>54</v>
      </c>
      <c r="D29" t="s">
        <v>46</v>
      </c>
      <c r="E29">
        <v>9</v>
      </c>
      <c r="G29" t="s">
        <v>9</v>
      </c>
      <c r="H29">
        <v>39</v>
      </c>
      <c r="I29" t="s">
        <v>66</v>
      </c>
      <c r="J29">
        <v>16</v>
      </c>
      <c r="L29" t="s">
        <v>9</v>
      </c>
      <c r="M29">
        <v>38</v>
      </c>
      <c r="N29" t="s">
        <v>89</v>
      </c>
      <c r="O29">
        <v>16</v>
      </c>
      <c r="Q29" t="s">
        <v>12</v>
      </c>
      <c r="R29">
        <v>44</v>
      </c>
      <c r="S29" t="s">
        <v>111</v>
      </c>
      <c r="T29">
        <v>13</v>
      </c>
      <c r="V29" t="s">
        <v>11</v>
      </c>
      <c r="W29">
        <v>55</v>
      </c>
      <c r="X29" t="s">
        <v>137</v>
      </c>
      <c r="Y29">
        <v>10</v>
      </c>
      <c r="AA29" t="s">
        <v>11</v>
      </c>
      <c r="AB29">
        <v>50</v>
      </c>
      <c r="AC29" t="s">
        <v>218</v>
      </c>
      <c r="AD29">
        <v>10</v>
      </c>
    </row>
    <row r="30" spans="1:30" x14ac:dyDescent="0.3">
      <c r="B30" t="s">
        <v>1</v>
      </c>
      <c r="C30">
        <v>50</v>
      </c>
      <c r="D30" t="s">
        <v>47</v>
      </c>
      <c r="E30">
        <v>10</v>
      </c>
      <c r="G30" t="s">
        <v>1</v>
      </c>
      <c r="H30">
        <v>53</v>
      </c>
      <c r="I30" t="s">
        <v>74</v>
      </c>
      <c r="J30">
        <v>12</v>
      </c>
      <c r="L30" t="s">
        <v>1</v>
      </c>
      <c r="M30">
        <v>55</v>
      </c>
      <c r="N30" t="s">
        <v>95</v>
      </c>
      <c r="O30">
        <v>9</v>
      </c>
      <c r="Q30" t="s">
        <v>8</v>
      </c>
      <c r="R30">
        <v>29</v>
      </c>
      <c r="S30" t="s">
        <v>112</v>
      </c>
      <c r="T30">
        <v>17</v>
      </c>
      <c r="V30" t="s">
        <v>22</v>
      </c>
      <c r="W30">
        <v>36</v>
      </c>
      <c r="X30" t="s">
        <v>127</v>
      </c>
      <c r="Y30">
        <v>15</v>
      </c>
      <c r="AA30" t="s">
        <v>22</v>
      </c>
      <c r="AB30">
        <v>55</v>
      </c>
      <c r="AC30" t="s">
        <v>221</v>
      </c>
      <c r="AD30">
        <v>10</v>
      </c>
    </row>
    <row r="31" spans="1:30" x14ac:dyDescent="0.3">
      <c r="B31" t="s">
        <v>11</v>
      </c>
      <c r="C31">
        <v>56</v>
      </c>
      <c r="D31" t="s">
        <v>48</v>
      </c>
      <c r="E31">
        <v>9</v>
      </c>
      <c r="G31" t="s">
        <v>11</v>
      </c>
      <c r="H31">
        <v>46</v>
      </c>
      <c r="I31" t="s">
        <v>71</v>
      </c>
      <c r="J31">
        <v>14</v>
      </c>
      <c r="L31" t="s">
        <v>11</v>
      </c>
      <c r="M31">
        <v>58</v>
      </c>
      <c r="N31" t="s">
        <v>92</v>
      </c>
      <c r="O31">
        <v>10</v>
      </c>
      <c r="Q31" t="s">
        <v>11</v>
      </c>
      <c r="R31">
        <v>44</v>
      </c>
      <c r="S31" t="s">
        <v>113</v>
      </c>
      <c r="T31">
        <v>13</v>
      </c>
      <c r="V31" t="s">
        <v>17</v>
      </c>
      <c r="W31">
        <v>50</v>
      </c>
      <c r="X31" t="s">
        <v>134</v>
      </c>
      <c r="Y31">
        <v>11</v>
      </c>
      <c r="AA31" t="s">
        <v>17</v>
      </c>
      <c r="AB31">
        <v>48</v>
      </c>
      <c r="AC31" t="s">
        <v>213</v>
      </c>
      <c r="AD31">
        <v>14</v>
      </c>
    </row>
    <row r="32" spans="1:30" x14ac:dyDescent="0.3">
      <c r="B32" t="s">
        <v>22</v>
      </c>
      <c r="C32">
        <v>41</v>
      </c>
      <c r="D32" t="s">
        <v>49</v>
      </c>
      <c r="E32">
        <v>13</v>
      </c>
      <c r="G32" t="s">
        <v>22</v>
      </c>
      <c r="H32">
        <v>48</v>
      </c>
      <c r="I32" t="s">
        <v>72</v>
      </c>
      <c r="J32">
        <v>10</v>
      </c>
      <c r="L32" t="s">
        <v>40</v>
      </c>
      <c r="M32">
        <v>58</v>
      </c>
      <c r="N32" t="s">
        <v>100</v>
      </c>
      <c r="O32">
        <v>10</v>
      </c>
      <c r="Q32" t="s">
        <v>6</v>
      </c>
      <c r="R32">
        <v>48</v>
      </c>
      <c r="S32" t="s">
        <v>114</v>
      </c>
      <c r="T32">
        <v>14</v>
      </c>
      <c r="V32" t="s">
        <v>16</v>
      </c>
      <c r="W32">
        <v>41</v>
      </c>
      <c r="X32" t="s">
        <v>130</v>
      </c>
      <c r="Y32">
        <v>16</v>
      </c>
      <c r="AA32" t="s">
        <v>16</v>
      </c>
      <c r="AB32">
        <v>38</v>
      </c>
      <c r="AC32" t="s">
        <v>209</v>
      </c>
      <c r="AD32">
        <v>14</v>
      </c>
    </row>
    <row r="33" spans="1:30" x14ac:dyDescent="0.3">
      <c r="B33" t="s">
        <v>17</v>
      </c>
      <c r="C33">
        <v>33</v>
      </c>
      <c r="D33" t="s">
        <v>50</v>
      </c>
      <c r="E33">
        <v>15</v>
      </c>
      <c r="G33" t="s">
        <v>17</v>
      </c>
      <c r="H33">
        <v>22</v>
      </c>
      <c r="I33" t="s">
        <v>65</v>
      </c>
      <c r="J33">
        <v>21</v>
      </c>
      <c r="L33" t="s">
        <v>22</v>
      </c>
      <c r="M33">
        <v>60</v>
      </c>
      <c r="N33" t="s">
        <v>93</v>
      </c>
      <c r="O33">
        <v>9</v>
      </c>
      <c r="Q33" t="s">
        <v>24</v>
      </c>
      <c r="R33">
        <v>67</v>
      </c>
      <c r="S33" t="s">
        <v>115</v>
      </c>
      <c r="T33">
        <v>10</v>
      </c>
      <c r="V33" t="s">
        <v>8</v>
      </c>
      <c r="W33">
        <v>35</v>
      </c>
      <c r="X33" t="s">
        <v>131</v>
      </c>
      <c r="Y33">
        <v>18</v>
      </c>
      <c r="AA33" t="s">
        <v>8</v>
      </c>
      <c r="AB33">
        <v>37</v>
      </c>
      <c r="AC33" t="s">
        <v>211</v>
      </c>
      <c r="AD33">
        <v>11</v>
      </c>
    </row>
    <row r="34" spans="1:30" x14ac:dyDescent="0.3">
      <c r="B34" t="s">
        <v>16</v>
      </c>
      <c r="C34">
        <v>35</v>
      </c>
      <c r="D34" t="s">
        <v>51</v>
      </c>
      <c r="E34">
        <v>17</v>
      </c>
      <c r="G34" t="s">
        <v>16</v>
      </c>
      <c r="H34">
        <v>23</v>
      </c>
      <c r="I34" t="s">
        <v>64</v>
      </c>
      <c r="J34">
        <v>20</v>
      </c>
      <c r="L34" t="s">
        <v>17</v>
      </c>
      <c r="M34">
        <v>38</v>
      </c>
      <c r="N34" t="s">
        <v>88</v>
      </c>
      <c r="O34">
        <v>17</v>
      </c>
      <c r="Q34" t="s">
        <v>3</v>
      </c>
      <c r="R34">
        <v>51</v>
      </c>
      <c r="S34" t="s">
        <v>116</v>
      </c>
      <c r="T34">
        <v>6</v>
      </c>
      <c r="V34" t="s">
        <v>6</v>
      </c>
      <c r="W34">
        <v>41</v>
      </c>
      <c r="X34" t="s">
        <v>132</v>
      </c>
      <c r="Y34">
        <v>12</v>
      </c>
      <c r="AA34" t="s">
        <v>230</v>
      </c>
      <c r="AB34">
        <v>63</v>
      </c>
      <c r="AC34" t="s">
        <v>222</v>
      </c>
      <c r="AD34">
        <v>8</v>
      </c>
    </row>
    <row r="35" spans="1:30" x14ac:dyDescent="0.3">
      <c r="B35" t="s">
        <v>8</v>
      </c>
      <c r="C35">
        <v>36</v>
      </c>
      <c r="D35" t="s">
        <v>52</v>
      </c>
      <c r="E35">
        <v>13</v>
      </c>
      <c r="G35" t="s">
        <v>8</v>
      </c>
      <c r="H35">
        <v>54</v>
      </c>
      <c r="I35" t="s">
        <v>69</v>
      </c>
      <c r="J35">
        <v>7</v>
      </c>
      <c r="L35" t="s">
        <v>16</v>
      </c>
      <c r="M35">
        <v>27</v>
      </c>
      <c r="N35" t="s">
        <v>85</v>
      </c>
      <c r="O35">
        <v>18</v>
      </c>
      <c r="Q35" t="s">
        <v>19</v>
      </c>
      <c r="R35">
        <v>64</v>
      </c>
      <c r="S35" t="s">
        <v>117</v>
      </c>
      <c r="T35">
        <v>10</v>
      </c>
      <c r="V35" t="s">
        <v>84</v>
      </c>
      <c r="W35">
        <v>55</v>
      </c>
      <c r="X35" t="s">
        <v>135</v>
      </c>
      <c r="Y35">
        <v>10</v>
      </c>
      <c r="AA35" t="s">
        <v>6</v>
      </c>
      <c r="AB35">
        <v>33</v>
      </c>
      <c r="AC35" t="s">
        <v>214</v>
      </c>
      <c r="AD35">
        <v>15</v>
      </c>
    </row>
    <row r="36" spans="1:30" x14ac:dyDescent="0.3">
      <c r="B36" t="s">
        <v>126</v>
      </c>
      <c r="C36">
        <v>58</v>
      </c>
      <c r="D36" t="s">
        <v>53</v>
      </c>
      <c r="E36">
        <v>11</v>
      </c>
      <c r="G36" t="s">
        <v>126</v>
      </c>
      <c r="H36">
        <v>48</v>
      </c>
      <c r="I36" t="s">
        <v>75</v>
      </c>
      <c r="J36">
        <v>11</v>
      </c>
      <c r="L36" t="s">
        <v>8</v>
      </c>
      <c r="M36">
        <v>28</v>
      </c>
      <c r="N36" t="s">
        <v>86</v>
      </c>
      <c r="O36">
        <v>19</v>
      </c>
      <c r="Q36" t="s">
        <v>22</v>
      </c>
      <c r="R36">
        <v>63</v>
      </c>
      <c r="S36" t="s">
        <v>118</v>
      </c>
      <c r="T36">
        <v>9</v>
      </c>
      <c r="V36" t="s">
        <v>5</v>
      </c>
      <c r="W36">
        <v>62</v>
      </c>
      <c r="X36" t="s">
        <v>143</v>
      </c>
      <c r="Y36">
        <v>7</v>
      </c>
      <c r="AA36" t="s">
        <v>84</v>
      </c>
      <c r="AB36">
        <v>45</v>
      </c>
      <c r="AC36" t="s">
        <v>216</v>
      </c>
      <c r="AD36">
        <v>9</v>
      </c>
    </row>
    <row r="37" spans="1:30" x14ac:dyDescent="0.3">
      <c r="B37" t="s">
        <v>18</v>
      </c>
      <c r="C37">
        <v>39</v>
      </c>
      <c r="D37" t="s">
        <v>55</v>
      </c>
      <c r="E37">
        <v>13</v>
      </c>
      <c r="G37" t="s">
        <v>6</v>
      </c>
      <c r="H37">
        <v>65</v>
      </c>
      <c r="I37" t="s">
        <v>78</v>
      </c>
      <c r="J37">
        <v>7</v>
      </c>
      <c r="L37" t="s">
        <v>126</v>
      </c>
      <c r="M37">
        <v>47</v>
      </c>
      <c r="N37" t="s">
        <v>94</v>
      </c>
      <c r="O37">
        <v>9</v>
      </c>
      <c r="Q37" t="s">
        <v>84</v>
      </c>
      <c r="R37">
        <v>56</v>
      </c>
      <c r="S37" t="s">
        <v>119</v>
      </c>
      <c r="T37">
        <v>11</v>
      </c>
      <c r="V37" t="s">
        <v>83</v>
      </c>
      <c r="W37">
        <v>52</v>
      </c>
      <c r="X37" t="s">
        <v>138</v>
      </c>
      <c r="Y37">
        <v>9</v>
      </c>
      <c r="AA37" t="s">
        <v>5</v>
      </c>
      <c r="AB37">
        <v>53</v>
      </c>
      <c r="AC37" t="s">
        <v>223</v>
      </c>
      <c r="AD37">
        <v>13</v>
      </c>
    </row>
    <row r="38" spans="1:30" x14ac:dyDescent="0.3">
      <c r="B38" t="s">
        <v>6</v>
      </c>
      <c r="C38">
        <v>60</v>
      </c>
      <c r="D38" t="s">
        <v>56</v>
      </c>
      <c r="E38">
        <v>9</v>
      </c>
      <c r="G38" t="s">
        <v>20</v>
      </c>
      <c r="H38">
        <v>39</v>
      </c>
      <c r="I38" t="s">
        <v>67</v>
      </c>
      <c r="J38">
        <v>13</v>
      </c>
      <c r="L38" t="s">
        <v>6</v>
      </c>
      <c r="M38">
        <v>56</v>
      </c>
      <c r="N38" t="s">
        <v>101</v>
      </c>
      <c r="O38">
        <v>8</v>
      </c>
      <c r="Q38" t="s">
        <v>1</v>
      </c>
      <c r="R38">
        <v>63</v>
      </c>
      <c r="S38" t="s">
        <v>120</v>
      </c>
      <c r="T38">
        <v>7</v>
      </c>
      <c r="V38" t="s">
        <v>20</v>
      </c>
      <c r="W38">
        <v>35</v>
      </c>
      <c r="X38" t="s">
        <v>129</v>
      </c>
      <c r="Y38">
        <v>13</v>
      </c>
      <c r="AA38" t="s">
        <v>83</v>
      </c>
      <c r="AB38">
        <v>49</v>
      </c>
      <c r="AC38" t="s">
        <v>215</v>
      </c>
      <c r="AD38">
        <v>13</v>
      </c>
    </row>
    <row r="39" spans="1:30" x14ac:dyDescent="0.3">
      <c r="B39" t="s">
        <v>20</v>
      </c>
      <c r="C39">
        <v>47</v>
      </c>
      <c r="D39" t="s">
        <v>57</v>
      </c>
      <c r="E39">
        <v>8</v>
      </c>
      <c r="G39" t="s">
        <v>7</v>
      </c>
      <c r="H39">
        <v>59</v>
      </c>
      <c r="I39" t="s">
        <v>43</v>
      </c>
      <c r="J39">
        <v>7</v>
      </c>
      <c r="L39" t="s">
        <v>20</v>
      </c>
      <c r="M39">
        <v>36</v>
      </c>
      <c r="N39" t="s">
        <v>87</v>
      </c>
      <c r="O39">
        <v>16</v>
      </c>
      <c r="Q39" t="s">
        <v>83</v>
      </c>
      <c r="R39">
        <v>70</v>
      </c>
      <c r="S39" t="s">
        <v>121</v>
      </c>
      <c r="T39">
        <v>8</v>
      </c>
      <c r="V39" t="s">
        <v>7</v>
      </c>
      <c r="W39">
        <v>50</v>
      </c>
      <c r="X39" t="s">
        <v>139</v>
      </c>
      <c r="Y39">
        <v>11</v>
      </c>
      <c r="AA39" t="s">
        <v>20</v>
      </c>
      <c r="AB39">
        <v>53</v>
      </c>
      <c r="AC39" t="s">
        <v>212</v>
      </c>
      <c r="AD39">
        <v>9</v>
      </c>
    </row>
    <row r="40" spans="1:30" x14ac:dyDescent="0.3">
      <c r="B40" t="s">
        <v>19</v>
      </c>
      <c r="C40">
        <v>62</v>
      </c>
      <c r="D40" t="s">
        <v>59</v>
      </c>
      <c r="E40">
        <v>7</v>
      </c>
      <c r="G40" t="s">
        <v>19</v>
      </c>
      <c r="H40">
        <v>55</v>
      </c>
      <c r="I40" t="s">
        <v>73</v>
      </c>
      <c r="J40">
        <v>7</v>
      </c>
      <c r="L40" t="s">
        <v>7</v>
      </c>
      <c r="M40">
        <v>64</v>
      </c>
      <c r="N40" t="s">
        <v>98</v>
      </c>
      <c r="O40">
        <v>9</v>
      </c>
      <c r="Q40" t="s">
        <v>10</v>
      </c>
      <c r="R40">
        <v>55</v>
      </c>
      <c r="S40" t="s">
        <v>122</v>
      </c>
      <c r="T40">
        <v>10</v>
      </c>
      <c r="V40" t="s">
        <v>3</v>
      </c>
      <c r="W40">
        <v>48</v>
      </c>
      <c r="X40" t="s">
        <v>140</v>
      </c>
      <c r="Y40">
        <v>11</v>
      </c>
      <c r="AA40" t="s">
        <v>3</v>
      </c>
      <c r="AB40">
        <v>51</v>
      </c>
      <c r="AC40" t="s">
        <v>220</v>
      </c>
      <c r="AD40">
        <v>16</v>
      </c>
    </row>
    <row r="41" spans="1:30" x14ac:dyDescent="0.3">
      <c r="B41" t="s">
        <v>13</v>
      </c>
      <c r="C41">
        <v>40</v>
      </c>
      <c r="D41" t="s">
        <v>60</v>
      </c>
      <c r="E41">
        <v>13</v>
      </c>
      <c r="G41" t="s">
        <v>13</v>
      </c>
      <c r="H41">
        <v>46</v>
      </c>
      <c r="I41" t="s">
        <v>70</v>
      </c>
      <c r="J41">
        <v>9</v>
      </c>
      <c r="L41" t="s">
        <v>19</v>
      </c>
      <c r="M41">
        <v>68</v>
      </c>
      <c r="N41" t="s">
        <v>97</v>
      </c>
      <c r="O41">
        <v>10</v>
      </c>
      <c r="Q41" t="s">
        <v>7</v>
      </c>
      <c r="R41">
        <v>68</v>
      </c>
      <c r="S41" t="s">
        <v>123</v>
      </c>
      <c r="T41">
        <v>7</v>
      </c>
      <c r="V41" t="s">
        <v>19</v>
      </c>
      <c r="W41">
        <v>51</v>
      </c>
      <c r="X41" t="s">
        <v>133</v>
      </c>
      <c r="Y41">
        <v>11</v>
      </c>
      <c r="AA41" t="s">
        <v>19</v>
      </c>
      <c r="AB41">
        <v>47</v>
      </c>
      <c r="AC41" t="s">
        <v>219</v>
      </c>
      <c r="AD41">
        <v>9</v>
      </c>
    </row>
    <row r="42" spans="1:30" x14ac:dyDescent="0.3">
      <c r="B42" s="29" t="s">
        <v>7</v>
      </c>
      <c r="C42" s="29">
        <v>64</v>
      </c>
      <c r="D42" s="29" t="s">
        <v>58</v>
      </c>
      <c r="E42" s="29">
        <v>9</v>
      </c>
      <c r="G42" s="29" t="s">
        <v>39</v>
      </c>
      <c r="H42" s="29">
        <v>69</v>
      </c>
      <c r="I42" s="29" t="s">
        <v>80</v>
      </c>
      <c r="J42" s="29">
        <v>10</v>
      </c>
      <c r="L42" s="29" t="s">
        <v>83</v>
      </c>
      <c r="M42" s="29">
        <v>56</v>
      </c>
      <c r="N42" s="29" t="s">
        <v>102</v>
      </c>
      <c r="O42" s="29">
        <v>9</v>
      </c>
      <c r="Q42" s="29" t="s">
        <v>106</v>
      </c>
      <c r="R42" s="29">
        <v>80</v>
      </c>
      <c r="S42" s="29" t="s">
        <v>124</v>
      </c>
      <c r="T42" s="29">
        <v>5</v>
      </c>
      <c r="V42" s="29" t="s">
        <v>126</v>
      </c>
      <c r="W42" s="29">
        <v>65</v>
      </c>
      <c r="X42" s="29" t="s">
        <v>144</v>
      </c>
      <c r="Y42">
        <v>8</v>
      </c>
      <c r="AA42" s="29" t="s">
        <v>106</v>
      </c>
      <c r="AB42" s="29">
        <v>51</v>
      </c>
      <c r="AC42" s="29" t="s">
        <v>225</v>
      </c>
      <c r="AD42" s="29">
        <v>10</v>
      </c>
    </row>
    <row r="43" spans="1:30" x14ac:dyDescent="0.3">
      <c r="B43" s="29" t="s">
        <v>24</v>
      </c>
      <c r="C43" s="29">
        <v>65</v>
      </c>
      <c r="D43" s="29" t="s">
        <v>43</v>
      </c>
      <c r="E43" s="29">
        <v>5</v>
      </c>
      <c r="G43" s="29" t="s">
        <v>4</v>
      </c>
      <c r="H43" s="29">
        <v>81</v>
      </c>
      <c r="I43" s="29" t="s">
        <v>81</v>
      </c>
      <c r="J43" s="29">
        <v>5</v>
      </c>
      <c r="L43" s="29" t="s">
        <v>84</v>
      </c>
      <c r="M43" s="29">
        <v>68</v>
      </c>
      <c r="N43" s="29" t="s">
        <v>103</v>
      </c>
      <c r="O43" s="29">
        <v>6</v>
      </c>
      <c r="Q43" s="29" t="s">
        <v>14</v>
      </c>
      <c r="R43" s="29">
        <v>53</v>
      </c>
      <c r="S43" s="29" t="s">
        <v>125</v>
      </c>
      <c r="T43" s="29">
        <v>11</v>
      </c>
      <c r="V43" s="29" t="s">
        <v>21</v>
      </c>
      <c r="W43" s="29">
        <v>67</v>
      </c>
      <c r="X43" s="29" t="s">
        <v>145</v>
      </c>
      <c r="Y43">
        <v>5</v>
      </c>
      <c r="AA43" s="29" t="s">
        <v>10</v>
      </c>
      <c r="AB43" s="29">
        <v>53</v>
      </c>
      <c r="AC43" s="29" t="s">
        <v>226</v>
      </c>
      <c r="AD43" s="29">
        <v>10</v>
      </c>
    </row>
    <row r="44" spans="1:30" x14ac:dyDescent="0.3">
      <c r="B44" s="29" t="s">
        <v>21</v>
      </c>
      <c r="C44" s="29">
        <v>75</v>
      </c>
      <c r="D44" s="29" t="s">
        <v>54</v>
      </c>
      <c r="E44" s="29">
        <v>5</v>
      </c>
      <c r="G44" s="29" t="s">
        <v>40</v>
      </c>
      <c r="H44" s="29">
        <v>76</v>
      </c>
      <c r="I44" s="29" t="s">
        <v>82</v>
      </c>
      <c r="J44" s="29">
        <v>5</v>
      </c>
      <c r="L44" s="29" t="s">
        <v>3</v>
      </c>
      <c r="M44" s="29">
        <v>56</v>
      </c>
      <c r="N44" s="29" t="s">
        <v>104</v>
      </c>
      <c r="O44" s="29">
        <v>10</v>
      </c>
      <c r="Q44" s="29" t="s">
        <v>5</v>
      </c>
      <c r="R44" s="29">
        <v>69</v>
      </c>
      <c r="S44" s="29" t="s">
        <v>73</v>
      </c>
      <c r="T44" s="29">
        <v>6</v>
      </c>
      <c r="V44" s="29" t="s">
        <v>2</v>
      </c>
      <c r="W44" s="29">
        <v>76</v>
      </c>
      <c r="X44" s="29" t="s">
        <v>146</v>
      </c>
      <c r="Y44">
        <v>6</v>
      </c>
      <c r="AA44" s="29" t="s">
        <v>0</v>
      </c>
      <c r="AB44" s="29">
        <v>73</v>
      </c>
      <c r="AC44" s="29" t="s">
        <v>227</v>
      </c>
      <c r="AD44" s="29">
        <v>6</v>
      </c>
    </row>
    <row r="46" spans="1:30" x14ac:dyDescent="0.3">
      <c r="A46">
        <v>1</v>
      </c>
      <c r="B46" t="s">
        <v>16</v>
      </c>
      <c r="C46">
        <v>17</v>
      </c>
      <c r="E46">
        <v>1</v>
      </c>
      <c r="F46" t="s">
        <v>17</v>
      </c>
      <c r="G46">
        <v>21</v>
      </c>
      <c r="I46">
        <v>1</v>
      </c>
      <c r="J46" t="s">
        <v>8</v>
      </c>
      <c r="K46">
        <v>19</v>
      </c>
      <c r="M46">
        <v>1</v>
      </c>
      <c r="N46" t="s">
        <v>8</v>
      </c>
      <c r="O46">
        <v>17</v>
      </c>
      <c r="Q46">
        <v>1</v>
      </c>
      <c r="R46" t="s">
        <v>12</v>
      </c>
      <c r="S46">
        <v>18</v>
      </c>
      <c r="U46">
        <v>1</v>
      </c>
      <c r="V46" t="s">
        <v>9</v>
      </c>
      <c r="W46">
        <v>17</v>
      </c>
    </row>
    <row r="47" spans="1:30" x14ac:dyDescent="0.3">
      <c r="A47">
        <v>2</v>
      </c>
      <c r="B47" t="s">
        <v>10</v>
      </c>
      <c r="C47">
        <v>15</v>
      </c>
      <c r="E47">
        <v>2</v>
      </c>
      <c r="F47" t="s">
        <v>16</v>
      </c>
      <c r="G47">
        <v>20</v>
      </c>
      <c r="I47">
        <v>2</v>
      </c>
      <c r="J47" t="s">
        <v>16</v>
      </c>
      <c r="K47">
        <v>18</v>
      </c>
      <c r="M47">
        <v>2</v>
      </c>
      <c r="N47" t="s">
        <v>20</v>
      </c>
      <c r="O47">
        <v>17</v>
      </c>
      <c r="Q47">
        <v>2</v>
      </c>
      <c r="R47" t="s">
        <v>8</v>
      </c>
      <c r="S47">
        <v>18</v>
      </c>
      <c r="U47">
        <v>2</v>
      </c>
      <c r="V47" t="s">
        <v>3</v>
      </c>
      <c r="W47">
        <v>16</v>
      </c>
    </row>
    <row r="48" spans="1:30" x14ac:dyDescent="0.3">
      <c r="A48">
        <v>3</v>
      </c>
      <c r="B48" t="s">
        <v>17</v>
      </c>
      <c r="C48">
        <v>15</v>
      </c>
      <c r="E48">
        <v>3</v>
      </c>
      <c r="F48" t="s">
        <v>9</v>
      </c>
      <c r="G48">
        <v>16</v>
      </c>
      <c r="I48">
        <v>3</v>
      </c>
      <c r="J48" t="s">
        <v>17</v>
      </c>
      <c r="K48">
        <v>17</v>
      </c>
      <c r="M48">
        <v>3</v>
      </c>
      <c r="N48" t="s">
        <v>9</v>
      </c>
      <c r="O48">
        <v>16</v>
      </c>
      <c r="Q48">
        <v>3</v>
      </c>
      <c r="R48" t="s">
        <v>16</v>
      </c>
      <c r="S48">
        <v>16</v>
      </c>
      <c r="U48">
        <v>3</v>
      </c>
      <c r="V48" t="s">
        <v>6</v>
      </c>
      <c r="W48">
        <v>15</v>
      </c>
    </row>
    <row r="49" spans="1:23" x14ac:dyDescent="0.3">
      <c r="A49">
        <v>4</v>
      </c>
      <c r="B49" t="s">
        <v>22</v>
      </c>
      <c r="C49">
        <v>13</v>
      </c>
      <c r="E49">
        <v>4</v>
      </c>
      <c r="F49" t="s">
        <v>11</v>
      </c>
      <c r="G49">
        <v>14</v>
      </c>
      <c r="I49">
        <v>4</v>
      </c>
      <c r="J49" t="s">
        <v>9</v>
      </c>
      <c r="K49">
        <v>16</v>
      </c>
      <c r="M49">
        <v>4</v>
      </c>
      <c r="N49" t="s">
        <v>6</v>
      </c>
      <c r="O49">
        <v>14</v>
      </c>
      <c r="Q49">
        <v>4</v>
      </c>
      <c r="R49" t="s">
        <v>22</v>
      </c>
      <c r="S49">
        <v>15</v>
      </c>
      <c r="U49">
        <v>4</v>
      </c>
      <c r="V49" t="s">
        <v>17</v>
      </c>
      <c r="W49">
        <v>14</v>
      </c>
    </row>
    <row r="50" spans="1:23" x14ac:dyDescent="0.3">
      <c r="A50">
        <v>5</v>
      </c>
      <c r="B50" t="s">
        <v>8</v>
      </c>
      <c r="C50">
        <v>13</v>
      </c>
      <c r="E50">
        <v>5</v>
      </c>
      <c r="F50" t="s">
        <v>20</v>
      </c>
      <c r="G50">
        <v>13</v>
      </c>
      <c r="I50">
        <v>5</v>
      </c>
      <c r="J50" t="s">
        <v>20</v>
      </c>
      <c r="K50">
        <v>16</v>
      </c>
      <c r="M50">
        <v>5</v>
      </c>
      <c r="N50" t="s">
        <v>12</v>
      </c>
      <c r="O50">
        <v>13</v>
      </c>
      <c r="Q50">
        <v>5</v>
      </c>
      <c r="R50" t="s">
        <v>20</v>
      </c>
      <c r="S50">
        <v>13</v>
      </c>
      <c r="U50">
        <v>5</v>
      </c>
      <c r="V50" t="s">
        <v>16</v>
      </c>
      <c r="W50">
        <v>14</v>
      </c>
    </row>
    <row r="51" spans="1:23" x14ac:dyDescent="0.3">
      <c r="A51">
        <v>6</v>
      </c>
      <c r="B51" t="s">
        <v>18</v>
      </c>
      <c r="C51">
        <v>13</v>
      </c>
      <c r="E51">
        <v>6</v>
      </c>
      <c r="F51" t="s">
        <v>1</v>
      </c>
      <c r="G51">
        <v>12</v>
      </c>
      <c r="I51">
        <v>6</v>
      </c>
      <c r="J51" t="s">
        <v>12</v>
      </c>
      <c r="K51">
        <v>13</v>
      </c>
      <c r="M51">
        <v>6</v>
      </c>
      <c r="N51" t="s">
        <v>11</v>
      </c>
      <c r="O51">
        <v>13</v>
      </c>
      <c r="Q51">
        <v>6</v>
      </c>
      <c r="R51" t="s">
        <v>6</v>
      </c>
      <c r="S51">
        <v>12</v>
      </c>
      <c r="U51">
        <v>6</v>
      </c>
      <c r="V51" t="s">
        <v>12</v>
      </c>
      <c r="W51">
        <v>13</v>
      </c>
    </row>
    <row r="52" spans="1:23" x14ac:dyDescent="0.3">
      <c r="A52">
        <v>7</v>
      </c>
      <c r="B52" t="s">
        <v>13</v>
      </c>
      <c r="C52">
        <v>13</v>
      </c>
      <c r="E52">
        <v>7</v>
      </c>
      <c r="F52" t="s">
        <v>126</v>
      </c>
      <c r="G52">
        <v>11</v>
      </c>
      <c r="I52">
        <v>7</v>
      </c>
      <c r="J52" t="s">
        <v>10</v>
      </c>
      <c r="K52">
        <v>12</v>
      </c>
      <c r="M52">
        <v>7</v>
      </c>
      <c r="N52" t="s">
        <v>17</v>
      </c>
      <c r="O52">
        <v>12</v>
      </c>
      <c r="Q52">
        <v>7</v>
      </c>
      <c r="R52" t="s">
        <v>17</v>
      </c>
      <c r="S52">
        <v>11</v>
      </c>
      <c r="U52">
        <v>7</v>
      </c>
      <c r="V52" t="s">
        <v>5</v>
      </c>
      <c r="W52">
        <v>13</v>
      </c>
    </row>
    <row r="53" spans="1:23" x14ac:dyDescent="0.3">
      <c r="A53">
        <v>8</v>
      </c>
      <c r="B53" t="s">
        <v>126</v>
      </c>
      <c r="C53">
        <v>11</v>
      </c>
      <c r="E53">
        <v>8</v>
      </c>
      <c r="F53" t="s">
        <v>24</v>
      </c>
      <c r="G53">
        <v>10</v>
      </c>
      <c r="I53">
        <v>8</v>
      </c>
      <c r="J53" t="s">
        <v>23</v>
      </c>
      <c r="K53">
        <v>10</v>
      </c>
      <c r="M53">
        <v>8</v>
      </c>
      <c r="N53" t="s">
        <v>16</v>
      </c>
      <c r="O53">
        <v>12</v>
      </c>
      <c r="Q53">
        <v>8</v>
      </c>
      <c r="R53" t="s">
        <v>7</v>
      </c>
      <c r="S53">
        <v>11</v>
      </c>
      <c r="U53">
        <v>8</v>
      </c>
      <c r="V53" t="s">
        <v>83</v>
      </c>
      <c r="W53">
        <v>13</v>
      </c>
    </row>
    <row r="54" spans="1:23" x14ac:dyDescent="0.3">
      <c r="A54">
        <v>9</v>
      </c>
      <c r="B54" t="s">
        <v>12</v>
      </c>
      <c r="C54">
        <v>10</v>
      </c>
      <c r="E54">
        <v>9</v>
      </c>
      <c r="F54" t="s">
        <v>15</v>
      </c>
      <c r="G54">
        <v>10</v>
      </c>
      <c r="I54">
        <v>9</v>
      </c>
      <c r="J54" t="s">
        <v>11</v>
      </c>
      <c r="K54">
        <v>10</v>
      </c>
      <c r="M54">
        <v>9</v>
      </c>
      <c r="N54" t="s">
        <v>14</v>
      </c>
      <c r="O54">
        <v>11</v>
      </c>
      <c r="Q54">
        <v>9</v>
      </c>
      <c r="R54" t="s">
        <v>3</v>
      </c>
      <c r="S54">
        <v>11</v>
      </c>
      <c r="U54">
        <v>9</v>
      </c>
      <c r="V54" t="s">
        <v>8</v>
      </c>
      <c r="W54">
        <v>11</v>
      </c>
    </row>
    <row r="55" spans="1:23" x14ac:dyDescent="0.3">
      <c r="A55">
        <v>10</v>
      </c>
      <c r="B55" t="s">
        <v>1</v>
      </c>
      <c r="C55">
        <v>10</v>
      </c>
      <c r="E55">
        <v>10</v>
      </c>
      <c r="F55" t="s">
        <v>22</v>
      </c>
      <c r="G55">
        <v>10</v>
      </c>
      <c r="I55">
        <v>10</v>
      </c>
      <c r="J55" t="s">
        <v>40</v>
      </c>
      <c r="K55">
        <v>10</v>
      </c>
      <c r="M55">
        <v>10</v>
      </c>
      <c r="N55" t="s">
        <v>84</v>
      </c>
      <c r="O55">
        <v>11</v>
      </c>
      <c r="Q55">
        <v>10</v>
      </c>
      <c r="R55" t="s">
        <v>19</v>
      </c>
      <c r="S55">
        <v>11</v>
      </c>
      <c r="U55">
        <v>10</v>
      </c>
      <c r="V55" t="s">
        <v>2</v>
      </c>
      <c r="W55">
        <v>10</v>
      </c>
    </row>
    <row r="56" spans="1:23" x14ac:dyDescent="0.3">
      <c r="A56">
        <v>11</v>
      </c>
      <c r="B56" t="s">
        <v>23</v>
      </c>
      <c r="C56">
        <v>9</v>
      </c>
      <c r="E56">
        <v>11</v>
      </c>
      <c r="F56" t="s">
        <v>13</v>
      </c>
      <c r="G56">
        <v>9</v>
      </c>
      <c r="I56">
        <v>11</v>
      </c>
      <c r="J56" t="s">
        <v>3</v>
      </c>
      <c r="K56">
        <v>10</v>
      </c>
      <c r="M56">
        <v>11</v>
      </c>
      <c r="N56" t="s">
        <v>24</v>
      </c>
      <c r="O56">
        <v>10</v>
      </c>
      <c r="Q56">
        <v>11</v>
      </c>
      <c r="R56" t="s">
        <v>11</v>
      </c>
      <c r="S56">
        <v>10</v>
      </c>
      <c r="U56">
        <v>11</v>
      </c>
      <c r="V56" t="s">
        <v>10</v>
      </c>
      <c r="W56">
        <v>10</v>
      </c>
    </row>
    <row r="57" spans="1:23" x14ac:dyDescent="0.3">
      <c r="A57">
        <v>12</v>
      </c>
      <c r="B57" t="s">
        <v>9</v>
      </c>
      <c r="C57">
        <v>9</v>
      </c>
      <c r="E57">
        <v>12</v>
      </c>
      <c r="F57" t="s">
        <v>12</v>
      </c>
      <c r="G57">
        <v>8</v>
      </c>
      <c r="I57">
        <v>12</v>
      </c>
      <c r="J57" t="s">
        <v>19</v>
      </c>
      <c r="K57">
        <v>10</v>
      </c>
      <c r="M57">
        <v>12</v>
      </c>
      <c r="N57" t="s">
        <v>10</v>
      </c>
      <c r="O57">
        <v>10</v>
      </c>
      <c r="Q57">
        <v>12</v>
      </c>
      <c r="R57" t="s">
        <v>84</v>
      </c>
      <c r="S57">
        <v>10</v>
      </c>
      <c r="U57">
        <v>12</v>
      </c>
      <c r="V57" t="s">
        <v>11</v>
      </c>
      <c r="W57">
        <v>10</v>
      </c>
    </row>
    <row r="58" spans="1:23" x14ac:dyDescent="0.3">
      <c r="A58">
        <v>13</v>
      </c>
      <c r="B58" t="s">
        <v>11</v>
      </c>
      <c r="C58">
        <v>9</v>
      </c>
      <c r="E58">
        <v>13</v>
      </c>
      <c r="F58" t="s">
        <v>10</v>
      </c>
      <c r="G58">
        <v>8</v>
      </c>
      <c r="I58">
        <v>13</v>
      </c>
      <c r="J58" t="s">
        <v>1</v>
      </c>
      <c r="K58">
        <v>9</v>
      </c>
      <c r="M58">
        <v>13</v>
      </c>
      <c r="N58" t="s">
        <v>19</v>
      </c>
      <c r="O58">
        <v>10</v>
      </c>
      <c r="Q58">
        <v>13</v>
      </c>
      <c r="R58" t="s">
        <v>9</v>
      </c>
      <c r="S58">
        <v>9</v>
      </c>
      <c r="U58">
        <v>13</v>
      </c>
      <c r="V58" t="s">
        <v>106</v>
      </c>
      <c r="W58">
        <v>10</v>
      </c>
    </row>
    <row r="59" spans="1:23" x14ac:dyDescent="0.3">
      <c r="A59">
        <v>14</v>
      </c>
      <c r="B59" t="s">
        <v>6</v>
      </c>
      <c r="C59">
        <v>9</v>
      </c>
      <c r="E59">
        <v>14</v>
      </c>
      <c r="F59" t="s">
        <v>23</v>
      </c>
      <c r="G59">
        <v>7</v>
      </c>
      <c r="I59">
        <v>14</v>
      </c>
      <c r="J59" t="s">
        <v>22</v>
      </c>
      <c r="K59">
        <v>9</v>
      </c>
      <c r="M59">
        <v>14</v>
      </c>
      <c r="N59" t="s">
        <v>22</v>
      </c>
      <c r="O59">
        <v>9</v>
      </c>
      <c r="Q59">
        <v>14</v>
      </c>
      <c r="R59" t="s">
        <v>83</v>
      </c>
      <c r="S59">
        <v>9</v>
      </c>
      <c r="U59">
        <v>14</v>
      </c>
      <c r="V59" t="s">
        <v>22</v>
      </c>
      <c r="W59">
        <v>10</v>
      </c>
    </row>
    <row r="60" spans="1:23" x14ac:dyDescent="0.3">
      <c r="A60">
        <v>15</v>
      </c>
      <c r="B60" t="s">
        <v>7</v>
      </c>
      <c r="C60">
        <v>9</v>
      </c>
      <c r="E60">
        <v>15</v>
      </c>
      <c r="F60" t="s">
        <v>8</v>
      </c>
      <c r="G60">
        <v>7</v>
      </c>
      <c r="I60">
        <v>15</v>
      </c>
      <c r="J60" t="s">
        <v>126</v>
      </c>
      <c r="K60">
        <v>9</v>
      </c>
      <c r="M60">
        <v>15</v>
      </c>
      <c r="N60" t="s">
        <v>83</v>
      </c>
      <c r="O60">
        <v>8</v>
      </c>
      <c r="Q60">
        <v>15</v>
      </c>
      <c r="R60" t="s">
        <v>1</v>
      </c>
      <c r="S60">
        <v>8</v>
      </c>
      <c r="U60">
        <v>15</v>
      </c>
      <c r="V60" t="s">
        <v>84</v>
      </c>
      <c r="W60">
        <v>9</v>
      </c>
    </row>
    <row r="61" spans="1:23" x14ac:dyDescent="0.3">
      <c r="A61">
        <v>16</v>
      </c>
      <c r="B61" t="s">
        <v>20</v>
      </c>
      <c r="C61">
        <v>8</v>
      </c>
      <c r="E61">
        <v>16</v>
      </c>
      <c r="F61" t="s">
        <v>6</v>
      </c>
      <c r="G61">
        <v>7</v>
      </c>
      <c r="I61">
        <v>16</v>
      </c>
      <c r="J61" t="s">
        <v>83</v>
      </c>
      <c r="K61">
        <v>9</v>
      </c>
      <c r="M61">
        <v>16</v>
      </c>
      <c r="N61" t="s">
        <v>1</v>
      </c>
      <c r="O61">
        <v>7</v>
      </c>
      <c r="Q61">
        <v>16</v>
      </c>
      <c r="R61" t="s">
        <v>126</v>
      </c>
      <c r="S61">
        <v>8</v>
      </c>
      <c r="U61">
        <v>16</v>
      </c>
      <c r="V61" t="s">
        <v>20</v>
      </c>
      <c r="W61">
        <v>9</v>
      </c>
    </row>
    <row r="62" spans="1:23" x14ac:dyDescent="0.3">
      <c r="A62">
        <v>17</v>
      </c>
      <c r="B62" t="s">
        <v>2</v>
      </c>
      <c r="C62">
        <v>7</v>
      </c>
      <c r="E62">
        <v>17</v>
      </c>
      <c r="F62" t="s">
        <v>7</v>
      </c>
      <c r="G62">
        <v>7</v>
      </c>
      <c r="I62">
        <v>17</v>
      </c>
      <c r="J62" t="s">
        <v>7</v>
      </c>
      <c r="K62">
        <v>9</v>
      </c>
      <c r="M62">
        <v>17</v>
      </c>
      <c r="N62" t="s">
        <v>7</v>
      </c>
      <c r="O62">
        <v>7</v>
      </c>
      <c r="Q62">
        <v>17</v>
      </c>
      <c r="R62" t="s">
        <v>24</v>
      </c>
      <c r="S62">
        <v>7</v>
      </c>
      <c r="U62">
        <v>17</v>
      </c>
      <c r="V62" t="s">
        <v>19</v>
      </c>
      <c r="W62">
        <v>9</v>
      </c>
    </row>
    <row r="63" spans="1:23" x14ac:dyDescent="0.3">
      <c r="A63">
        <v>18</v>
      </c>
      <c r="B63" t="s">
        <v>19</v>
      </c>
      <c r="C63">
        <v>7</v>
      </c>
      <c r="E63">
        <v>18</v>
      </c>
      <c r="F63" t="s">
        <v>19</v>
      </c>
      <c r="G63">
        <v>7</v>
      </c>
      <c r="I63">
        <v>18</v>
      </c>
      <c r="J63" t="s">
        <v>6</v>
      </c>
      <c r="K63">
        <v>8</v>
      </c>
      <c r="M63">
        <v>18</v>
      </c>
      <c r="N63" t="s">
        <v>5</v>
      </c>
      <c r="O63">
        <v>6</v>
      </c>
      <c r="Q63">
        <v>18</v>
      </c>
      <c r="R63" t="s">
        <v>5</v>
      </c>
      <c r="S63">
        <v>7</v>
      </c>
      <c r="U63">
        <v>18</v>
      </c>
      <c r="V63" t="s">
        <v>126</v>
      </c>
      <c r="W63">
        <v>8</v>
      </c>
    </row>
    <row r="64" spans="1:23" x14ac:dyDescent="0.3">
      <c r="A64">
        <v>19</v>
      </c>
      <c r="B64" t="s">
        <v>24</v>
      </c>
      <c r="C64">
        <v>5</v>
      </c>
      <c r="E64">
        <v>19</v>
      </c>
      <c r="F64" t="s">
        <v>4</v>
      </c>
      <c r="G64">
        <v>5</v>
      </c>
      <c r="I64">
        <v>19</v>
      </c>
      <c r="J64" t="s">
        <v>24</v>
      </c>
      <c r="K64">
        <v>6</v>
      </c>
      <c r="M64">
        <v>19</v>
      </c>
      <c r="N64" t="s">
        <v>3</v>
      </c>
      <c r="O64">
        <v>6</v>
      </c>
      <c r="Q64">
        <v>19</v>
      </c>
      <c r="R64" t="s">
        <v>2</v>
      </c>
      <c r="S64">
        <v>6</v>
      </c>
      <c r="U64">
        <v>19</v>
      </c>
      <c r="V64" t="s">
        <v>1</v>
      </c>
      <c r="W64">
        <v>7</v>
      </c>
    </row>
    <row r="65" spans="1:23" x14ac:dyDescent="0.3">
      <c r="A65">
        <v>20</v>
      </c>
      <c r="B65" t="s">
        <v>21</v>
      </c>
      <c r="C65">
        <v>5</v>
      </c>
      <c r="E65">
        <v>20</v>
      </c>
      <c r="F65" t="s">
        <v>40</v>
      </c>
      <c r="G65">
        <v>5</v>
      </c>
      <c r="I65">
        <v>20</v>
      </c>
      <c r="J65" t="s">
        <v>84</v>
      </c>
      <c r="K65">
        <v>6</v>
      </c>
      <c r="M65">
        <v>20</v>
      </c>
      <c r="N65" t="s">
        <v>106</v>
      </c>
      <c r="O65">
        <v>5</v>
      </c>
      <c r="Q65">
        <v>20</v>
      </c>
      <c r="R65" t="s">
        <v>21</v>
      </c>
      <c r="S65">
        <v>5</v>
      </c>
      <c r="U65">
        <v>20</v>
      </c>
      <c r="V65" t="s">
        <v>0</v>
      </c>
      <c r="W65">
        <v>6</v>
      </c>
    </row>
    <row r="66" spans="1:23" x14ac:dyDescent="0.3">
      <c r="C66">
        <f>SUM(C46:C65)</f>
        <v>207</v>
      </c>
      <c r="G66">
        <f>SUM(G46:G65)</f>
        <v>207</v>
      </c>
      <c r="K66">
        <f>SUM(K46:K65)</f>
        <v>226</v>
      </c>
      <c r="O66">
        <f>SUM(O46:O65)</f>
        <v>214</v>
      </c>
      <c r="S66">
        <f>SUM(S46:S65)</f>
        <v>215</v>
      </c>
      <c r="W66">
        <f>SUM(W46:W65)</f>
        <v>224</v>
      </c>
    </row>
  </sheetData>
  <sortState xmlns:xlrd2="http://schemas.microsoft.com/office/spreadsheetml/2017/richdata2" ref="V25:Y41">
    <sortCondition ref="V25"/>
  </sortState>
  <hyperlinks>
    <hyperlink ref="B2" r:id="rId1" display="https://understat.com/team/Chelsea/2014" xr:uid="{60D045D1-3107-44A7-82B8-F2B054E1CFDD}"/>
    <hyperlink ref="B3" r:id="rId2" display="https://understat.com/team/Manchester_City/2014" xr:uid="{189CA125-264D-45F5-8299-FD7A8EDA8059}"/>
    <hyperlink ref="B4" r:id="rId3" display="https://understat.com/team/Arsenal/2014" xr:uid="{10F5B5E4-550A-4D38-8D8C-4037C4E579F2}"/>
    <hyperlink ref="B5" r:id="rId4" display="https://understat.com/team/Manchester_United/2014" xr:uid="{1D030657-5192-42BA-A3E8-D30002B25E75}"/>
    <hyperlink ref="B6" r:id="rId5" display="https://understat.com/team/Tottenham/2014" xr:uid="{0F47E513-0DA0-461B-B2D1-50B1F43E8B2F}"/>
    <hyperlink ref="B7" r:id="rId6" display="https://understat.com/team/Liverpool/2014" xr:uid="{A20CA8F2-1A0B-4DAB-A052-B89502F4FCC5}"/>
    <hyperlink ref="B8" r:id="rId7" display="https://understat.com/team/Southampton/2014" xr:uid="{2DBE94FD-26AA-4475-B8C1-BA54D6C50CA5}"/>
    <hyperlink ref="B9" r:id="rId8" display="https://understat.com/team/Swansea/2014" xr:uid="{5B39023A-DBF4-47A2-A355-A90306571F4A}"/>
    <hyperlink ref="B10" r:id="rId9" display="https://understat.com/team/Stoke/2014" xr:uid="{300DB346-0F50-456E-A738-9BF97EB80103}"/>
    <hyperlink ref="B11" r:id="rId10" display="https://understat.com/team/Crystal_Palace/2014" xr:uid="{A1CB256D-438D-48CD-8A85-29ADA9B4ED54}"/>
    <hyperlink ref="B12" r:id="rId11" display="https://understat.com/team/Everton/2014" xr:uid="{27435979-EA5E-4836-B526-F16FE2C2EF10}"/>
    <hyperlink ref="B13" r:id="rId12" display="https://understat.com/team/West_Ham/2014" xr:uid="{A6821C34-4FB5-4CAD-A87F-26B1FFFEC445}"/>
    <hyperlink ref="B14" r:id="rId13" display="https://understat.com/team/West_Bromwich_Albion/2014" xr:uid="{04126ABA-FF3B-4534-B37D-0C0281F310B7}"/>
    <hyperlink ref="B15" r:id="rId14" display="https://understat.com/team/Leicester/2014" xr:uid="{FA1F7B09-D976-4820-B08C-B35366C23B87}"/>
    <hyperlink ref="B16" r:id="rId15" display="https://understat.com/team/Newcastle_United/2014" xr:uid="{AFDAA999-FBD3-4263-97E7-266D77707255}"/>
    <hyperlink ref="B17" r:id="rId16" display="https://understat.com/team/Sunderland/2014" xr:uid="{62082667-1C5D-4CFD-AF1A-32E5534E7CB8}"/>
    <hyperlink ref="B18" r:id="rId17" display="https://understat.com/team/Aston_Villa/2014" xr:uid="{791EA4C5-FB90-4870-ADFE-736B4410F71E}"/>
    <hyperlink ref="B19" r:id="rId18" display="https://understat.com/team/Hull/2014" xr:uid="{0B96433B-D48D-4614-968C-A03F84BFFAD9}"/>
    <hyperlink ref="B20" r:id="rId19" display="https://understat.com/team/Burnley/2014" xr:uid="{98397CE1-7159-49AC-BBE0-7B52A158FAEF}"/>
    <hyperlink ref="B21" r:id="rId20" display="https://understat.com/team/Queens_Park_Rangers/2014" xr:uid="{B7C3A110-2DD8-4A84-899A-38720B1E4AE4}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D0CC-5906-411D-B2FF-9CEF18C6A5CE}">
  <dimension ref="A1:F88"/>
  <sheetViews>
    <sheetView tabSelected="1" workbookViewId="0">
      <selection activeCell="I4" sqref="I4"/>
    </sheetView>
  </sheetViews>
  <sheetFormatPr defaultRowHeight="14.4" x14ac:dyDescent="0.3"/>
  <cols>
    <col min="1" max="1" width="12.44140625" customWidth="1"/>
    <col min="4" max="4" width="8.88671875" style="33"/>
  </cols>
  <sheetData>
    <row r="1" spans="1:5" x14ac:dyDescent="0.3">
      <c r="A1" t="s">
        <v>37</v>
      </c>
      <c r="B1" t="s">
        <v>229</v>
      </c>
      <c r="C1" t="s">
        <v>31</v>
      </c>
      <c r="D1" s="33" t="s">
        <v>28</v>
      </c>
      <c r="E1" t="s">
        <v>26</v>
      </c>
    </row>
    <row r="2" spans="1:5" x14ac:dyDescent="0.3">
      <c r="A2" t="s">
        <v>12</v>
      </c>
      <c r="B2">
        <f>VLOOKUP(A2,Cleansheets!$V$25:$Y$44,4,FALSE)</f>
        <v>18</v>
      </c>
      <c r="C2">
        <v>36</v>
      </c>
      <c r="D2" s="35">
        <v>35.72</v>
      </c>
      <c r="E2">
        <v>13</v>
      </c>
    </row>
    <row r="3" spans="1:5" x14ac:dyDescent="0.3">
      <c r="A3" t="s">
        <v>2</v>
      </c>
      <c r="B3">
        <f>VLOOKUP(A3,Cleansheets!$V$25:$Y$44,4,FALSE)</f>
        <v>6</v>
      </c>
      <c r="C3">
        <v>57</v>
      </c>
      <c r="D3" s="35">
        <v>49.71</v>
      </c>
      <c r="E3">
        <v>10</v>
      </c>
    </row>
    <row r="4" spans="1:5" x14ac:dyDescent="0.3">
      <c r="A4" t="s">
        <v>9</v>
      </c>
      <c r="B4">
        <f>VLOOKUP(A4,Cleansheets!$V$25:$Y$44,4,FALSE)</f>
        <v>9</v>
      </c>
      <c r="C4">
        <v>32</v>
      </c>
      <c r="D4" s="35">
        <v>31.52</v>
      </c>
      <c r="E4">
        <v>17</v>
      </c>
    </row>
    <row r="5" spans="1:5" x14ac:dyDescent="0.3">
      <c r="A5" t="s">
        <v>1</v>
      </c>
      <c r="B5">
        <f>VLOOKUP(A5,Cleansheets!$V$25:$Y$44,4,FALSE)</f>
        <v>8</v>
      </c>
      <c r="C5">
        <v>51</v>
      </c>
      <c r="D5" s="35">
        <v>45.48</v>
      </c>
      <c r="E5">
        <v>7</v>
      </c>
    </row>
    <row r="6" spans="1:5" x14ac:dyDescent="0.3">
      <c r="A6" t="s">
        <v>11</v>
      </c>
      <c r="B6">
        <f>VLOOKUP(A6,Cleansheets!$V$25:$Y$44,4,FALSE)</f>
        <v>10</v>
      </c>
      <c r="C6">
        <v>50</v>
      </c>
      <c r="D6" s="35">
        <v>46.18</v>
      </c>
      <c r="E6">
        <v>10</v>
      </c>
    </row>
    <row r="7" spans="1:5" x14ac:dyDescent="0.3">
      <c r="A7" t="s">
        <v>22</v>
      </c>
      <c r="B7">
        <f>VLOOKUP(A7,Cleansheets!$V$25:$Y$44,4,FALSE)</f>
        <v>15</v>
      </c>
      <c r="C7">
        <v>55</v>
      </c>
      <c r="D7" s="35">
        <v>56.39</v>
      </c>
      <c r="E7">
        <v>10</v>
      </c>
    </row>
    <row r="8" spans="1:5" x14ac:dyDescent="0.3">
      <c r="A8" t="s">
        <v>17</v>
      </c>
      <c r="B8">
        <f>VLOOKUP(A8,Cleansheets!$V$25:$Y$44,4,FALSE)</f>
        <v>11</v>
      </c>
      <c r="C8">
        <v>48</v>
      </c>
      <c r="D8" s="35">
        <v>38.25</v>
      </c>
      <c r="E8">
        <v>14</v>
      </c>
    </row>
    <row r="9" spans="1:5" x14ac:dyDescent="0.3">
      <c r="A9" t="s">
        <v>16</v>
      </c>
      <c r="B9">
        <f>VLOOKUP(A9,Cleansheets!$V$25:$Y$44,4,FALSE)</f>
        <v>16</v>
      </c>
      <c r="C9">
        <v>38</v>
      </c>
      <c r="D9" s="35">
        <v>40.5</v>
      </c>
      <c r="E9">
        <v>14</v>
      </c>
    </row>
    <row r="10" spans="1:5" x14ac:dyDescent="0.3">
      <c r="A10" t="s">
        <v>8</v>
      </c>
      <c r="B10">
        <f>VLOOKUP(A10,Cleansheets!$V$25:$Y$44,4,FALSE)</f>
        <v>18</v>
      </c>
      <c r="C10">
        <v>37</v>
      </c>
      <c r="D10" s="35">
        <v>39.840000000000003</v>
      </c>
      <c r="E10">
        <v>11</v>
      </c>
    </row>
    <row r="11" spans="1:5" x14ac:dyDescent="0.3">
      <c r="A11" t="s">
        <v>126</v>
      </c>
      <c r="B11">
        <f>VLOOKUP(A11,Cleansheets!$V$25:$Y$44,4,FALSE)</f>
        <v>8</v>
      </c>
      <c r="C11">
        <v>63</v>
      </c>
      <c r="D11" s="35">
        <v>51.01</v>
      </c>
      <c r="E11">
        <v>8</v>
      </c>
    </row>
    <row r="12" spans="1:5" x14ac:dyDescent="0.3">
      <c r="A12" t="s">
        <v>6</v>
      </c>
      <c r="B12">
        <f>VLOOKUP(A12,Cleansheets!$V$25:$Y$44,4,FALSE)</f>
        <v>12</v>
      </c>
      <c r="C12">
        <v>33</v>
      </c>
      <c r="D12" s="35">
        <v>39.11</v>
      </c>
      <c r="E12">
        <v>15</v>
      </c>
    </row>
    <row r="13" spans="1:5" x14ac:dyDescent="0.3">
      <c r="A13" t="s">
        <v>84</v>
      </c>
      <c r="B13">
        <f>VLOOKUP(A13,Cleansheets!$V$25:$Y$44,4,FALSE)</f>
        <v>10</v>
      </c>
      <c r="C13">
        <v>45</v>
      </c>
      <c r="D13" s="35">
        <v>47.03</v>
      </c>
      <c r="E13">
        <v>9</v>
      </c>
    </row>
    <row r="14" spans="1:5" x14ac:dyDescent="0.3">
      <c r="A14" t="s">
        <v>5</v>
      </c>
      <c r="B14">
        <f>VLOOKUP(A14,Cleansheets!$V$25:$Y$44,4,FALSE)</f>
        <v>7</v>
      </c>
      <c r="C14">
        <v>53</v>
      </c>
      <c r="D14" s="35">
        <v>51.46</v>
      </c>
      <c r="E14">
        <v>13</v>
      </c>
    </row>
    <row r="15" spans="1:5" x14ac:dyDescent="0.3">
      <c r="A15" t="s">
        <v>83</v>
      </c>
      <c r="B15">
        <f>VLOOKUP(A15,Cleansheets!$V$25:$Y$44,4,FALSE)</f>
        <v>9</v>
      </c>
      <c r="C15">
        <v>49</v>
      </c>
      <c r="D15" s="35">
        <v>55.94</v>
      </c>
      <c r="E15">
        <v>13</v>
      </c>
    </row>
    <row r="16" spans="1:5" x14ac:dyDescent="0.3">
      <c r="A16" t="s">
        <v>20</v>
      </c>
      <c r="B16">
        <f>VLOOKUP(A16,Cleansheets!$V$25:$Y$44,4,FALSE)</f>
        <v>13</v>
      </c>
      <c r="C16">
        <v>53</v>
      </c>
      <c r="D16" s="35">
        <v>57.04</v>
      </c>
      <c r="E16">
        <v>9</v>
      </c>
    </row>
    <row r="17" spans="1:5" x14ac:dyDescent="0.3">
      <c r="A17" t="s">
        <v>3</v>
      </c>
      <c r="B17">
        <f>VLOOKUP(A17,Cleansheets!$V$25:$Y$44,4,FALSE)</f>
        <v>11</v>
      </c>
      <c r="C17">
        <v>51</v>
      </c>
      <c r="D17" s="35">
        <v>53.75</v>
      </c>
      <c r="E17">
        <v>16</v>
      </c>
    </row>
    <row r="18" spans="1:5" x14ac:dyDescent="0.3">
      <c r="A18" t="s">
        <v>19</v>
      </c>
      <c r="B18">
        <f>VLOOKUP(A18,Cleansheets!$V$25:$Y$44,4,FALSE)</f>
        <v>11</v>
      </c>
      <c r="C18">
        <v>47</v>
      </c>
      <c r="D18" s="35">
        <v>57.4</v>
      </c>
      <c r="E18">
        <v>9</v>
      </c>
    </row>
    <row r="19" spans="1:5" x14ac:dyDescent="0.3">
      <c r="A19" s="30" t="s">
        <v>12</v>
      </c>
      <c r="B19" s="30">
        <f>VLOOKUP(A19,Cleansheets!$Q$25:$T$44,4,FALSE)</f>
        <v>13</v>
      </c>
      <c r="C19" s="30">
        <v>36</v>
      </c>
      <c r="D19" s="36">
        <v>33.86</v>
      </c>
      <c r="E19" s="30">
        <v>18</v>
      </c>
    </row>
    <row r="20" spans="1:5" x14ac:dyDescent="0.3">
      <c r="A20" t="s">
        <v>24</v>
      </c>
      <c r="B20">
        <f>VLOOKUP(A20,Cleansheets!$Q$25:$T$44,4,FALSE)</f>
        <v>10</v>
      </c>
      <c r="C20">
        <v>67</v>
      </c>
      <c r="D20" s="35">
        <v>53.97</v>
      </c>
      <c r="E20">
        <v>7</v>
      </c>
    </row>
    <row r="21" spans="1:5" x14ac:dyDescent="0.3">
      <c r="A21" t="s">
        <v>9</v>
      </c>
      <c r="B21">
        <f>VLOOKUP(A21,Cleansheets!$Q$25:$T$44,4,FALSE)</f>
        <v>16</v>
      </c>
      <c r="C21">
        <v>53</v>
      </c>
      <c r="D21" s="35">
        <v>44.63</v>
      </c>
      <c r="E21">
        <v>9</v>
      </c>
    </row>
    <row r="22" spans="1:5" x14ac:dyDescent="0.3">
      <c r="A22" t="s">
        <v>1</v>
      </c>
      <c r="B22">
        <f>VLOOKUP(A22,Cleansheets!$Q$25:$T$44,4,FALSE)</f>
        <v>7</v>
      </c>
      <c r="C22">
        <v>51</v>
      </c>
      <c r="D22" s="35">
        <v>52.94</v>
      </c>
      <c r="E22">
        <v>8</v>
      </c>
    </row>
    <row r="23" spans="1:5" x14ac:dyDescent="0.3">
      <c r="A23" t="s">
        <v>11</v>
      </c>
      <c r="B23">
        <f>VLOOKUP(A23,Cleansheets!$Q$25:$T$44,4,FALSE)</f>
        <v>13</v>
      </c>
      <c r="C23">
        <v>55</v>
      </c>
      <c r="D23" s="35">
        <v>54.75</v>
      </c>
      <c r="E23">
        <v>10</v>
      </c>
    </row>
    <row r="24" spans="1:5" x14ac:dyDescent="0.3">
      <c r="A24" t="s">
        <v>22</v>
      </c>
      <c r="B24">
        <f>VLOOKUP(A24,Cleansheets!$Q$25:$T$44,4,FALSE)</f>
        <v>9</v>
      </c>
      <c r="C24">
        <v>36</v>
      </c>
      <c r="D24" s="35">
        <v>45.02</v>
      </c>
      <c r="E24">
        <v>15</v>
      </c>
    </row>
    <row r="25" spans="1:5" x14ac:dyDescent="0.3">
      <c r="A25" t="s">
        <v>17</v>
      </c>
      <c r="B25">
        <f>VLOOKUP(A25,Cleansheets!$Q$25:$T$44,4,FALSE)</f>
        <v>12</v>
      </c>
      <c r="C25">
        <v>50</v>
      </c>
      <c r="D25" s="35">
        <v>37.880000000000003</v>
      </c>
      <c r="E25">
        <v>11</v>
      </c>
    </row>
    <row r="26" spans="1:5" x14ac:dyDescent="0.3">
      <c r="A26" t="s">
        <v>16</v>
      </c>
      <c r="B26">
        <f>VLOOKUP(A26,Cleansheets!$Q$25:$T$44,4,FALSE)</f>
        <v>12</v>
      </c>
      <c r="C26">
        <v>41</v>
      </c>
      <c r="D26" s="35">
        <v>37.47</v>
      </c>
      <c r="E26">
        <v>16</v>
      </c>
    </row>
    <row r="27" spans="1:5" x14ac:dyDescent="0.3">
      <c r="A27" t="s">
        <v>8</v>
      </c>
      <c r="B27">
        <f>VLOOKUP(A27,Cleansheets!$Q$25:$T$44,4,FALSE)</f>
        <v>17</v>
      </c>
      <c r="C27">
        <v>35</v>
      </c>
      <c r="D27" s="35">
        <v>39.659999999999997</v>
      </c>
      <c r="E27">
        <v>18</v>
      </c>
    </row>
    <row r="28" spans="1:5" x14ac:dyDescent="0.3">
      <c r="A28" t="s">
        <v>6</v>
      </c>
      <c r="B28">
        <f>VLOOKUP(A28,Cleansheets!$Q$25:$T$44,4,FALSE)</f>
        <v>14</v>
      </c>
      <c r="C28">
        <v>41</v>
      </c>
      <c r="D28" s="35">
        <v>44.29</v>
      </c>
      <c r="E28">
        <v>12</v>
      </c>
    </row>
    <row r="29" spans="1:5" x14ac:dyDescent="0.3">
      <c r="A29" t="s">
        <v>84</v>
      </c>
      <c r="B29">
        <f>VLOOKUP(A29,Cleansheets!$Q$25:$T$44,4,FALSE)</f>
        <v>11</v>
      </c>
      <c r="C29">
        <v>55</v>
      </c>
      <c r="D29" s="35">
        <v>54.35</v>
      </c>
      <c r="E29">
        <v>10</v>
      </c>
    </row>
    <row r="30" spans="1:5" x14ac:dyDescent="0.3">
      <c r="A30" t="s">
        <v>5</v>
      </c>
      <c r="B30">
        <f>VLOOKUP(A30,Cleansheets!$Q$25:$T$44,4,FALSE)</f>
        <v>6</v>
      </c>
      <c r="C30">
        <v>62</v>
      </c>
      <c r="D30" s="35">
        <v>58.85</v>
      </c>
      <c r="E30">
        <v>7</v>
      </c>
    </row>
    <row r="31" spans="1:5" x14ac:dyDescent="0.3">
      <c r="A31" t="s">
        <v>83</v>
      </c>
      <c r="B31">
        <f>VLOOKUP(A31,Cleansheets!$Q$25:$T$44,4,FALSE)</f>
        <v>8</v>
      </c>
      <c r="C31">
        <v>52</v>
      </c>
      <c r="D31" s="35">
        <v>53.63</v>
      </c>
      <c r="E31">
        <v>9</v>
      </c>
    </row>
    <row r="32" spans="1:5" x14ac:dyDescent="0.3">
      <c r="A32" t="s">
        <v>20</v>
      </c>
      <c r="B32">
        <f>VLOOKUP(A32,Cleansheets!$Q$25:$T$44,4,FALSE)</f>
        <v>17</v>
      </c>
      <c r="C32">
        <v>35</v>
      </c>
      <c r="D32" s="35">
        <v>37.08</v>
      </c>
      <c r="E32">
        <v>13</v>
      </c>
    </row>
    <row r="33" spans="1:5" x14ac:dyDescent="0.3">
      <c r="A33" t="s">
        <v>7</v>
      </c>
      <c r="B33">
        <f>VLOOKUP(A33,Cleansheets!$Q$25:$T$44,4,FALSE)</f>
        <v>7</v>
      </c>
      <c r="C33">
        <v>50</v>
      </c>
      <c r="D33" s="35">
        <v>51.85</v>
      </c>
      <c r="E33">
        <v>11</v>
      </c>
    </row>
    <row r="34" spans="1:5" x14ac:dyDescent="0.3">
      <c r="A34" t="s">
        <v>3</v>
      </c>
      <c r="B34">
        <f>VLOOKUP(A34,Cleansheets!$Q$25:$T$44,4,FALSE)</f>
        <v>6</v>
      </c>
      <c r="C34">
        <v>48</v>
      </c>
      <c r="D34" s="35">
        <v>51.94</v>
      </c>
      <c r="E34">
        <v>11</v>
      </c>
    </row>
    <row r="35" spans="1:5" x14ac:dyDescent="0.3">
      <c r="A35" t="s">
        <v>19</v>
      </c>
      <c r="B35">
        <f>VLOOKUP(A35,Cleansheets!$Q$25:$T$44,4,FALSE)</f>
        <v>10</v>
      </c>
      <c r="C35">
        <v>51</v>
      </c>
      <c r="D35" s="35">
        <v>55.48</v>
      </c>
      <c r="E35">
        <v>11</v>
      </c>
    </row>
    <row r="36" spans="1:5" x14ac:dyDescent="0.3">
      <c r="A36" s="30" t="s">
        <v>9</v>
      </c>
      <c r="B36" s="30">
        <f>VLOOKUP(A36,Cleansheets!$L$25:$O$44,4,FALSE)</f>
        <v>16</v>
      </c>
      <c r="C36" s="30">
        <v>33</v>
      </c>
      <c r="D36" s="36">
        <v>28.62</v>
      </c>
      <c r="E36" s="30">
        <v>16</v>
      </c>
    </row>
    <row r="37" spans="1:5" x14ac:dyDescent="0.3">
      <c r="A37" t="s">
        <v>20</v>
      </c>
      <c r="B37">
        <f>VLOOKUP(A37,Cleansheets!$L$25:$O$44,4,FALSE)</f>
        <v>16</v>
      </c>
      <c r="C37">
        <v>26</v>
      </c>
      <c r="D37" s="35">
        <v>33.78</v>
      </c>
      <c r="E37">
        <v>17</v>
      </c>
    </row>
    <row r="38" spans="1:5" x14ac:dyDescent="0.3">
      <c r="A38" t="s">
        <v>16</v>
      </c>
      <c r="B38">
        <f>VLOOKUP(A38,Cleansheets!$L$25:$O$44,4,FALSE)</f>
        <v>18</v>
      </c>
      <c r="C38">
        <v>39</v>
      </c>
      <c r="D38" s="35">
        <v>29.61</v>
      </c>
      <c r="E38">
        <v>12</v>
      </c>
    </row>
    <row r="39" spans="1:5" x14ac:dyDescent="0.3">
      <c r="A39" t="s">
        <v>17</v>
      </c>
      <c r="B39">
        <f>VLOOKUP(A39,Cleansheets!$L$25:$O$44,4,FALSE)</f>
        <v>17</v>
      </c>
      <c r="C39">
        <v>42</v>
      </c>
      <c r="D39" s="35">
        <v>37.65</v>
      </c>
      <c r="E39">
        <v>12</v>
      </c>
    </row>
    <row r="40" spans="1:5" x14ac:dyDescent="0.3">
      <c r="A40" t="s">
        <v>12</v>
      </c>
      <c r="B40">
        <f>VLOOKUP(A40,Cleansheets!$L$25:$O$44,4,FALSE)</f>
        <v>13</v>
      </c>
      <c r="C40">
        <v>44</v>
      </c>
      <c r="D40" s="35">
        <v>47.07</v>
      </c>
      <c r="E40">
        <v>13</v>
      </c>
    </row>
    <row r="41" spans="1:5" x14ac:dyDescent="0.3">
      <c r="A41" t="s">
        <v>8</v>
      </c>
      <c r="B41">
        <f>VLOOKUP(A41,Cleansheets!$L$25:$O$44,4,FALSE)</f>
        <v>19</v>
      </c>
      <c r="C41">
        <v>29</v>
      </c>
      <c r="D41" s="35">
        <v>31.62</v>
      </c>
      <c r="E41">
        <v>17</v>
      </c>
    </row>
    <row r="42" spans="1:5" x14ac:dyDescent="0.3">
      <c r="A42" t="s">
        <v>11</v>
      </c>
      <c r="B42">
        <f>VLOOKUP(A42,Cleansheets!$L$25:$O$44,4,FALSE)</f>
        <v>10</v>
      </c>
      <c r="C42">
        <v>44</v>
      </c>
      <c r="D42" s="35">
        <v>45.78</v>
      </c>
      <c r="E42">
        <v>13</v>
      </c>
    </row>
    <row r="43" spans="1:5" x14ac:dyDescent="0.3">
      <c r="A43" t="s">
        <v>6</v>
      </c>
      <c r="B43">
        <f>VLOOKUP(A43,Cleansheets!$L$25:$O$44,4,FALSE)</f>
        <v>8</v>
      </c>
      <c r="C43">
        <v>48</v>
      </c>
      <c r="D43" s="35">
        <v>43.08</v>
      </c>
      <c r="E43">
        <v>14</v>
      </c>
    </row>
    <row r="44" spans="1:5" x14ac:dyDescent="0.3">
      <c r="A44" t="s">
        <v>24</v>
      </c>
      <c r="B44">
        <f>VLOOKUP(A44,Cleansheets!$L$25:$O$44,4,FALSE)</f>
        <v>6</v>
      </c>
      <c r="C44">
        <v>67</v>
      </c>
      <c r="D44" s="35">
        <v>62.99</v>
      </c>
      <c r="E44">
        <v>10</v>
      </c>
    </row>
    <row r="45" spans="1:5" x14ac:dyDescent="0.3">
      <c r="A45" t="s">
        <v>3</v>
      </c>
      <c r="B45">
        <f>VLOOKUP(A45,Cleansheets!$L$25:$O$44,4,FALSE)</f>
        <v>10</v>
      </c>
      <c r="C45">
        <v>51</v>
      </c>
      <c r="D45" s="35">
        <v>47.9</v>
      </c>
      <c r="E45">
        <v>6</v>
      </c>
    </row>
    <row r="46" spans="1:5" x14ac:dyDescent="0.3">
      <c r="A46" t="s">
        <v>19</v>
      </c>
      <c r="B46">
        <f>VLOOKUP(A46,Cleansheets!$L$25:$O$44,4,FALSE)</f>
        <v>10</v>
      </c>
      <c r="C46">
        <v>64</v>
      </c>
      <c r="D46" s="35">
        <v>59.67</v>
      </c>
      <c r="E46">
        <v>10</v>
      </c>
    </row>
    <row r="47" spans="1:5" x14ac:dyDescent="0.3">
      <c r="A47" t="s">
        <v>22</v>
      </c>
      <c r="B47">
        <f>VLOOKUP(A47,Cleansheets!$L$25:$O$44,4,FALSE)</f>
        <v>9</v>
      </c>
      <c r="C47">
        <v>63</v>
      </c>
      <c r="D47" s="35">
        <v>51.3</v>
      </c>
      <c r="E47">
        <v>9</v>
      </c>
    </row>
    <row r="48" spans="1:5" x14ac:dyDescent="0.3">
      <c r="A48" t="s">
        <v>84</v>
      </c>
      <c r="B48">
        <f>VLOOKUP(A48,Cleansheets!$L$25:$O$44,4,FALSE)</f>
        <v>6</v>
      </c>
      <c r="C48">
        <v>56</v>
      </c>
      <c r="D48" s="35">
        <v>48.67</v>
      </c>
      <c r="E48">
        <v>11</v>
      </c>
    </row>
    <row r="49" spans="1:5" x14ac:dyDescent="0.3">
      <c r="A49" t="s">
        <v>1</v>
      </c>
      <c r="B49">
        <f>VLOOKUP(A49,Cleansheets!$L$25:$O$44,4,FALSE)</f>
        <v>9</v>
      </c>
      <c r="C49">
        <v>63</v>
      </c>
      <c r="D49" s="35">
        <v>50.03</v>
      </c>
      <c r="E49">
        <v>7</v>
      </c>
    </row>
    <row r="50" spans="1:5" x14ac:dyDescent="0.3">
      <c r="A50" t="s">
        <v>83</v>
      </c>
      <c r="B50">
        <f>VLOOKUP(A50,Cleansheets!$L$25:$O$44,4,FALSE)</f>
        <v>9</v>
      </c>
      <c r="C50">
        <v>70</v>
      </c>
      <c r="D50" s="35">
        <v>65.13</v>
      </c>
      <c r="E50">
        <v>8</v>
      </c>
    </row>
    <row r="51" spans="1:5" x14ac:dyDescent="0.3">
      <c r="A51" t="s">
        <v>10</v>
      </c>
      <c r="B51">
        <f>VLOOKUP(A51,Cleansheets!$L$25:$O$44,4,FALSE)</f>
        <v>12</v>
      </c>
      <c r="C51">
        <v>55</v>
      </c>
      <c r="D51" s="35">
        <v>55.27</v>
      </c>
      <c r="E51">
        <v>10</v>
      </c>
    </row>
    <row r="52" spans="1:5" x14ac:dyDescent="0.3">
      <c r="A52" t="s">
        <v>7</v>
      </c>
      <c r="B52">
        <f>VLOOKUP(A52,Cleansheets!$L$25:$O$44,4,FALSE)</f>
        <v>9</v>
      </c>
      <c r="C52">
        <v>68</v>
      </c>
      <c r="D52" s="35">
        <v>52.62</v>
      </c>
      <c r="E52">
        <v>7</v>
      </c>
    </row>
    <row r="53" spans="1:5" x14ac:dyDescent="0.3">
      <c r="A53" s="30" t="s">
        <v>12</v>
      </c>
      <c r="B53" s="30">
        <f>VLOOKUP(A53,Cleansheets!$G$25:$J$44,4,FALSE)</f>
        <v>8</v>
      </c>
      <c r="C53" s="30">
        <v>51</v>
      </c>
      <c r="D53" s="36">
        <v>48.75</v>
      </c>
      <c r="E53" s="30">
        <v>13</v>
      </c>
    </row>
    <row r="54" spans="1:5" x14ac:dyDescent="0.3">
      <c r="A54" t="s">
        <v>24</v>
      </c>
      <c r="B54">
        <f>VLOOKUP(A54,Cleansheets!$G$25:$J$44,4,FALSE)</f>
        <v>10</v>
      </c>
      <c r="C54">
        <v>61</v>
      </c>
      <c r="D54" s="35">
        <v>64.930000000000007</v>
      </c>
      <c r="E54">
        <v>6</v>
      </c>
    </row>
    <row r="55" spans="1:5" x14ac:dyDescent="0.3">
      <c r="A55" t="s">
        <v>23</v>
      </c>
      <c r="B55">
        <f>VLOOKUP(A55,Cleansheets!$G$25:$J$44,4,FALSE)</f>
        <v>7</v>
      </c>
      <c r="C55">
        <v>54</v>
      </c>
      <c r="D55" s="35">
        <v>53.08</v>
      </c>
      <c r="E55">
        <v>10</v>
      </c>
    </row>
    <row r="56" spans="1:5" x14ac:dyDescent="0.3">
      <c r="A56" t="s">
        <v>10</v>
      </c>
      <c r="B56">
        <f>VLOOKUP(A56,Cleansheets!$G$25:$J$44,4,FALSE)</f>
        <v>8</v>
      </c>
      <c r="C56">
        <v>39</v>
      </c>
      <c r="D56" s="35">
        <v>52.16</v>
      </c>
      <c r="E56">
        <v>12</v>
      </c>
    </row>
    <row r="57" spans="1:5" x14ac:dyDescent="0.3">
      <c r="A57" t="s">
        <v>9</v>
      </c>
      <c r="B57">
        <f>VLOOKUP(A57,Cleansheets!$G$25:$J$44,4,FALSE)</f>
        <v>16</v>
      </c>
      <c r="C57">
        <v>38</v>
      </c>
      <c r="D57" s="35">
        <v>34.03</v>
      </c>
      <c r="E57">
        <v>16</v>
      </c>
    </row>
    <row r="58" spans="1:5" x14ac:dyDescent="0.3">
      <c r="A58" t="s">
        <v>1</v>
      </c>
      <c r="B58">
        <f>VLOOKUP(A58,Cleansheets!$G$25:$J$44,4,FALSE)</f>
        <v>12</v>
      </c>
      <c r="C58">
        <v>55</v>
      </c>
      <c r="D58" s="35">
        <v>53.54</v>
      </c>
      <c r="E58">
        <v>9</v>
      </c>
    </row>
    <row r="59" spans="1:5" x14ac:dyDescent="0.3">
      <c r="A59" t="s">
        <v>11</v>
      </c>
      <c r="B59">
        <f>VLOOKUP(A59,Cleansheets!$G$25:$J$44,4,FALSE)</f>
        <v>14</v>
      </c>
      <c r="C59">
        <v>58</v>
      </c>
      <c r="D59" s="35">
        <v>55.5</v>
      </c>
      <c r="E59">
        <v>10</v>
      </c>
    </row>
    <row r="60" spans="1:5" x14ac:dyDescent="0.3">
      <c r="A60" t="s">
        <v>40</v>
      </c>
      <c r="B60">
        <f>VLOOKUP(A60,Cleansheets!$G$25:$J$44,4,FALSE)</f>
        <v>5</v>
      </c>
      <c r="C60">
        <v>58</v>
      </c>
      <c r="D60" s="35">
        <v>53.22</v>
      </c>
      <c r="E60">
        <v>10</v>
      </c>
    </row>
    <row r="61" spans="1:5" x14ac:dyDescent="0.3">
      <c r="A61" t="s">
        <v>22</v>
      </c>
      <c r="B61">
        <f>VLOOKUP(A61,Cleansheets!$G$25:$J$44,4,FALSE)</f>
        <v>10</v>
      </c>
      <c r="C61">
        <v>60</v>
      </c>
      <c r="D61" s="35">
        <v>49.36</v>
      </c>
      <c r="E61">
        <v>9</v>
      </c>
    </row>
    <row r="62" spans="1:5" x14ac:dyDescent="0.3">
      <c r="A62" t="s">
        <v>17</v>
      </c>
      <c r="B62">
        <f>VLOOKUP(A62,Cleansheets!$G$25:$J$44,4,FALSE)</f>
        <v>21</v>
      </c>
      <c r="C62">
        <v>38</v>
      </c>
      <c r="D62" s="35">
        <v>35.75</v>
      </c>
      <c r="E62">
        <v>17</v>
      </c>
    </row>
    <row r="63" spans="1:5" x14ac:dyDescent="0.3">
      <c r="A63" t="s">
        <v>16</v>
      </c>
      <c r="B63">
        <f>VLOOKUP(A63,Cleansheets!$G$25:$J$44,4,FALSE)</f>
        <v>20</v>
      </c>
      <c r="C63">
        <v>27</v>
      </c>
      <c r="D63" s="35">
        <v>24.51</v>
      </c>
      <c r="E63">
        <v>18</v>
      </c>
    </row>
    <row r="64" spans="1:5" x14ac:dyDescent="0.3">
      <c r="A64" t="s">
        <v>8</v>
      </c>
      <c r="B64">
        <f>VLOOKUP(A64,Cleansheets!$G$25:$J$44,4,FALSE)</f>
        <v>7</v>
      </c>
      <c r="C64">
        <v>28</v>
      </c>
      <c r="D64" s="35">
        <v>43.54</v>
      </c>
      <c r="E64">
        <v>19</v>
      </c>
    </row>
    <row r="65" spans="1:5" x14ac:dyDescent="0.3">
      <c r="A65" t="s">
        <v>126</v>
      </c>
      <c r="B65">
        <f>VLOOKUP(A65,Cleansheets!$G$25:$J$44,4,FALSE)</f>
        <v>11</v>
      </c>
      <c r="C65">
        <v>47</v>
      </c>
      <c r="D65" s="35">
        <v>52.47</v>
      </c>
      <c r="E65">
        <v>9</v>
      </c>
    </row>
    <row r="66" spans="1:5" x14ac:dyDescent="0.3">
      <c r="A66" t="s">
        <v>6</v>
      </c>
      <c r="B66">
        <f>VLOOKUP(A66,Cleansheets!$G$25:$J$44,4,FALSE)</f>
        <v>7</v>
      </c>
      <c r="C66">
        <v>56</v>
      </c>
      <c r="D66" s="35">
        <v>46.56</v>
      </c>
      <c r="E66">
        <v>8</v>
      </c>
    </row>
    <row r="67" spans="1:5" x14ac:dyDescent="0.3">
      <c r="A67" t="s">
        <v>20</v>
      </c>
      <c r="B67">
        <f>VLOOKUP(A67,Cleansheets!$G$25:$J$44,4,FALSE)</f>
        <v>13</v>
      </c>
      <c r="C67">
        <v>36</v>
      </c>
      <c r="D67" s="35">
        <v>35.86</v>
      </c>
      <c r="E67">
        <v>16</v>
      </c>
    </row>
    <row r="68" spans="1:5" x14ac:dyDescent="0.3">
      <c r="A68" t="s">
        <v>7</v>
      </c>
      <c r="B68">
        <f>VLOOKUP(A68,Cleansheets!$G$25:$J$44,4,FALSE)</f>
        <v>7</v>
      </c>
      <c r="C68">
        <v>64</v>
      </c>
      <c r="D68" s="35">
        <v>53.98</v>
      </c>
      <c r="E68">
        <v>9</v>
      </c>
    </row>
    <row r="69" spans="1:5" x14ac:dyDescent="0.3">
      <c r="A69" t="s">
        <v>19</v>
      </c>
      <c r="B69">
        <f>VLOOKUP(A69,Cleansheets!$G$25:$J$44,4,FALSE)</f>
        <v>7</v>
      </c>
      <c r="C69">
        <v>68</v>
      </c>
      <c r="D69" s="35">
        <v>58.37</v>
      </c>
      <c r="E69">
        <v>10</v>
      </c>
    </row>
    <row r="70" spans="1:5" x14ac:dyDescent="0.3">
      <c r="A70" s="30" t="s">
        <v>12</v>
      </c>
      <c r="B70" s="30">
        <f>VLOOKUP(A70,Cleansheets!$B$25:$E$44,4,FALSE)</f>
        <v>10</v>
      </c>
      <c r="C70" s="30">
        <v>51</v>
      </c>
      <c r="D70" s="36">
        <v>57.3</v>
      </c>
      <c r="E70" s="30">
        <v>8</v>
      </c>
    </row>
    <row r="71" spans="1:5" x14ac:dyDescent="0.3">
      <c r="A71" t="s">
        <v>24</v>
      </c>
      <c r="B71">
        <f>VLOOKUP(A71,Cleansheets!$B$25:$E$44,4,FALSE)</f>
        <v>5</v>
      </c>
      <c r="C71">
        <v>70</v>
      </c>
      <c r="D71" s="35">
        <v>62.42</v>
      </c>
      <c r="E71">
        <v>10</v>
      </c>
    </row>
    <row r="72" spans="1:5" x14ac:dyDescent="0.3">
      <c r="A72" t="s">
        <v>23</v>
      </c>
      <c r="B72">
        <f>VLOOKUP(A72,Cleansheets!$B$25:$E$44,4,FALSE)</f>
        <v>9</v>
      </c>
      <c r="C72">
        <v>60</v>
      </c>
      <c r="D72" s="35">
        <v>62.46</v>
      </c>
      <c r="E72">
        <v>7</v>
      </c>
    </row>
    <row r="73" spans="1:5" x14ac:dyDescent="0.3">
      <c r="A73" t="s">
        <v>10</v>
      </c>
      <c r="B73">
        <f>VLOOKUP(A73,Cleansheets!$B$25:$E$44,4,FALSE)</f>
        <v>15</v>
      </c>
      <c r="C73">
        <v>68</v>
      </c>
      <c r="D73" s="35">
        <v>66.12</v>
      </c>
      <c r="E73">
        <v>8</v>
      </c>
    </row>
    <row r="74" spans="1:5" x14ac:dyDescent="0.3">
      <c r="A74" t="s">
        <v>9</v>
      </c>
      <c r="B74">
        <f>VLOOKUP(A74,Cleansheets!$B$25:$E$44,4,FALSE)</f>
        <v>9</v>
      </c>
      <c r="C74">
        <v>39</v>
      </c>
      <c r="D74" s="35">
        <v>38.11</v>
      </c>
      <c r="E74">
        <v>16</v>
      </c>
    </row>
    <row r="75" spans="1:5" x14ac:dyDescent="0.3">
      <c r="A75" t="s">
        <v>1</v>
      </c>
      <c r="B75">
        <f>VLOOKUP(A75,Cleansheets!$B$25:$E$44,4,FALSE)</f>
        <v>10</v>
      </c>
      <c r="C75">
        <v>53</v>
      </c>
      <c r="D75" s="35">
        <v>52.8</v>
      </c>
      <c r="E75">
        <v>12</v>
      </c>
    </row>
    <row r="76" spans="1:5" x14ac:dyDescent="0.3">
      <c r="A76" t="s">
        <v>11</v>
      </c>
      <c r="B76">
        <f>VLOOKUP(A76,Cleansheets!$B$25:$E$44,4,FALSE)</f>
        <v>9</v>
      </c>
      <c r="C76">
        <v>46</v>
      </c>
      <c r="D76" s="35">
        <v>49.31</v>
      </c>
      <c r="E76">
        <v>14</v>
      </c>
    </row>
    <row r="77" spans="1:5" x14ac:dyDescent="0.3">
      <c r="A77" t="s">
        <v>22</v>
      </c>
      <c r="B77">
        <f>VLOOKUP(A77,Cleansheets!$B$25:$E$44,4,FALSE)</f>
        <v>13</v>
      </c>
      <c r="C77">
        <v>48</v>
      </c>
      <c r="D77" s="35">
        <v>44.64</v>
      </c>
      <c r="E77">
        <v>10</v>
      </c>
    </row>
    <row r="78" spans="1:5" x14ac:dyDescent="0.3">
      <c r="A78" t="s">
        <v>17</v>
      </c>
      <c r="B78">
        <f>VLOOKUP(A78,Cleansheets!$B$25:$E$44,4,FALSE)</f>
        <v>15</v>
      </c>
      <c r="C78">
        <v>22</v>
      </c>
      <c r="D78" s="35">
        <v>29.15</v>
      </c>
      <c r="E78">
        <v>21</v>
      </c>
    </row>
    <row r="79" spans="1:5" x14ac:dyDescent="0.3">
      <c r="A79" t="s">
        <v>16</v>
      </c>
      <c r="B79">
        <f>VLOOKUP(A79,Cleansheets!$B$25:$E$44,4,FALSE)</f>
        <v>17</v>
      </c>
      <c r="C79">
        <v>23</v>
      </c>
      <c r="D79" s="35">
        <v>25.73</v>
      </c>
      <c r="E79">
        <v>20</v>
      </c>
    </row>
    <row r="80" spans="1:5" x14ac:dyDescent="0.3">
      <c r="A80" t="s">
        <v>8</v>
      </c>
      <c r="B80">
        <f>VLOOKUP(A80,Cleansheets!$B$25:$E$44,4,FALSE)</f>
        <v>13</v>
      </c>
      <c r="C80">
        <v>54</v>
      </c>
      <c r="D80" s="35">
        <v>52.3</v>
      </c>
      <c r="E80">
        <v>7</v>
      </c>
    </row>
    <row r="81" spans="1:6" x14ac:dyDescent="0.3">
      <c r="A81" t="s">
        <v>126</v>
      </c>
      <c r="B81">
        <f>VLOOKUP(A81,Cleansheets!$B$25:$E$44,4,FALSE)</f>
        <v>11</v>
      </c>
      <c r="C81">
        <v>48</v>
      </c>
      <c r="D81" s="35">
        <v>57.55</v>
      </c>
      <c r="E81">
        <v>11</v>
      </c>
    </row>
    <row r="82" spans="1:6" x14ac:dyDescent="0.3">
      <c r="A82" t="s">
        <v>6</v>
      </c>
      <c r="B82">
        <f>VLOOKUP(A82,Cleansheets!$B$25:$E$44,4,FALSE)</f>
        <v>9</v>
      </c>
      <c r="C82">
        <v>65</v>
      </c>
      <c r="D82" s="35">
        <v>59.27</v>
      </c>
      <c r="E82">
        <v>7</v>
      </c>
    </row>
    <row r="83" spans="1:6" x14ac:dyDescent="0.3">
      <c r="A83" t="s">
        <v>20</v>
      </c>
      <c r="B83">
        <f>VLOOKUP(A83,Cleansheets!$B$25:$E$44,4,FALSE)</f>
        <v>8</v>
      </c>
      <c r="C83">
        <v>39</v>
      </c>
      <c r="D83" s="35">
        <v>49.15</v>
      </c>
      <c r="E83">
        <v>13</v>
      </c>
    </row>
    <row r="84" spans="1:6" x14ac:dyDescent="0.3">
      <c r="A84" t="s">
        <v>7</v>
      </c>
      <c r="B84">
        <f>VLOOKUP(A84,Cleansheets!$B$25:$E$44,4,FALSE)</f>
        <v>9</v>
      </c>
      <c r="C84">
        <v>59</v>
      </c>
      <c r="D84" s="35">
        <v>63.29</v>
      </c>
      <c r="E84">
        <v>7</v>
      </c>
    </row>
    <row r="85" spans="1:6" x14ac:dyDescent="0.3">
      <c r="A85" t="s">
        <v>19</v>
      </c>
      <c r="B85">
        <f>VLOOKUP(A85,Cleansheets!$B$25:$E$44,4,FALSE)</f>
        <v>7</v>
      </c>
      <c r="C85">
        <v>55</v>
      </c>
      <c r="D85" s="35">
        <v>65.66</v>
      </c>
      <c r="E85">
        <v>7</v>
      </c>
    </row>
    <row r="86" spans="1:6" x14ac:dyDescent="0.3">
      <c r="A86" t="s">
        <v>13</v>
      </c>
      <c r="B86">
        <f>VLOOKUP(A86,Cleansheets!$B$25:$E$44,4,FALSE)</f>
        <v>13</v>
      </c>
      <c r="C86">
        <v>46</v>
      </c>
      <c r="D86" s="35">
        <v>42.69</v>
      </c>
      <c r="E86">
        <v>9</v>
      </c>
    </row>
    <row r="87" spans="1:6" x14ac:dyDescent="0.3">
      <c r="A87" s="31"/>
    </row>
    <row r="88" spans="1:6" x14ac:dyDescent="0.3">
      <c r="A88" s="32" t="s">
        <v>231</v>
      </c>
      <c r="B88" s="32"/>
      <c r="C88" s="32">
        <f>RSQ($B$2:$B$86,C2:C86)</f>
        <v>0.32856685409648384</v>
      </c>
      <c r="D88" s="34">
        <f>RSQ($B$2:$B$86,D2:D86)</f>
        <v>0.37623204208842242</v>
      </c>
      <c r="E88" s="32">
        <f>RSQ($B$2:$B$86,E2:E86)</f>
        <v>0.19885139906994334</v>
      </c>
      <c r="F8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Cleansheets</vt:lpstr>
      <vt:lpstr>cspredict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2020-08-28T21:42:34Z</dcterms:created>
  <dcterms:modified xsi:type="dcterms:W3CDTF">2020-08-30T16:32:47Z</dcterms:modified>
</cp:coreProperties>
</file>