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80" windowHeight="11370" activeTab="2"/>
  </bookViews>
  <sheets>
    <sheet name="功能点估算明细" sheetId="1" r:id="rId1"/>
    <sheet name="功能点分析" sheetId="2" r:id="rId2"/>
    <sheet name="Sheet1" sheetId="3" r:id="rId3"/>
  </sheets>
  <definedNames>
    <definedName name="_xlnm._FilterDatabase" localSheetId="1" hidden="1">功能点分析!$A$1:$H$45</definedName>
  </definedNames>
  <calcPr calcId="144525"/>
</workbook>
</file>

<file path=xl/sharedStrings.xml><?xml version="1.0" encoding="utf-8"?>
<sst xmlns="http://schemas.openxmlformats.org/spreadsheetml/2006/main" count="192">
  <si>
    <t>功能点估算规模、工作量、工期、成本表</t>
  </si>
  <si>
    <t>项目名称</t>
  </si>
  <si>
    <t>环保项目</t>
  </si>
  <si>
    <t>数值说明</t>
  </si>
  <si>
    <t>1.未调整功能点数UFP(功能点)</t>
  </si>
  <si>
    <t>采用预估功能点估算法，只需要估算内部逻辑文件(ILF)及外部逻辑文件(ELF)即可算出功能点数。
计算公式(一)：UFP=35*ILF+15*ELF
计算公式(二)：UFP=10*ILF+7*ELF+4*EI+5*EO+E*EQ</t>
  </si>
  <si>
    <t>经过重用调整后的功能点数US(功能点)</t>
  </si>
  <si>
    <t>-</t>
  </si>
  <si>
    <t>工作量调整因子
1 复用程度：高：33%
2 复用程度：中：67%
3 复用程度：低：100%</t>
  </si>
  <si>
    <t>设定功能变更因子CF</t>
  </si>
  <si>
    <t>预算阶段：2
招标阶段：1.5
投标阶段：1.26
计划阶段：1.26
开发阶段可以根据实际情况进行因子的调整，最低为1</t>
  </si>
  <si>
    <t>2.调整后的功能点数S</t>
  </si>
  <si>
    <t>S=UFO*CF(不调整重用度)</t>
  </si>
  <si>
    <t>S=US*CF(调整重用度)</t>
  </si>
  <si>
    <t>基准数据PDR（生产率）</t>
  </si>
  <si>
    <t>功能点耗时率（人时/功能点）（下限）</t>
  </si>
  <si>
    <t>可参考《各行业生产率基准数据明细》尚无环保行业的基准数据，按照交通行业生产率基准进行估算
交通：下限：4.37  最有可能7.38  上限16.72</t>
  </si>
  <si>
    <t>功能点耗时率（人时/功能点）（最有可能）</t>
  </si>
  <si>
    <t>功能点耗时率（人时/功能点）（上限）</t>
  </si>
  <si>
    <t>3.未调整工作量UE(人时)
计算公式：UE=PDR*S</t>
  </si>
  <si>
    <t>下限（人时）</t>
  </si>
  <si>
    <t>最有可能（人时）</t>
  </si>
  <si>
    <t>上限（人时）</t>
  </si>
  <si>
    <t>设定调整因子</t>
  </si>
  <si>
    <t>规模调整因子SF</t>
  </si>
  <si>
    <t>这些因子的提数值要通过工作量与这些因子进行相关性分析方能得出，一般情况下可取1，项目也可以根据实际情况进行一些微调</t>
  </si>
  <si>
    <t>业务领域调整因子BD</t>
  </si>
  <si>
    <t>应用领域调整因子AT</t>
  </si>
  <si>
    <t>质量特性调整因子QR</t>
  </si>
  <si>
    <t>开发语言调整因子SL</t>
  </si>
  <si>
    <t>开发团队背景调整因子DT</t>
  </si>
  <si>
    <t>4.调整后的工作量AE（人时）
AE=UE*SWF*RDF
其中：SWF=SF*BD*AT*QR;RDF=SL*DT
SWF:软件因素调整因子   RDF:开发因素调整因子</t>
  </si>
  <si>
    <r>
      <rPr>
        <sz val="11"/>
        <color theme="1"/>
        <rFont val="微软雅黑"/>
        <charset val="134"/>
      </rPr>
      <t>人月折算系数（HM</t>
    </r>
    <r>
      <rPr>
        <vertAlign val="subscript"/>
        <sz val="11"/>
        <color theme="1"/>
        <rFont val="微软雅黑"/>
        <charset val="134"/>
      </rPr>
      <t>2</t>
    </r>
    <r>
      <rPr>
        <sz val="11"/>
        <color theme="1"/>
        <rFont val="微软雅黑"/>
        <charset val="134"/>
      </rPr>
      <t>）(人时/人月)</t>
    </r>
  </si>
  <si>
    <t>1月=22人天=176人时</t>
  </si>
  <si>
    <t>乙方平均人力成本费率（含直接人力成本和间接成本）F1(元/人月)</t>
  </si>
  <si>
    <t>参考《典型城市人月费率基准数据明细》
合肥可划分为C类城市，平均基准人月费率为：1.72万/人月</t>
  </si>
  <si>
    <r>
      <rPr>
        <sz val="11"/>
        <color theme="1"/>
        <rFont val="微软雅黑"/>
        <charset val="134"/>
      </rPr>
      <t>直接人力成本与间接成本之和HRC(元)
计算公式：HRC=(AE/HM</t>
    </r>
    <r>
      <rPr>
        <vertAlign val="subscript"/>
        <sz val="11"/>
        <color theme="1"/>
        <rFont val="微软雅黑"/>
        <charset val="134"/>
      </rPr>
      <t>2</t>
    </r>
    <r>
      <rPr>
        <sz val="11"/>
        <color theme="1"/>
        <rFont val="微软雅黑"/>
        <charset val="134"/>
      </rPr>
      <t>*F1)</t>
    </r>
  </si>
  <si>
    <t>下限（万元）</t>
  </si>
  <si>
    <t>最有可能（万元）</t>
  </si>
  <si>
    <t>上限（万元）</t>
  </si>
  <si>
    <t>直接非人力成本合计DNC(元)</t>
  </si>
  <si>
    <r>
      <rPr>
        <sz val="11"/>
        <color theme="1"/>
        <rFont val="微软雅黑"/>
        <charset val="134"/>
      </rPr>
      <t>5.工期D(月)
计算公式：D=1.277*(AE/HM</t>
    </r>
    <r>
      <rPr>
        <vertAlign val="subscript"/>
        <sz val="11"/>
        <color theme="1"/>
        <rFont val="微软雅黑"/>
        <charset val="134"/>
      </rPr>
      <t>1</t>
    </r>
    <r>
      <rPr>
        <sz val="11"/>
        <color theme="1"/>
        <rFont val="微软雅黑"/>
        <charset val="134"/>
      </rPr>
      <t>)</t>
    </r>
    <r>
      <rPr>
        <vertAlign val="superscript"/>
        <sz val="11"/>
        <color theme="1"/>
        <rFont val="微软雅黑"/>
        <charset val="134"/>
      </rPr>
      <t>0.404</t>
    </r>
  </si>
  <si>
    <t>下限（月）</t>
  </si>
  <si>
    <t>最有可能（月）</t>
  </si>
  <si>
    <t>上限（月）</t>
  </si>
  <si>
    <t>6.软件研发成本SDC(元)
计算公式：SDC=HRC+DNC</t>
  </si>
  <si>
    <t>设定开发方合理毛利率GP(%)</t>
  </si>
  <si>
    <t>毛利润率</t>
  </si>
  <si>
    <t>毛利率水平有公司自行定义，一般以30%水平较为常见</t>
  </si>
  <si>
    <t>7.费用或价格P(元)
计算公式1：P=SDC*(1+GP)</t>
  </si>
  <si>
    <t>功能点单价(元)</t>
  </si>
  <si>
    <t>一级功能</t>
  </si>
  <si>
    <t>二级功能</t>
  </si>
  <si>
    <t>三级功能</t>
  </si>
  <si>
    <t>功能点计数项名称</t>
  </si>
  <si>
    <t>类别</t>
  </si>
  <si>
    <t>设备管理</t>
  </si>
  <si>
    <t>监测点监控</t>
  </si>
  <si>
    <t>数据监控</t>
  </si>
  <si>
    <t>O3监测数据</t>
  </si>
  <si>
    <t>ILF</t>
  </si>
  <si>
    <t>统计</t>
  </si>
  <si>
    <t>设备状态监控</t>
  </si>
  <si>
    <t>设备信息</t>
  </si>
  <si>
    <t>国控点监控</t>
  </si>
  <si>
    <t>EIF</t>
  </si>
  <si>
    <t xml:space="preserve"> </t>
  </si>
  <si>
    <t>GIS展示</t>
  </si>
  <si>
    <t>检测设备国控点显示和定位</t>
  </si>
  <si>
    <t>EO</t>
  </si>
  <si>
    <t>雷达扫描锥形图展示</t>
  </si>
  <si>
    <t>EQ</t>
  </si>
  <si>
    <t>浓度热力图展示</t>
  </si>
  <si>
    <t>EI</t>
  </si>
  <si>
    <t>查询统计</t>
  </si>
  <si>
    <t>单点查询</t>
  </si>
  <si>
    <t>所有高度图表</t>
  </si>
  <si>
    <t>某高度图表</t>
  </si>
  <si>
    <t>单点对比</t>
  </si>
  <si>
    <t>因子对比</t>
  </si>
  <si>
    <t>高度对比</t>
  </si>
  <si>
    <t>多点对比</t>
  </si>
  <si>
    <t>同比环比</t>
  </si>
  <si>
    <t>同比</t>
  </si>
  <si>
    <t>环比</t>
  </si>
  <si>
    <t>方式一</t>
  </si>
  <si>
    <t>报表统计</t>
  </si>
  <si>
    <t>日报</t>
  </si>
  <si>
    <t>方式二</t>
  </si>
  <si>
    <t>月报</t>
  </si>
  <si>
    <t>年报</t>
  </si>
  <si>
    <t>数据分析</t>
  </si>
  <si>
    <t>因子相关性</t>
  </si>
  <si>
    <t>近地面高空气象因素相关图</t>
  </si>
  <si>
    <t>风速风向玫瑰图</t>
  </si>
  <si>
    <t>时序分布</t>
  </si>
  <si>
    <t>月度</t>
  </si>
  <si>
    <t>周</t>
  </si>
  <si>
    <t>扩散分析</t>
  </si>
  <si>
    <t>时序变化热力图</t>
  </si>
  <si>
    <t>雷达分析</t>
  </si>
  <si>
    <t>浓度光谱图</t>
  </si>
  <si>
    <t>风速风向气压图</t>
  </si>
  <si>
    <t>光谱图与地面站浓度对比图</t>
  </si>
  <si>
    <t>轨迹分析</t>
  </si>
  <si>
    <t>区域同化</t>
  </si>
  <si>
    <t>报告管理</t>
  </si>
  <si>
    <t>报告编辑</t>
  </si>
  <si>
    <t>报告查询</t>
  </si>
  <si>
    <t>报告上传</t>
  </si>
  <si>
    <t>报告</t>
  </si>
  <si>
    <t>ILF+EQ</t>
  </si>
  <si>
    <t>报告发布</t>
  </si>
  <si>
    <t>报告下载</t>
  </si>
  <si>
    <t>设备配置</t>
  </si>
  <si>
    <t>增删查改</t>
  </si>
  <si>
    <t>EI+EQ</t>
  </si>
  <si>
    <t>历史状态</t>
  </si>
  <si>
    <t>设备质控</t>
  </si>
  <si>
    <t>报警查询</t>
  </si>
  <si>
    <t>查，删，导出</t>
  </si>
  <si>
    <t>系统管理</t>
  </si>
  <si>
    <t>平台信息配置</t>
  </si>
  <si>
    <t>查，改</t>
  </si>
  <si>
    <t>监测点配置</t>
  </si>
  <si>
    <t>监测点信息</t>
  </si>
  <si>
    <t>ILF+EI+1EQ</t>
  </si>
  <si>
    <t>报警配置</t>
  </si>
  <si>
    <t>增删查改 （离线、离群、异常值设置）</t>
  </si>
  <si>
    <t>系统字典配置</t>
  </si>
  <si>
    <t>用户管理</t>
  </si>
  <si>
    <t>用户信息</t>
  </si>
  <si>
    <t>权限管理</t>
  </si>
  <si>
    <t>EI+1EQ</t>
  </si>
  <si>
    <t>日志管理</t>
  </si>
  <si>
    <t>系统日志</t>
  </si>
  <si>
    <t>设备日志</t>
  </si>
  <si>
    <t>用户需求编号</t>
  </si>
  <si>
    <t>工作量估算（人*天）</t>
  </si>
  <si>
    <t>需求分析</t>
  </si>
  <si>
    <t>详细设计</t>
  </si>
  <si>
    <t>接口开发</t>
  </si>
  <si>
    <t>界面开发</t>
  </si>
  <si>
    <t>联调优化</t>
  </si>
  <si>
    <t>测试</t>
  </si>
  <si>
    <t>O3-UR-001</t>
  </si>
  <si>
    <t>O3-UR-002</t>
  </si>
  <si>
    <t>O3-UR-003</t>
  </si>
  <si>
    <t>状态监控</t>
  </si>
  <si>
    <t>O3-UR-004</t>
  </si>
  <si>
    <t>O3-UR-005</t>
  </si>
  <si>
    <t>O3-UR-006</t>
  </si>
  <si>
    <t>O3-UR-007</t>
  </si>
  <si>
    <t>O3-UR-008</t>
  </si>
  <si>
    <t>O3-UR-009</t>
  </si>
  <si>
    <t>O3-UR-010</t>
  </si>
  <si>
    <t>O3-UR-011</t>
  </si>
  <si>
    <t>O3-UR-012</t>
  </si>
  <si>
    <t>O3-UR-013</t>
  </si>
  <si>
    <t>O3-UR-014</t>
  </si>
  <si>
    <t>O3-UR-015</t>
  </si>
  <si>
    <t>O3-UR-016</t>
  </si>
  <si>
    <t>O3-UR-017</t>
  </si>
  <si>
    <t>O3-UR-018</t>
  </si>
  <si>
    <t>O3-UR-019</t>
  </si>
  <si>
    <t>O3-UR-020</t>
  </si>
  <si>
    <t>O3-UR-021</t>
  </si>
  <si>
    <t>O3-UR-022</t>
  </si>
  <si>
    <t>O3-UR-023</t>
  </si>
  <si>
    <t>O3-UR-024</t>
  </si>
  <si>
    <t>O3-UR-025</t>
  </si>
  <si>
    <t>O3-UR-026</t>
  </si>
  <si>
    <t>第一版本不做</t>
  </si>
  <si>
    <t>O3-UR-027</t>
  </si>
  <si>
    <t>O3-UR-028</t>
  </si>
  <si>
    <t>O3-UR-029</t>
  </si>
  <si>
    <t>O3-UR-030</t>
  </si>
  <si>
    <t>O3-UR-031</t>
  </si>
  <si>
    <t>O3-UR-032</t>
  </si>
  <si>
    <t>O3-UR-033</t>
  </si>
  <si>
    <t>O3-UR-034</t>
  </si>
  <si>
    <t>O3-UR-035</t>
  </si>
  <si>
    <t>O3-UR-036</t>
  </si>
  <si>
    <t>O3-UR-037</t>
  </si>
  <si>
    <t>O3-UR-038</t>
  </si>
  <si>
    <t>O3-UR-039</t>
  </si>
  <si>
    <t>O3-UR-040</t>
  </si>
  <si>
    <t>O3-UR-041</t>
  </si>
  <si>
    <t>O3-UR-042</t>
  </si>
  <si>
    <t>O3-UR-043</t>
  </si>
  <si>
    <t>O3-UR-044</t>
  </si>
  <si>
    <r>
      <t>16.54</t>
    </r>
    <r>
      <rPr>
        <sz val="10"/>
        <rFont val="宋体"/>
        <family val="2"/>
        <charset val="0"/>
      </rPr>
      <t>人月</t>
    </r>
  </si>
</sst>
</file>

<file path=xl/styles.xml><?xml version="1.0" encoding="utf-8"?>
<styleSheet xmlns="http://schemas.openxmlformats.org/spreadsheetml/2006/main">
  <numFmts count="5">
    <numFmt numFmtId="176" formatCode="0.0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6">
    <font>
      <sz val="11"/>
      <color theme="1"/>
      <name val="宋体"/>
      <charset val="134"/>
      <scheme val="minor"/>
    </font>
    <font>
      <b/>
      <sz val="10.5"/>
      <name val="宋体"/>
      <family val="2"/>
      <charset val="0"/>
    </font>
    <font>
      <sz val="10.5"/>
      <name val="宋体"/>
      <family val="2"/>
      <charset val="0"/>
    </font>
    <font>
      <sz val="10.5"/>
      <color rgb="FFFF0000"/>
      <name val="宋体"/>
      <charset val="134"/>
    </font>
    <font>
      <sz val="10"/>
      <name val="Arial"/>
      <family val="2"/>
      <charset val="0"/>
    </font>
    <font>
      <b/>
      <sz val="10.5"/>
      <color rgb="FF000000"/>
      <name val="宋体"/>
      <charset val="134"/>
    </font>
    <font>
      <sz val="10.5"/>
      <color rgb="FF000000"/>
      <name val="宋体"/>
      <charset val="134"/>
    </font>
    <font>
      <sz val="11"/>
      <color rgb="FFFF0000"/>
      <name val="宋体"/>
      <charset val="134"/>
      <scheme val="minor"/>
    </font>
    <font>
      <sz val="11"/>
      <color rgb="FFFF0000"/>
      <name val="宋体"/>
      <charset val="134"/>
      <scheme val="minor"/>
    </font>
    <font>
      <sz val="11"/>
      <color theme="1"/>
      <name val="微软雅黑"/>
      <charset val="134"/>
    </font>
    <font>
      <sz val="14"/>
      <color theme="1"/>
      <name val="微软雅黑"/>
      <charset val="134"/>
    </font>
    <font>
      <sz val="11"/>
      <color rgb="FF0000CC"/>
      <name val="微软雅黑"/>
      <charset val="134"/>
    </font>
    <font>
      <sz val="11"/>
      <name val="微软雅黑"/>
      <charset val="134"/>
    </font>
    <font>
      <sz val="11"/>
      <color rgb="FFFF0000"/>
      <name val="宋体"/>
      <charset val="0"/>
      <scheme val="minor"/>
    </font>
    <font>
      <sz val="11"/>
      <color theme="1"/>
      <name val="宋体"/>
      <charset val="134"/>
      <scheme val="minor"/>
    </font>
    <font>
      <b/>
      <sz val="15"/>
      <color theme="3"/>
      <name val="宋体"/>
      <charset val="134"/>
      <scheme val="minor"/>
    </font>
    <font>
      <i/>
      <sz val="11"/>
      <color rgb="FF7F7F7F"/>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3F3F76"/>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sz val="10"/>
      <name val="宋体"/>
      <family val="2"/>
      <charset val="0"/>
    </font>
    <font>
      <vertAlign val="subscript"/>
      <sz val="11"/>
      <color theme="1"/>
      <name val="微软雅黑"/>
      <charset val="134"/>
    </font>
    <font>
      <vertAlign val="superscript"/>
      <sz val="11"/>
      <color theme="1"/>
      <name val="微软雅黑"/>
      <charset val="134"/>
    </font>
  </fonts>
  <fills count="38">
    <fill>
      <patternFill patternType="none"/>
    </fill>
    <fill>
      <patternFill patternType="gray125"/>
    </fill>
    <fill>
      <patternFill patternType="solid">
        <fgColor rgb="FFC6D9F1"/>
        <bgColor indexed="64"/>
      </patternFill>
    </fill>
    <fill>
      <patternFill patternType="solid">
        <fgColor theme="2" tint="-0.499984740745262"/>
        <bgColor indexed="64"/>
      </patternFill>
    </fill>
    <fill>
      <patternFill patternType="solid">
        <fgColor theme="4" tint="0.399975585192419"/>
        <bgColor indexed="64"/>
      </patternFill>
    </fill>
    <fill>
      <patternFill patternType="solid">
        <fgColor theme="0" tint="-0.0499893185216834"/>
        <bgColor indexed="64"/>
      </patternFill>
    </fill>
    <fill>
      <patternFill patternType="solid">
        <fgColor rgb="FFFFC000"/>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rgb="FFF2F2F2"/>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4" fillId="0" borderId="0" applyFont="0" applyFill="0" applyBorder="0" applyAlignment="0" applyProtection="0">
      <alignment vertical="center"/>
    </xf>
    <xf numFmtId="0" fontId="17" fillId="12" borderId="0" applyNumberFormat="0" applyBorder="0" applyAlignment="0" applyProtection="0">
      <alignment vertical="center"/>
    </xf>
    <xf numFmtId="0" fontId="21" fillId="17" borderId="16"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7" fillId="15" borderId="0" applyNumberFormat="0" applyBorder="0" applyAlignment="0" applyProtection="0">
      <alignment vertical="center"/>
    </xf>
    <xf numFmtId="0" fontId="18" fillId="9" borderId="0" applyNumberFormat="0" applyBorder="0" applyAlignment="0" applyProtection="0">
      <alignment vertical="center"/>
    </xf>
    <xf numFmtId="43" fontId="14" fillId="0" borderId="0" applyFont="0" applyFill="0" applyBorder="0" applyAlignment="0" applyProtection="0">
      <alignment vertical="center"/>
    </xf>
    <xf numFmtId="0" fontId="20" fillId="19"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26" fillId="0" borderId="0" applyNumberFormat="0" applyFill="0" applyBorder="0" applyAlignment="0" applyProtection="0">
      <alignment vertical="center"/>
    </xf>
    <xf numFmtId="0" fontId="14" fillId="7" borderId="14" applyNumberFormat="0" applyFont="0" applyAlignment="0" applyProtection="0">
      <alignment vertical="center"/>
    </xf>
    <xf numFmtId="0" fontId="20" fillId="21" borderId="0" applyNumberFormat="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13" applyNumberFormat="0" applyFill="0" applyAlignment="0" applyProtection="0">
      <alignment vertical="center"/>
    </xf>
    <xf numFmtId="0" fontId="29" fillId="0" borderId="13" applyNumberFormat="0" applyFill="0" applyAlignment="0" applyProtection="0">
      <alignment vertical="center"/>
    </xf>
    <xf numFmtId="0" fontId="20" fillId="25" borderId="0" applyNumberFormat="0" applyBorder="0" applyAlignment="0" applyProtection="0">
      <alignment vertical="center"/>
    </xf>
    <xf numFmtId="0" fontId="23" fillId="0" borderId="18" applyNumberFormat="0" applyFill="0" applyAlignment="0" applyProtection="0">
      <alignment vertical="center"/>
    </xf>
    <xf numFmtId="0" fontId="20" fillId="16" borderId="0" applyNumberFormat="0" applyBorder="0" applyAlignment="0" applyProtection="0">
      <alignment vertical="center"/>
    </xf>
    <xf numFmtId="0" fontId="30" fillId="27" borderId="20" applyNumberFormat="0" applyAlignment="0" applyProtection="0">
      <alignment vertical="center"/>
    </xf>
    <xf numFmtId="0" fontId="31" fillId="27" borderId="16" applyNumberFormat="0" applyAlignment="0" applyProtection="0">
      <alignment vertical="center"/>
    </xf>
    <xf numFmtId="0" fontId="19" fillId="14" borderId="15" applyNumberFormat="0" applyAlignment="0" applyProtection="0">
      <alignment vertical="center"/>
    </xf>
    <xf numFmtId="0" fontId="17" fillId="31" borderId="0" applyNumberFormat="0" applyBorder="0" applyAlignment="0" applyProtection="0">
      <alignment vertical="center"/>
    </xf>
    <xf numFmtId="0" fontId="20" fillId="32" borderId="0" applyNumberFormat="0" applyBorder="0" applyAlignment="0" applyProtection="0">
      <alignment vertical="center"/>
    </xf>
    <xf numFmtId="0" fontId="22" fillId="0" borderId="17" applyNumberFormat="0" applyFill="0" applyAlignment="0" applyProtection="0">
      <alignment vertical="center"/>
    </xf>
    <xf numFmtId="0" fontId="28" fillId="0" borderId="19" applyNumberFormat="0" applyFill="0" applyAlignment="0" applyProtection="0">
      <alignment vertical="center"/>
    </xf>
    <xf numFmtId="0" fontId="32" fillId="30" borderId="0" applyNumberFormat="0" applyBorder="0" applyAlignment="0" applyProtection="0">
      <alignment vertical="center"/>
    </xf>
    <xf numFmtId="0" fontId="27" fillId="20" borderId="0" applyNumberFormat="0" applyBorder="0" applyAlignment="0" applyProtection="0">
      <alignment vertical="center"/>
    </xf>
    <xf numFmtId="0" fontId="17" fillId="28" borderId="0" applyNumberFormat="0" applyBorder="0" applyAlignment="0" applyProtection="0">
      <alignment vertical="center"/>
    </xf>
    <xf numFmtId="0" fontId="20" fillId="34" borderId="0" applyNumberFormat="0" applyBorder="0" applyAlignment="0" applyProtection="0">
      <alignment vertical="center"/>
    </xf>
    <xf numFmtId="0" fontId="17" fillId="11"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8" borderId="0" applyNumberFormat="0" applyBorder="0" applyAlignment="0" applyProtection="0">
      <alignment vertical="center"/>
    </xf>
    <xf numFmtId="0" fontId="20" fillId="33" borderId="0" applyNumberFormat="0" applyBorder="0" applyAlignment="0" applyProtection="0">
      <alignment vertical="center"/>
    </xf>
    <xf numFmtId="0" fontId="20" fillId="24" borderId="0" applyNumberFormat="0" applyBorder="0" applyAlignment="0" applyProtection="0">
      <alignment vertical="center"/>
    </xf>
    <xf numFmtId="0" fontId="17" fillId="29" borderId="0" applyNumberFormat="0" applyBorder="0" applyAlignment="0" applyProtection="0">
      <alignment vertical="center"/>
    </xf>
    <xf numFmtId="0" fontId="17" fillId="22" borderId="0" applyNumberFormat="0" applyBorder="0" applyAlignment="0" applyProtection="0">
      <alignment vertical="center"/>
    </xf>
    <xf numFmtId="0" fontId="20" fillId="26" borderId="0" applyNumberFormat="0" applyBorder="0" applyAlignment="0" applyProtection="0">
      <alignment vertical="center"/>
    </xf>
    <xf numFmtId="0" fontId="17" fillId="13"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17" fillId="10" borderId="0" applyNumberFormat="0" applyBorder="0" applyAlignment="0" applyProtection="0">
      <alignment vertical="center"/>
    </xf>
    <xf numFmtId="0" fontId="20" fillId="35" borderId="0" applyNumberFormat="0" applyBorder="0" applyAlignment="0" applyProtection="0">
      <alignment vertical="center"/>
    </xf>
  </cellStyleXfs>
  <cellXfs count="54">
    <xf numFmtId="0" fontId="0" fillId="0" borderId="0" xfId="0"/>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top"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top" wrapText="1"/>
    </xf>
    <xf numFmtId="0" fontId="3" fillId="0" borderId="1" xfId="0" applyFont="1" applyFill="1" applyBorder="1" applyAlignment="1">
      <alignment horizontal="justify" vertical="top"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top" wrapText="1"/>
    </xf>
    <xf numFmtId="0" fontId="2" fillId="0" borderId="0" xfId="0" applyFont="1" applyFill="1" applyBorder="1" applyAlignment="1">
      <alignment horizontal="justify" vertical="top" wrapText="1"/>
    </xf>
    <xf numFmtId="0" fontId="2" fillId="0" borderId="0" xfId="0" applyFont="1" applyFill="1" applyBorder="1" applyAlignment="1">
      <alignment horizontal="justify" vertical="top" wrapText="1"/>
    </xf>
    <xf numFmtId="0" fontId="4" fillId="0" borderId="0" xfId="0" applyFont="1" applyFill="1" applyBorder="1" applyAlignment="1"/>
    <xf numFmtId="0" fontId="4" fillId="0" borderId="0" xfId="0" applyFont="1" applyFill="1" applyBorder="1" applyAlignment="1"/>
    <xf numFmtId="0" fontId="5" fillId="2" borderId="1" xfId="0" applyFont="1" applyFill="1" applyBorder="1" applyAlignment="1">
      <alignment horizontal="center" vertical="top" wrapText="1"/>
    </xf>
    <xf numFmtId="0" fontId="0" fillId="3" borderId="1" xfId="0" applyFill="1" applyBorder="1"/>
    <xf numFmtId="0" fontId="6" fillId="0" borderId="1" xfId="0" applyFont="1" applyBorder="1" applyAlignment="1">
      <alignment horizontal="center" vertical="center" wrapText="1"/>
    </xf>
    <xf numFmtId="0" fontId="6" fillId="0" borderId="1" xfId="0" applyFont="1" applyBorder="1" applyAlignment="1">
      <alignment horizontal="justify" vertical="top" wrapText="1"/>
    </xf>
    <xf numFmtId="0" fontId="0" fillId="0" borderId="1" xfId="0" applyBorder="1"/>
    <xf numFmtId="0" fontId="7" fillId="0" borderId="1" xfId="0" applyFont="1" applyBorder="1"/>
    <xf numFmtId="0" fontId="8" fillId="0" borderId="1" xfId="0" applyFont="1" applyBorder="1"/>
    <xf numFmtId="0" fontId="6" fillId="0" borderId="1" xfId="0" applyFont="1" applyBorder="1" applyAlignment="1">
      <alignment horizontal="center" vertical="top" wrapText="1"/>
    </xf>
    <xf numFmtId="0" fontId="6" fillId="0" borderId="1" xfId="0" applyFont="1" applyBorder="1" applyAlignment="1">
      <alignment horizontal="justify" vertical="center" wrapText="1"/>
    </xf>
    <xf numFmtId="0" fontId="9" fillId="0" borderId="0" xfId="0" applyFont="1"/>
    <xf numFmtId="0" fontId="9" fillId="0" borderId="0" xfId="0" applyFont="1" applyAlignment="1">
      <alignment vertical="center"/>
    </xf>
    <xf numFmtId="0" fontId="9" fillId="0" borderId="0" xfId="0" applyFont="1" applyAlignment="1">
      <alignment horizontal="center" vertical="center"/>
    </xf>
    <xf numFmtId="0" fontId="10" fillId="4" borderId="1" xfId="0" applyFont="1" applyFill="1" applyBorder="1" applyAlignment="1">
      <alignment horizontal="center" vertical="center"/>
    </xf>
    <xf numFmtId="0" fontId="9" fillId="0" borderId="1" xfId="0" applyFont="1" applyBorder="1" applyAlignment="1">
      <alignment horizontal="center"/>
    </xf>
    <xf numFmtId="0" fontId="9" fillId="0" borderId="1" xfId="0" applyFont="1" applyBorder="1" applyAlignment="1">
      <alignment horizontal="center" vertical="center"/>
    </xf>
    <xf numFmtId="0" fontId="9" fillId="5" borderId="1" xfId="0" applyFont="1" applyFill="1" applyBorder="1"/>
    <xf numFmtId="0" fontId="9" fillId="6" borderId="1" xfId="0" applyFont="1" applyFill="1" applyBorder="1" applyAlignment="1">
      <alignment horizont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9" fillId="5" borderId="1" xfId="0" applyFont="1" applyFill="1" applyBorder="1" applyAlignment="1">
      <alignment wrapText="1"/>
    </xf>
    <xf numFmtId="0" fontId="9" fillId="6" borderId="1" xfId="0" applyFont="1" applyFill="1" applyBorder="1" applyAlignment="1">
      <alignment horizontal="center" vertical="center"/>
    </xf>
    <xf numFmtId="0" fontId="9" fillId="0" borderId="1" xfId="0" applyFont="1" applyBorder="1"/>
    <xf numFmtId="0" fontId="9" fillId="0" borderId="1" xfId="0" applyFont="1" applyBorder="1" applyAlignment="1">
      <alignment vertical="center"/>
    </xf>
    <xf numFmtId="176" fontId="12" fillId="0" borderId="1" xfId="0" applyNumberFormat="1" applyFont="1" applyBorder="1" applyAlignment="1">
      <alignment horizontal="center" vertical="center"/>
    </xf>
    <xf numFmtId="0" fontId="9" fillId="5" borderId="4" xfId="0" applyFont="1" applyFill="1" applyBorder="1" applyAlignment="1">
      <alignment horizontal="center" vertical="center" wrapText="1"/>
    </xf>
    <xf numFmtId="0" fontId="9" fillId="5" borderId="5" xfId="0" applyFont="1" applyFill="1" applyBorder="1" applyAlignment="1">
      <alignment horizontal="center" vertical="center"/>
    </xf>
    <xf numFmtId="0" fontId="9" fillId="5" borderId="6" xfId="0" applyFont="1" applyFill="1" applyBorder="1" applyAlignment="1">
      <alignment horizontal="center" vertical="center"/>
    </xf>
    <xf numFmtId="0" fontId="9" fillId="6" borderId="1" xfId="0" applyFont="1" applyFill="1" applyBorder="1" applyAlignment="1">
      <alignment horizontal="center" vertical="center" wrapText="1"/>
    </xf>
    <xf numFmtId="176" fontId="11" fillId="0" borderId="1" xfId="0" applyNumberFormat="1" applyFont="1" applyBorder="1" applyAlignment="1">
      <alignment horizontal="center" vertical="center"/>
    </xf>
    <xf numFmtId="0" fontId="9" fillId="5" borderId="4" xfId="0" applyFont="1" applyFill="1" applyBorder="1" applyAlignment="1">
      <alignment horizontal="left" wrapText="1"/>
    </xf>
    <xf numFmtId="0" fontId="9" fillId="5" borderId="5" xfId="0" applyFont="1" applyFill="1" applyBorder="1" applyAlignment="1">
      <alignment horizontal="left" wrapText="1"/>
    </xf>
    <xf numFmtId="0" fontId="9" fillId="5" borderId="6" xfId="0" applyFont="1" applyFill="1" applyBorder="1" applyAlignment="1">
      <alignment horizontal="left" wrapText="1"/>
    </xf>
    <xf numFmtId="0" fontId="9" fillId="0" borderId="1" xfId="0" applyFont="1" applyBorder="1" applyAlignment="1">
      <alignment vertical="center" wrapText="1"/>
    </xf>
    <xf numFmtId="0" fontId="9" fillId="0" borderId="1" xfId="0" applyFont="1" applyBorder="1" applyAlignment="1">
      <alignment horizontal="center" wrapText="1"/>
    </xf>
    <xf numFmtId="9" fontId="11" fillId="0" borderId="1" xfId="0" applyNumberFormat="1" applyFont="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9" fillId="6" borderId="12"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A10" workbookViewId="0">
      <selection activeCell="A29" sqref="A29:B31"/>
    </sheetView>
  </sheetViews>
  <sheetFormatPr defaultColWidth="9" defaultRowHeight="16.5" outlineLevelCol="5"/>
  <cols>
    <col min="1" max="1" width="19.875" style="22" customWidth="1"/>
    <col min="2" max="2" width="24.125" style="22" customWidth="1"/>
    <col min="3" max="3" width="37.375" style="23" customWidth="1"/>
    <col min="4" max="4" width="17" style="24" customWidth="1"/>
    <col min="5" max="5" width="53.75" style="22" customWidth="1"/>
  </cols>
  <sheetData>
    <row r="1" ht="20.25" spans="1:5">
      <c r="A1" s="25" t="s">
        <v>0</v>
      </c>
      <c r="B1" s="25"/>
      <c r="C1" s="25"/>
      <c r="D1" s="25"/>
      <c r="E1" s="25"/>
    </row>
    <row r="2" spans="1:5">
      <c r="A2" s="26" t="s">
        <v>1</v>
      </c>
      <c r="B2" s="26"/>
      <c r="C2" s="27" t="s">
        <v>2</v>
      </c>
      <c r="D2" s="27"/>
      <c r="E2" s="28" t="s">
        <v>3</v>
      </c>
    </row>
    <row r="3" ht="81" customHeight="1" spans="1:5">
      <c r="A3" s="29" t="s">
        <v>4</v>
      </c>
      <c r="B3" s="29"/>
      <c r="C3" s="30">
        <v>263</v>
      </c>
      <c r="D3" s="31"/>
      <c r="E3" s="32" t="s">
        <v>5</v>
      </c>
    </row>
    <row r="4" ht="66" spans="1:5">
      <c r="A4" s="26" t="s">
        <v>6</v>
      </c>
      <c r="B4" s="26"/>
      <c r="C4" s="30" t="s">
        <v>7</v>
      </c>
      <c r="D4" s="31"/>
      <c r="E4" s="32" t="s">
        <v>8</v>
      </c>
    </row>
    <row r="5" ht="82.5" spans="1:5">
      <c r="A5" s="26" t="s">
        <v>9</v>
      </c>
      <c r="B5" s="26"/>
      <c r="C5" s="30">
        <v>1.26</v>
      </c>
      <c r="D5" s="31"/>
      <c r="E5" s="32" t="s">
        <v>10</v>
      </c>
    </row>
    <row r="6" spans="1:5">
      <c r="A6" s="33" t="s">
        <v>11</v>
      </c>
      <c r="B6" s="34" t="s">
        <v>12</v>
      </c>
      <c r="C6" s="30">
        <f>C3*C5</f>
        <v>331.38</v>
      </c>
      <c r="D6" s="31"/>
      <c r="E6" s="28"/>
    </row>
    <row r="7" spans="1:5">
      <c r="A7" s="33"/>
      <c r="B7" s="34" t="s">
        <v>13</v>
      </c>
      <c r="C7" s="30" t="s">
        <v>7</v>
      </c>
      <c r="D7" s="31"/>
      <c r="E7" s="28"/>
    </row>
    <row r="8" spans="1:5">
      <c r="A8" s="27" t="s">
        <v>14</v>
      </c>
      <c r="B8" s="27"/>
      <c r="C8" s="35" t="s">
        <v>15</v>
      </c>
      <c r="D8" s="36">
        <v>4.37</v>
      </c>
      <c r="E8" s="37" t="s">
        <v>16</v>
      </c>
    </row>
    <row r="9" spans="1:5">
      <c r="A9" s="27"/>
      <c r="B9" s="27"/>
      <c r="C9" s="35" t="s">
        <v>17</v>
      </c>
      <c r="D9" s="36">
        <v>7.38</v>
      </c>
      <c r="E9" s="38"/>
    </row>
    <row r="10" spans="1:5">
      <c r="A10" s="27"/>
      <c r="B10" s="27"/>
      <c r="C10" s="35" t="s">
        <v>18</v>
      </c>
      <c r="D10" s="36">
        <v>14.72</v>
      </c>
      <c r="E10" s="39"/>
    </row>
    <row r="11" spans="1:5">
      <c r="A11" s="40" t="s">
        <v>19</v>
      </c>
      <c r="B11" s="40"/>
      <c r="C11" s="35" t="s">
        <v>20</v>
      </c>
      <c r="D11" s="41">
        <f>C6*D8</f>
        <v>1448.1306</v>
      </c>
      <c r="E11" s="28"/>
    </row>
    <row r="12" spans="1:5">
      <c r="A12" s="40"/>
      <c r="B12" s="40"/>
      <c r="C12" s="35" t="s">
        <v>21</v>
      </c>
      <c r="D12" s="41">
        <f>C6*D9</f>
        <v>2445.5844</v>
      </c>
      <c r="E12" s="28"/>
    </row>
    <row r="13" spans="1:5">
      <c r="A13" s="40"/>
      <c r="B13" s="40"/>
      <c r="C13" s="35" t="s">
        <v>22</v>
      </c>
      <c r="D13" s="41">
        <f>C6*D10</f>
        <v>4877.9136</v>
      </c>
      <c r="E13" s="28"/>
    </row>
    <row r="14" spans="1:5">
      <c r="A14" s="27" t="s">
        <v>23</v>
      </c>
      <c r="B14" s="27"/>
      <c r="C14" s="35" t="s">
        <v>24</v>
      </c>
      <c r="D14" s="41">
        <v>1</v>
      </c>
      <c r="E14" s="42" t="s">
        <v>25</v>
      </c>
    </row>
    <row r="15" spans="1:5">
      <c r="A15" s="27"/>
      <c r="B15" s="27"/>
      <c r="C15" s="35" t="s">
        <v>26</v>
      </c>
      <c r="D15" s="41">
        <v>1.2</v>
      </c>
      <c r="E15" s="43"/>
    </row>
    <row r="16" spans="1:5">
      <c r="A16" s="27"/>
      <c r="B16" s="27"/>
      <c r="C16" s="35" t="s">
        <v>27</v>
      </c>
      <c r="D16" s="41">
        <v>1</v>
      </c>
      <c r="E16" s="43"/>
    </row>
    <row r="17" spans="1:5">
      <c r="A17" s="27"/>
      <c r="B17" s="27"/>
      <c r="C17" s="35" t="s">
        <v>28</v>
      </c>
      <c r="D17" s="41">
        <v>1</v>
      </c>
      <c r="E17" s="43"/>
    </row>
    <row r="18" spans="1:5">
      <c r="A18" s="27"/>
      <c r="B18" s="27"/>
      <c r="C18" s="35" t="s">
        <v>29</v>
      </c>
      <c r="D18" s="41">
        <v>1</v>
      </c>
      <c r="E18" s="43"/>
    </row>
    <row r="19" spans="1:5">
      <c r="A19" s="27"/>
      <c r="B19" s="27"/>
      <c r="C19" s="35" t="s">
        <v>30</v>
      </c>
      <c r="D19" s="41">
        <v>1</v>
      </c>
      <c r="E19" s="44"/>
    </row>
    <row r="20" spans="1:6">
      <c r="A20" s="40" t="s">
        <v>31</v>
      </c>
      <c r="B20" s="40"/>
      <c r="C20" s="45" t="s">
        <v>20</v>
      </c>
      <c r="D20" s="41">
        <f>D11*D14*D15*D16*D17*D18*D19</f>
        <v>1737.75672</v>
      </c>
      <c r="E20" s="28"/>
      <c r="F20">
        <f>D20/176</f>
        <v>9.87361772727273</v>
      </c>
    </row>
    <row r="21" spans="1:6">
      <c r="A21" s="40"/>
      <c r="B21" s="40"/>
      <c r="C21" s="45" t="s">
        <v>21</v>
      </c>
      <c r="D21" s="41">
        <f>D12*D14*D15*D16*D17*D18*D19</f>
        <v>2934.70128</v>
      </c>
      <c r="E21" s="28"/>
      <c r="F21">
        <f t="shared" ref="F21:F22" si="0">D21/176</f>
        <v>16.6744390909091</v>
      </c>
    </row>
    <row r="22" spans="1:6">
      <c r="A22" s="40"/>
      <c r="B22" s="40"/>
      <c r="C22" s="45" t="s">
        <v>22</v>
      </c>
      <c r="D22" s="41">
        <f>D13*D14*D15*D16*D17*D18*D19</f>
        <v>5853.49632</v>
      </c>
      <c r="E22" s="28"/>
      <c r="F22">
        <f t="shared" si="0"/>
        <v>33.2585018181818</v>
      </c>
    </row>
    <row r="23" ht="21" spans="1:5">
      <c r="A23" s="26" t="s">
        <v>32</v>
      </c>
      <c r="B23" s="26"/>
      <c r="C23" s="26"/>
      <c r="D23" s="36">
        <v>176</v>
      </c>
      <c r="E23" s="28" t="s">
        <v>33</v>
      </c>
    </row>
    <row r="24" ht="33" spans="1:5">
      <c r="A24" s="26" t="s">
        <v>34</v>
      </c>
      <c r="B24" s="26"/>
      <c r="C24" s="26"/>
      <c r="D24" s="36">
        <v>1.72</v>
      </c>
      <c r="E24" s="32" t="s">
        <v>35</v>
      </c>
    </row>
    <row r="25" spans="1:5">
      <c r="A25" s="46" t="s">
        <v>36</v>
      </c>
      <c r="B25" s="46"/>
      <c r="C25" s="45" t="s">
        <v>37</v>
      </c>
      <c r="D25" s="41">
        <f>D20/D23*D24</f>
        <v>16.9826224909091</v>
      </c>
      <c r="E25" s="28"/>
    </row>
    <row r="26" spans="1:5">
      <c r="A26" s="46"/>
      <c r="B26" s="46"/>
      <c r="C26" s="45" t="s">
        <v>38</v>
      </c>
      <c r="D26" s="41">
        <f>D21/D23*D24</f>
        <v>28.6800352363636</v>
      </c>
      <c r="E26" s="28"/>
    </row>
    <row r="27" spans="1:5">
      <c r="A27" s="46"/>
      <c r="B27" s="46"/>
      <c r="C27" s="45" t="s">
        <v>39</v>
      </c>
      <c r="D27" s="41">
        <f>D22/D23*D24</f>
        <v>57.2046231272727</v>
      </c>
      <c r="E27" s="28"/>
    </row>
    <row r="28" spans="1:5">
      <c r="A28" s="26" t="s">
        <v>40</v>
      </c>
      <c r="B28" s="26"/>
      <c r="C28" s="26"/>
      <c r="D28" s="41">
        <v>0</v>
      </c>
      <c r="E28" s="28"/>
    </row>
    <row r="29" spans="1:5">
      <c r="A29" s="40" t="s">
        <v>41</v>
      </c>
      <c r="B29" s="40"/>
      <c r="C29" s="45" t="s">
        <v>42</v>
      </c>
      <c r="D29" s="41">
        <f>1.277*POWER(D20/D23,0.404)</f>
        <v>3.2207671352688</v>
      </c>
      <c r="E29" s="28"/>
    </row>
    <row r="30" spans="1:5">
      <c r="A30" s="40"/>
      <c r="B30" s="40"/>
      <c r="C30" s="45" t="s">
        <v>43</v>
      </c>
      <c r="D30" s="41">
        <f>1.277*POWER(D21/D23,0.404)</f>
        <v>3.98015142982858</v>
      </c>
      <c r="E30" s="28"/>
    </row>
    <row r="31" spans="1:5">
      <c r="A31" s="40"/>
      <c r="B31" s="40"/>
      <c r="C31" s="45" t="s">
        <v>44</v>
      </c>
      <c r="D31" s="41">
        <f>1.277*POWER(D22/D23,0.404)</f>
        <v>5.26065208733594</v>
      </c>
      <c r="E31" s="28"/>
    </row>
    <row r="32" spans="1:5">
      <c r="A32" s="40" t="s">
        <v>45</v>
      </c>
      <c r="B32" s="40"/>
      <c r="C32" s="45" t="s">
        <v>37</v>
      </c>
      <c r="D32" s="41">
        <f>D25+D28</f>
        <v>16.9826224909091</v>
      </c>
      <c r="E32" s="28"/>
    </row>
    <row r="33" spans="1:5">
      <c r="A33" s="40"/>
      <c r="B33" s="40"/>
      <c r="C33" s="45" t="s">
        <v>38</v>
      </c>
      <c r="D33" s="41">
        <f>D26+D28</f>
        <v>28.6800352363636</v>
      </c>
      <c r="E33" s="28"/>
    </row>
    <row r="34" spans="1:5">
      <c r="A34" s="40"/>
      <c r="B34" s="40"/>
      <c r="C34" s="45" t="s">
        <v>39</v>
      </c>
      <c r="D34" s="41">
        <f>D27+3</f>
        <v>60.2046231272727</v>
      </c>
      <c r="E34" s="28"/>
    </row>
    <row r="35" spans="1:5">
      <c r="A35" s="27" t="s">
        <v>46</v>
      </c>
      <c r="B35" s="27"/>
      <c r="C35" s="45" t="s">
        <v>47</v>
      </c>
      <c r="D35" s="47">
        <v>0.3</v>
      </c>
      <c r="E35" s="28" t="s">
        <v>48</v>
      </c>
    </row>
    <row r="36" spans="1:5">
      <c r="A36" s="48" t="s">
        <v>49</v>
      </c>
      <c r="B36" s="49"/>
      <c r="C36" s="45" t="s">
        <v>37</v>
      </c>
      <c r="D36" s="41">
        <f>D32*(1+D35)</f>
        <v>22.0774092381818</v>
      </c>
      <c r="E36" s="28"/>
    </row>
    <row r="37" spans="1:5">
      <c r="A37" s="50"/>
      <c r="B37" s="51"/>
      <c r="C37" s="45" t="s">
        <v>38</v>
      </c>
      <c r="D37" s="41">
        <f>D33*(1+D35)</f>
        <v>37.2840458072727</v>
      </c>
      <c r="E37" s="28"/>
    </row>
    <row r="38" spans="1:5">
      <c r="A38" s="52"/>
      <c r="B38" s="53"/>
      <c r="C38" s="45" t="s">
        <v>39</v>
      </c>
      <c r="D38" s="41">
        <f>D34*(1+D35)</f>
        <v>78.2660100654545</v>
      </c>
      <c r="E38" s="28"/>
    </row>
    <row r="39" spans="1:5">
      <c r="A39" s="26" t="s">
        <v>50</v>
      </c>
      <c r="B39" s="26"/>
      <c r="C39" s="26"/>
      <c r="D39" s="41">
        <f>D37/C6*10000</f>
        <v>1125.11454545455</v>
      </c>
      <c r="E39" s="28"/>
    </row>
  </sheetData>
  <mergeCells count="27">
    <mergeCell ref="A1:E1"/>
    <mergeCell ref="A2:B2"/>
    <mergeCell ref="C2:D2"/>
    <mergeCell ref="A3:B3"/>
    <mergeCell ref="C3:D3"/>
    <mergeCell ref="A4:B4"/>
    <mergeCell ref="C4:D4"/>
    <mergeCell ref="A5:B5"/>
    <mergeCell ref="C5:D5"/>
    <mergeCell ref="C6:D6"/>
    <mergeCell ref="C7:D7"/>
    <mergeCell ref="A23:C23"/>
    <mergeCell ref="A24:C24"/>
    <mergeCell ref="A28:C28"/>
    <mergeCell ref="A35:B35"/>
    <mergeCell ref="A39:C39"/>
    <mergeCell ref="A6:A7"/>
    <mergeCell ref="E8:E10"/>
    <mergeCell ref="E14:E19"/>
    <mergeCell ref="A8:B10"/>
    <mergeCell ref="A11:B13"/>
    <mergeCell ref="A14:B19"/>
    <mergeCell ref="A20:B22"/>
    <mergeCell ref="A36:B38"/>
    <mergeCell ref="A25:B27"/>
    <mergeCell ref="A29:B31"/>
    <mergeCell ref="A32:B34"/>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topLeftCell="A7" workbookViewId="0">
      <selection activeCell="E12" sqref="E12"/>
    </sheetView>
  </sheetViews>
  <sheetFormatPr defaultColWidth="9" defaultRowHeight="13.5" outlineLevelCol="7"/>
  <cols>
    <col min="2" max="2" width="16.875" customWidth="1"/>
    <col min="3" max="3" width="37.375" customWidth="1"/>
    <col min="4" max="4" width="27.25" customWidth="1"/>
    <col min="5" max="5" width="20.25" customWidth="1"/>
  </cols>
  <sheetData>
    <row r="1" spans="1:5">
      <c r="A1" s="13" t="s">
        <v>51</v>
      </c>
      <c r="B1" s="13" t="s">
        <v>52</v>
      </c>
      <c r="C1" s="13" t="s">
        <v>53</v>
      </c>
      <c r="D1" s="14" t="s">
        <v>54</v>
      </c>
      <c r="E1" s="14" t="s">
        <v>55</v>
      </c>
    </row>
    <row r="2" spans="1:7">
      <c r="A2" s="15" t="s">
        <v>56</v>
      </c>
      <c r="B2" s="15" t="s">
        <v>57</v>
      </c>
      <c r="C2" s="16" t="s">
        <v>58</v>
      </c>
      <c r="D2" s="17" t="s">
        <v>59</v>
      </c>
      <c r="E2" s="17" t="s">
        <v>60</v>
      </c>
      <c r="G2" t="s">
        <v>61</v>
      </c>
    </row>
    <row r="3" spans="1:8">
      <c r="A3" s="15"/>
      <c r="B3" s="15"/>
      <c r="C3" s="16" t="s">
        <v>62</v>
      </c>
      <c r="D3" s="17" t="s">
        <v>63</v>
      </c>
      <c r="E3" s="17" t="s">
        <v>60</v>
      </c>
      <c r="G3" t="s">
        <v>60</v>
      </c>
      <c r="H3">
        <v>5</v>
      </c>
    </row>
    <row r="4" spans="1:8">
      <c r="A4" s="15"/>
      <c r="B4" s="15" t="s">
        <v>64</v>
      </c>
      <c r="C4" s="16" t="s">
        <v>58</v>
      </c>
      <c r="D4" s="17" t="s">
        <v>59</v>
      </c>
      <c r="E4" s="17" t="s">
        <v>65</v>
      </c>
      <c r="G4" t="s">
        <v>65</v>
      </c>
      <c r="H4">
        <v>0</v>
      </c>
    </row>
    <row r="5" spans="1:5">
      <c r="A5" s="15"/>
      <c r="B5" s="15"/>
      <c r="C5" s="16" t="s">
        <v>66</v>
      </c>
      <c r="D5" s="17"/>
      <c r="E5" s="17"/>
    </row>
    <row r="6" spans="1:8">
      <c r="A6" s="15"/>
      <c r="B6" s="15" t="s">
        <v>67</v>
      </c>
      <c r="C6" s="16" t="s">
        <v>68</v>
      </c>
      <c r="D6" s="17"/>
      <c r="E6" s="18" t="s">
        <v>69</v>
      </c>
      <c r="G6" t="s">
        <v>69</v>
      </c>
      <c r="H6">
        <v>13</v>
      </c>
    </row>
    <row r="7" spans="1:8">
      <c r="A7" s="15"/>
      <c r="B7" s="15"/>
      <c r="C7" s="16" t="s">
        <v>70</v>
      </c>
      <c r="D7" s="17"/>
      <c r="E7" s="19" t="s">
        <v>69</v>
      </c>
      <c r="G7" t="s">
        <v>71</v>
      </c>
      <c r="H7">
        <v>27</v>
      </c>
    </row>
    <row r="8" spans="1:8">
      <c r="A8" s="15"/>
      <c r="B8" s="15"/>
      <c r="C8" s="16" t="s">
        <v>72</v>
      </c>
      <c r="D8" s="17"/>
      <c r="E8" s="19" t="s">
        <v>69</v>
      </c>
      <c r="G8" t="s">
        <v>73</v>
      </c>
      <c r="H8">
        <v>10</v>
      </c>
    </row>
    <row r="9" spans="1:5">
      <c r="A9" s="15" t="s">
        <v>74</v>
      </c>
      <c r="B9" s="15" t="s">
        <v>75</v>
      </c>
      <c r="C9" s="16" t="s">
        <v>76</v>
      </c>
      <c r="D9" s="17"/>
      <c r="E9" s="17" t="s">
        <v>71</v>
      </c>
    </row>
    <row r="10" spans="1:5">
      <c r="A10" s="15"/>
      <c r="B10" s="15"/>
      <c r="C10" s="16" t="s">
        <v>77</v>
      </c>
      <c r="D10" s="17"/>
      <c r="E10" s="17" t="s">
        <v>71</v>
      </c>
    </row>
    <row r="11" spans="1:5">
      <c r="A11" s="15"/>
      <c r="B11" s="15" t="s">
        <v>78</v>
      </c>
      <c r="C11" s="16" t="s">
        <v>79</v>
      </c>
      <c r="D11" s="17"/>
      <c r="E11" s="17" t="s">
        <v>71</v>
      </c>
    </row>
    <row r="12" spans="1:5">
      <c r="A12" s="15"/>
      <c r="B12" s="15"/>
      <c r="C12" s="16" t="s">
        <v>80</v>
      </c>
      <c r="D12" s="17"/>
      <c r="E12" s="17" t="s">
        <v>71</v>
      </c>
    </row>
    <row r="13" spans="1:5">
      <c r="A13" s="15"/>
      <c r="B13" s="15" t="s">
        <v>81</v>
      </c>
      <c r="C13" s="16" t="s">
        <v>76</v>
      </c>
      <c r="D13" s="17"/>
      <c r="E13" s="17" t="s">
        <v>71</v>
      </c>
    </row>
    <row r="14" spans="1:5">
      <c r="A14" s="15"/>
      <c r="B14" s="15"/>
      <c r="C14" s="16" t="s">
        <v>77</v>
      </c>
      <c r="D14" s="17"/>
      <c r="E14" s="17" t="s">
        <v>71</v>
      </c>
    </row>
    <row r="15" spans="1:5">
      <c r="A15" s="15"/>
      <c r="B15" s="15" t="s">
        <v>82</v>
      </c>
      <c r="C15" s="16" t="s">
        <v>83</v>
      </c>
      <c r="D15" s="17"/>
      <c r="E15" s="17" t="s">
        <v>71</v>
      </c>
    </row>
    <row r="16" spans="1:8">
      <c r="A16" s="15"/>
      <c r="B16" s="15"/>
      <c r="C16" s="16" t="s">
        <v>84</v>
      </c>
      <c r="D16" s="17"/>
      <c r="E16" s="17" t="s">
        <v>71</v>
      </c>
      <c r="G16" t="s">
        <v>85</v>
      </c>
      <c r="H16">
        <f>35*5</f>
        <v>175</v>
      </c>
    </row>
    <row r="17" spans="1:8">
      <c r="A17" s="15"/>
      <c r="B17" s="15" t="s">
        <v>86</v>
      </c>
      <c r="C17" s="16" t="s">
        <v>87</v>
      </c>
      <c r="D17" s="17"/>
      <c r="E17" s="17" t="s">
        <v>71</v>
      </c>
      <c r="G17" t="s">
        <v>88</v>
      </c>
      <c r="H17">
        <f>10*5+27*4+13*5+10*4</f>
        <v>263</v>
      </c>
    </row>
    <row r="18" spans="1:5">
      <c r="A18" s="15"/>
      <c r="B18" s="15"/>
      <c r="C18" s="16" t="s">
        <v>89</v>
      </c>
      <c r="D18" s="17"/>
      <c r="E18" s="17" t="s">
        <v>71</v>
      </c>
    </row>
    <row r="19" spans="1:5">
      <c r="A19" s="15"/>
      <c r="B19" s="15"/>
      <c r="C19" s="16" t="s">
        <v>90</v>
      </c>
      <c r="D19" s="17"/>
      <c r="E19" s="17" t="s">
        <v>71</v>
      </c>
    </row>
    <row r="20" spans="1:5">
      <c r="A20" s="15" t="s">
        <v>91</v>
      </c>
      <c r="B20" s="15" t="s">
        <v>92</v>
      </c>
      <c r="C20" s="16" t="s">
        <v>93</v>
      </c>
      <c r="D20" s="17"/>
      <c r="E20" s="18" t="s">
        <v>69</v>
      </c>
    </row>
    <row r="21" spans="1:5">
      <c r="A21" s="15"/>
      <c r="B21" s="15"/>
      <c r="C21" s="16" t="s">
        <v>94</v>
      </c>
      <c r="D21" s="17"/>
      <c r="E21" s="19" t="s">
        <v>69</v>
      </c>
    </row>
    <row r="22" spans="1:5">
      <c r="A22" s="15"/>
      <c r="B22" s="15" t="s">
        <v>95</v>
      </c>
      <c r="C22" s="16" t="s">
        <v>96</v>
      </c>
      <c r="D22" s="17"/>
      <c r="E22" s="19" t="s">
        <v>69</v>
      </c>
    </row>
    <row r="23" spans="1:5">
      <c r="A23" s="15"/>
      <c r="B23" s="15"/>
      <c r="C23" s="16" t="s">
        <v>97</v>
      </c>
      <c r="D23" s="17"/>
      <c r="E23" s="19" t="s">
        <v>69</v>
      </c>
    </row>
    <row r="24" spans="1:5">
      <c r="A24" s="15"/>
      <c r="B24" s="20" t="s">
        <v>98</v>
      </c>
      <c r="C24" s="16" t="s">
        <v>99</v>
      </c>
      <c r="D24" s="17"/>
      <c r="E24" s="19" t="s">
        <v>69</v>
      </c>
    </row>
    <row r="25" spans="1:5">
      <c r="A25" s="15"/>
      <c r="B25" s="15" t="s">
        <v>100</v>
      </c>
      <c r="C25" s="16" t="s">
        <v>101</v>
      </c>
      <c r="D25" s="17"/>
      <c r="E25" s="19" t="s">
        <v>69</v>
      </c>
    </row>
    <row r="26" spans="1:5">
      <c r="A26" s="15"/>
      <c r="B26" s="15"/>
      <c r="C26" s="16" t="s">
        <v>102</v>
      </c>
      <c r="D26" s="17"/>
      <c r="E26" s="19" t="s">
        <v>69</v>
      </c>
    </row>
    <row r="27" spans="1:5">
      <c r="A27" s="15"/>
      <c r="B27" s="15"/>
      <c r="C27" s="16" t="s">
        <v>103</v>
      </c>
      <c r="D27" s="17"/>
      <c r="E27" s="19" t="s">
        <v>69</v>
      </c>
    </row>
    <row r="28" spans="1:5">
      <c r="A28" s="15"/>
      <c r="B28" s="20" t="s">
        <v>104</v>
      </c>
      <c r="C28" s="21"/>
      <c r="D28" s="17"/>
      <c r="E28" s="19" t="s">
        <v>69</v>
      </c>
    </row>
    <row r="29" spans="1:5">
      <c r="A29" s="15"/>
      <c r="B29" s="15" t="s">
        <v>105</v>
      </c>
      <c r="C29" s="21"/>
      <c r="D29" s="17"/>
      <c r="E29" s="19" t="s">
        <v>69</v>
      </c>
    </row>
    <row r="30" spans="1:5">
      <c r="A30" s="15" t="s">
        <v>106</v>
      </c>
      <c r="B30" s="15" t="s">
        <v>107</v>
      </c>
      <c r="C30" s="16" t="s">
        <v>108</v>
      </c>
      <c r="D30" s="17"/>
      <c r="E30" s="17" t="s">
        <v>71</v>
      </c>
    </row>
    <row r="31" spans="1:5">
      <c r="A31" s="15"/>
      <c r="B31" s="15"/>
      <c r="C31" s="16" t="s">
        <v>109</v>
      </c>
      <c r="D31" s="17" t="s">
        <v>110</v>
      </c>
      <c r="E31" s="17" t="s">
        <v>111</v>
      </c>
    </row>
    <row r="32" spans="1:5">
      <c r="A32" s="15"/>
      <c r="B32" s="15" t="s">
        <v>112</v>
      </c>
      <c r="C32" s="16" t="s">
        <v>112</v>
      </c>
      <c r="D32" s="17"/>
      <c r="E32" s="17" t="s">
        <v>71</v>
      </c>
    </row>
    <row r="33" spans="1:5">
      <c r="A33" s="15"/>
      <c r="B33" s="15"/>
      <c r="C33" s="16" t="s">
        <v>113</v>
      </c>
      <c r="D33" s="17"/>
      <c r="E33" s="17" t="s">
        <v>71</v>
      </c>
    </row>
    <row r="34" spans="1:5">
      <c r="A34" s="15" t="s">
        <v>56</v>
      </c>
      <c r="B34" s="20" t="s">
        <v>114</v>
      </c>
      <c r="C34" s="16" t="s">
        <v>115</v>
      </c>
      <c r="D34" s="17"/>
      <c r="E34" s="17" t="s">
        <v>116</v>
      </c>
    </row>
    <row r="35" spans="1:5">
      <c r="A35" s="15"/>
      <c r="B35" s="20" t="s">
        <v>117</v>
      </c>
      <c r="C35" s="16" t="s">
        <v>115</v>
      </c>
      <c r="D35" s="17"/>
      <c r="E35" s="17" t="s">
        <v>116</v>
      </c>
    </row>
    <row r="36" spans="1:5">
      <c r="A36" s="15"/>
      <c r="B36" s="20" t="s">
        <v>118</v>
      </c>
      <c r="C36" s="16" t="s">
        <v>115</v>
      </c>
      <c r="D36" s="17"/>
      <c r="E36" s="17" t="s">
        <v>116</v>
      </c>
    </row>
    <row r="37" spans="1:5">
      <c r="A37" s="15"/>
      <c r="B37" s="20" t="s">
        <v>119</v>
      </c>
      <c r="C37" s="16" t="s">
        <v>120</v>
      </c>
      <c r="D37" s="17"/>
      <c r="E37" s="17" t="s">
        <v>116</v>
      </c>
    </row>
    <row r="38" spans="1:5">
      <c r="A38" s="15" t="s">
        <v>121</v>
      </c>
      <c r="B38" s="20" t="s">
        <v>122</v>
      </c>
      <c r="C38" s="16" t="s">
        <v>123</v>
      </c>
      <c r="D38" s="17"/>
      <c r="E38" s="17" t="s">
        <v>116</v>
      </c>
    </row>
    <row r="39" spans="1:5">
      <c r="A39" s="15"/>
      <c r="B39" s="20" t="s">
        <v>124</v>
      </c>
      <c r="C39" s="16" t="s">
        <v>115</v>
      </c>
      <c r="D39" s="17" t="s">
        <v>125</v>
      </c>
      <c r="E39" s="17" t="s">
        <v>126</v>
      </c>
    </row>
    <row r="40" spans="1:5">
      <c r="A40" s="15"/>
      <c r="B40" s="20" t="s">
        <v>127</v>
      </c>
      <c r="C40" s="16" t="s">
        <v>128</v>
      </c>
      <c r="D40" s="17"/>
      <c r="E40" s="17" t="s">
        <v>116</v>
      </c>
    </row>
    <row r="41" spans="1:5">
      <c r="A41" s="15"/>
      <c r="B41" s="20" t="s">
        <v>129</v>
      </c>
      <c r="C41" s="16" t="s">
        <v>115</v>
      </c>
      <c r="D41" s="17"/>
      <c r="E41" s="17" t="s">
        <v>116</v>
      </c>
    </row>
    <row r="42" spans="1:5">
      <c r="A42" s="15"/>
      <c r="B42" s="20" t="s">
        <v>130</v>
      </c>
      <c r="C42" s="16" t="s">
        <v>115</v>
      </c>
      <c r="D42" s="17" t="s">
        <v>131</v>
      </c>
      <c r="E42" s="17" t="s">
        <v>126</v>
      </c>
    </row>
    <row r="43" spans="1:5">
      <c r="A43" s="15"/>
      <c r="B43" s="20" t="s">
        <v>132</v>
      </c>
      <c r="C43" s="16" t="s">
        <v>115</v>
      </c>
      <c r="D43" s="17"/>
      <c r="E43" s="17" t="s">
        <v>133</v>
      </c>
    </row>
    <row r="44" spans="1:5">
      <c r="A44" s="15"/>
      <c r="B44" s="15" t="s">
        <v>134</v>
      </c>
      <c r="C44" s="16" t="s">
        <v>135</v>
      </c>
      <c r="D44" s="17"/>
      <c r="E44" s="17" t="s">
        <v>71</v>
      </c>
    </row>
    <row r="45" spans="1:5">
      <c r="A45" s="15"/>
      <c r="B45" s="15"/>
      <c r="C45" s="16" t="s">
        <v>136</v>
      </c>
      <c r="D45" s="17"/>
      <c r="E45" s="17" t="s">
        <v>71</v>
      </c>
    </row>
  </sheetData>
  <autoFilter ref="A1:H45"/>
  <mergeCells count="20">
    <mergeCell ref="A2:A8"/>
    <mergeCell ref="A9:A19"/>
    <mergeCell ref="A20:A29"/>
    <mergeCell ref="A30:A33"/>
    <mergeCell ref="A34:A37"/>
    <mergeCell ref="A38:A45"/>
    <mergeCell ref="B2:B3"/>
    <mergeCell ref="B4:B5"/>
    <mergeCell ref="B6:B8"/>
    <mergeCell ref="B9:B10"/>
    <mergeCell ref="B11:B12"/>
    <mergeCell ref="B13:B14"/>
    <mergeCell ref="B15:B16"/>
    <mergeCell ref="B17:B19"/>
    <mergeCell ref="B20:B21"/>
    <mergeCell ref="B22:B23"/>
    <mergeCell ref="B25:B27"/>
    <mergeCell ref="B30:B31"/>
    <mergeCell ref="B32:B33"/>
    <mergeCell ref="B44:B45"/>
  </mergeCells>
  <dataValidations count="1">
    <dataValidation type="list" allowBlank="1" showInputMessage="1" showErrorMessage="1" sqref="E1">
      <formula1>"ILF,EIF,EI,EO,EQ"</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
  <sheetViews>
    <sheetView showGridLines="0" tabSelected="1" workbookViewId="0">
      <selection activeCell="M17" sqref="M17"/>
    </sheetView>
  </sheetViews>
  <sheetFormatPr defaultColWidth="9" defaultRowHeight="13.5"/>
  <cols>
    <col min="2" max="2" width="22.625" customWidth="1"/>
    <col min="3" max="3" width="29.25" customWidth="1"/>
    <col min="4" max="4" width="13.125" customWidth="1"/>
  </cols>
  <sheetData>
    <row r="1" spans="1:12">
      <c r="A1" s="1" t="s">
        <v>51</v>
      </c>
      <c r="B1" s="1" t="s">
        <v>52</v>
      </c>
      <c r="C1" s="1" t="s">
        <v>53</v>
      </c>
      <c r="D1" s="1" t="s">
        <v>137</v>
      </c>
      <c r="E1" s="1" t="s">
        <v>138</v>
      </c>
      <c r="F1" s="1"/>
      <c r="G1" s="1"/>
      <c r="H1" s="1"/>
      <c r="I1" s="1"/>
      <c r="J1" s="1"/>
      <c r="K1" s="11"/>
      <c r="L1" s="11"/>
    </row>
    <row r="2" spans="1:12">
      <c r="A2" s="1"/>
      <c r="B2" s="1"/>
      <c r="C2" s="1"/>
      <c r="D2" s="1"/>
      <c r="E2" s="1" t="s">
        <v>139</v>
      </c>
      <c r="F2" s="1" t="s">
        <v>140</v>
      </c>
      <c r="G2" s="1" t="s">
        <v>141</v>
      </c>
      <c r="H2" s="1" t="s">
        <v>142</v>
      </c>
      <c r="I2" s="1" t="s">
        <v>143</v>
      </c>
      <c r="J2" s="1" t="s">
        <v>144</v>
      </c>
      <c r="K2" s="11"/>
      <c r="L2" s="11"/>
    </row>
    <row r="3" spans="1:12">
      <c r="A3" s="2" t="s">
        <v>56</v>
      </c>
      <c r="B3" s="2" t="s">
        <v>57</v>
      </c>
      <c r="C3" s="3" t="s">
        <v>58</v>
      </c>
      <c r="D3" s="3" t="s">
        <v>145</v>
      </c>
      <c r="E3" s="3">
        <v>0.5</v>
      </c>
      <c r="F3" s="3">
        <v>0.5</v>
      </c>
      <c r="G3" s="3">
        <v>3</v>
      </c>
      <c r="H3" s="3">
        <v>4</v>
      </c>
      <c r="I3" s="3">
        <v>2</v>
      </c>
      <c r="J3" s="3">
        <v>2</v>
      </c>
      <c r="K3" s="11"/>
      <c r="L3" s="11"/>
    </row>
    <row r="4" ht="16" customHeight="1" spans="1:12">
      <c r="A4" s="2"/>
      <c r="B4" s="2"/>
      <c r="C4" s="3" t="s">
        <v>62</v>
      </c>
      <c r="D4" s="3" t="s">
        <v>146</v>
      </c>
      <c r="E4" s="3">
        <v>0.5</v>
      </c>
      <c r="F4" s="3">
        <v>0.2</v>
      </c>
      <c r="G4" s="3">
        <v>3</v>
      </c>
      <c r="H4" s="3">
        <v>4</v>
      </c>
      <c r="I4" s="3">
        <v>2</v>
      </c>
      <c r="J4" s="3">
        <v>2</v>
      </c>
      <c r="K4" s="11"/>
      <c r="L4" s="11"/>
    </row>
    <row r="5" spans="1:12">
      <c r="A5" s="2"/>
      <c r="B5" s="2" t="s">
        <v>64</v>
      </c>
      <c r="C5" s="3" t="s">
        <v>58</v>
      </c>
      <c r="D5" s="3" t="s">
        <v>147</v>
      </c>
      <c r="E5" s="3">
        <v>0.5</v>
      </c>
      <c r="F5" s="3">
        <v>0.2</v>
      </c>
      <c r="G5" s="3">
        <v>5</v>
      </c>
      <c r="H5" s="3">
        <v>5</v>
      </c>
      <c r="I5" s="3">
        <v>2</v>
      </c>
      <c r="J5" s="3">
        <v>2</v>
      </c>
      <c r="K5" s="11"/>
      <c r="L5" s="11"/>
    </row>
    <row r="6" spans="1:12">
      <c r="A6" s="2"/>
      <c r="B6" s="2"/>
      <c r="C6" s="4" t="s">
        <v>148</v>
      </c>
      <c r="D6" s="3" t="s">
        <v>149</v>
      </c>
      <c r="E6" s="3">
        <v>0.5</v>
      </c>
      <c r="F6" s="3">
        <v>0.2</v>
      </c>
      <c r="G6" s="3">
        <v>3</v>
      </c>
      <c r="H6" s="3">
        <v>2</v>
      </c>
      <c r="I6" s="3">
        <v>2</v>
      </c>
      <c r="J6" s="3">
        <v>2</v>
      </c>
      <c r="K6" s="11"/>
      <c r="L6" s="11"/>
    </row>
    <row r="7" ht="18" customHeight="1" spans="1:12">
      <c r="A7" s="2"/>
      <c r="B7" s="2" t="s">
        <v>67</v>
      </c>
      <c r="C7" s="3" t="s">
        <v>68</v>
      </c>
      <c r="D7" s="3" t="s">
        <v>150</v>
      </c>
      <c r="E7" s="3">
        <v>0.5</v>
      </c>
      <c r="F7" s="3">
        <v>0.2</v>
      </c>
      <c r="G7" s="3">
        <v>1</v>
      </c>
      <c r="H7" s="3">
        <v>2</v>
      </c>
      <c r="I7" s="3">
        <v>2</v>
      </c>
      <c r="J7" s="3">
        <v>2</v>
      </c>
      <c r="K7" s="11"/>
      <c r="L7" s="11"/>
    </row>
    <row r="8" spans="1:12">
      <c r="A8" s="2"/>
      <c r="B8" s="2"/>
      <c r="C8" s="3" t="s">
        <v>70</v>
      </c>
      <c r="D8" s="3" t="s">
        <v>151</v>
      </c>
      <c r="E8" s="3">
        <v>0.5</v>
      </c>
      <c r="F8" s="3">
        <v>0.5</v>
      </c>
      <c r="G8" s="3">
        <v>3</v>
      </c>
      <c r="H8" s="3">
        <v>5</v>
      </c>
      <c r="I8" s="3">
        <v>2</v>
      </c>
      <c r="J8" s="3">
        <v>2</v>
      </c>
      <c r="K8" s="11"/>
      <c r="L8" s="11"/>
    </row>
    <row r="9" ht="15" customHeight="1" spans="1:12">
      <c r="A9" s="2"/>
      <c r="B9" s="2"/>
      <c r="C9" s="3" t="s">
        <v>72</v>
      </c>
      <c r="D9" s="3" t="s">
        <v>152</v>
      </c>
      <c r="E9" s="3">
        <v>0.5</v>
      </c>
      <c r="F9" s="3">
        <v>0.5</v>
      </c>
      <c r="G9" s="3">
        <v>3</v>
      </c>
      <c r="H9" s="3">
        <v>4</v>
      </c>
      <c r="I9" s="3">
        <v>2</v>
      </c>
      <c r="J9" s="3">
        <v>2</v>
      </c>
      <c r="K9" s="11"/>
      <c r="L9" s="11"/>
    </row>
    <row r="10" spans="1:12">
      <c r="A10" s="2" t="s">
        <v>74</v>
      </c>
      <c r="B10" s="2" t="s">
        <v>75</v>
      </c>
      <c r="C10" s="3" t="s">
        <v>76</v>
      </c>
      <c r="D10" s="3" t="s">
        <v>153</v>
      </c>
      <c r="E10" s="3">
        <v>0.5</v>
      </c>
      <c r="F10" s="3">
        <v>0.2</v>
      </c>
      <c r="G10" s="3">
        <v>1</v>
      </c>
      <c r="H10" s="3">
        <v>2</v>
      </c>
      <c r="I10" s="3">
        <v>2</v>
      </c>
      <c r="J10" s="3">
        <v>2</v>
      </c>
      <c r="K10" s="11"/>
      <c r="L10" s="11"/>
    </row>
    <row r="11" ht="19" customHeight="1" spans="1:12">
      <c r="A11" s="2"/>
      <c r="B11" s="2"/>
      <c r="C11" s="3" t="s">
        <v>77</v>
      </c>
      <c r="D11" s="3" t="s">
        <v>154</v>
      </c>
      <c r="E11" s="3">
        <v>0.5</v>
      </c>
      <c r="F11" s="3">
        <v>0.2</v>
      </c>
      <c r="G11" s="3">
        <v>1</v>
      </c>
      <c r="H11" s="3">
        <v>2</v>
      </c>
      <c r="I11" s="3">
        <v>2</v>
      </c>
      <c r="J11" s="3">
        <v>2</v>
      </c>
      <c r="K11" s="11"/>
      <c r="L11" s="11"/>
    </row>
    <row r="12" spans="1:12">
      <c r="A12" s="2"/>
      <c r="B12" s="2" t="s">
        <v>78</v>
      </c>
      <c r="C12" s="3" t="s">
        <v>79</v>
      </c>
      <c r="D12" s="3" t="s">
        <v>155</v>
      </c>
      <c r="E12" s="3">
        <v>0.5</v>
      </c>
      <c r="F12" s="3">
        <v>0.2</v>
      </c>
      <c r="G12" s="3">
        <v>1</v>
      </c>
      <c r="H12" s="3">
        <v>4</v>
      </c>
      <c r="I12" s="3">
        <v>2</v>
      </c>
      <c r="J12" s="3">
        <v>2</v>
      </c>
      <c r="K12" s="11"/>
      <c r="L12" s="11"/>
    </row>
    <row r="13" spans="1:12">
      <c r="A13" s="2"/>
      <c r="B13" s="2"/>
      <c r="C13" s="3" t="s">
        <v>80</v>
      </c>
      <c r="D13" s="3" t="s">
        <v>156</v>
      </c>
      <c r="E13" s="3">
        <v>0.5</v>
      </c>
      <c r="F13" s="3">
        <v>0.2</v>
      </c>
      <c r="G13" s="3">
        <v>1</v>
      </c>
      <c r="H13" s="3">
        <v>2</v>
      </c>
      <c r="I13" s="3">
        <v>2</v>
      </c>
      <c r="J13" s="3">
        <v>2</v>
      </c>
      <c r="K13" s="11"/>
      <c r="L13" s="11"/>
    </row>
    <row r="14" ht="15" customHeight="1" spans="1:12">
      <c r="A14" s="2"/>
      <c r="B14" s="2" t="s">
        <v>81</v>
      </c>
      <c r="C14" s="3" t="s">
        <v>76</v>
      </c>
      <c r="D14" s="3" t="s">
        <v>157</v>
      </c>
      <c r="E14" s="3">
        <v>0.5</v>
      </c>
      <c r="F14" s="3">
        <v>0.2</v>
      </c>
      <c r="G14" s="3">
        <v>1</v>
      </c>
      <c r="H14" s="3">
        <v>2</v>
      </c>
      <c r="I14" s="3">
        <v>2</v>
      </c>
      <c r="J14" s="3">
        <v>2</v>
      </c>
      <c r="K14" s="11"/>
      <c r="L14" s="11"/>
    </row>
    <row r="15" spans="1:12">
      <c r="A15" s="2"/>
      <c r="B15" s="2"/>
      <c r="C15" s="3" t="s">
        <v>77</v>
      </c>
      <c r="D15" s="3" t="s">
        <v>158</v>
      </c>
      <c r="E15" s="3">
        <v>0.5</v>
      </c>
      <c r="F15" s="3">
        <v>0.2</v>
      </c>
      <c r="G15" s="3">
        <v>1</v>
      </c>
      <c r="H15" s="3">
        <v>2</v>
      </c>
      <c r="I15" s="3">
        <v>2</v>
      </c>
      <c r="J15" s="3">
        <v>2</v>
      </c>
      <c r="K15" s="11"/>
      <c r="L15" s="11"/>
    </row>
    <row r="16" spans="1:12">
      <c r="A16" s="2"/>
      <c r="B16" s="2" t="s">
        <v>82</v>
      </c>
      <c r="C16" s="3" t="s">
        <v>83</v>
      </c>
      <c r="D16" s="3" t="s">
        <v>159</v>
      </c>
      <c r="E16" s="3">
        <v>0.5</v>
      </c>
      <c r="F16" s="3">
        <v>0.2</v>
      </c>
      <c r="G16" s="3">
        <v>1</v>
      </c>
      <c r="H16" s="3">
        <v>2</v>
      </c>
      <c r="I16" s="3">
        <v>2</v>
      </c>
      <c r="J16" s="3">
        <v>2</v>
      </c>
      <c r="K16" s="11"/>
      <c r="L16" s="11"/>
    </row>
    <row r="17" spans="1:12">
      <c r="A17" s="2"/>
      <c r="B17" s="2"/>
      <c r="C17" s="3" t="s">
        <v>84</v>
      </c>
      <c r="D17" s="3" t="s">
        <v>160</v>
      </c>
      <c r="E17" s="3">
        <v>0.5</v>
      </c>
      <c r="F17" s="3">
        <v>0.2</v>
      </c>
      <c r="G17" s="3">
        <v>1</v>
      </c>
      <c r="H17" s="3">
        <v>2</v>
      </c>
      <c r="I17" s="3">
        <v>2</v>
      </c>
      <c r="J17" s="3">
        <v>2</v>
      </c>
      <c r="K17" s="11"/>
      <c r="L17" s="11"/>
    </row>
    <row r="18" spans="1:12">
      <c r="A18" s="2"/>
      <c r="B18" s="2" t="s">
        <v>86</v>
      </c>
      <c r="C18" s="3" t="s">
        <v>87</v>
      </c>
      <c r="D18" s="3" t="s">
        <v>161</v>
      </c>
      <c r="E18" s="3">
        <v>0.5</v>
      </c>
      <c r="F18" s="3">
        <v>0.2</v>
      </c>
      <c r="G18" s="3">
        <v>1</v>
      </c>
      <c r="H18" s="3">
        <v>2</v>
      </c>
      <c r="I18" s="3">
        <v>2</v>
      </c>
      <c r="J18" s="3">
        <v>2</v>
      </c>
      <c r="K18" s="11"/>
      <c r="L18" s="11"/>
    </row>
    <row r="19" spans="1:12">
      <c r="A19" s="2"/>
      <c r="B19" s="2"/>
      <c r="C19" s="3" t="s">
        <v>89</v>
      </c>
      <c r="D19" s="3" t="s">
        <v>162</v>
      </c>
      <c r="E19" s="3">
        <v>0.5</v>
      </c>
      <c r="F19" s="3">
        <v>0.2</v>
      </c>
      <c r="G19" s="3">
        <v>1</v>
      </c>
      <c r="H19" s="3">
        <v>2</v>
      </c>
      <c r="I19" s="3">
        <v>2</v>
      </c>
      <c r="J19" s="3">
        <v>2</v>
      </c>
      <c r="K19" s="11"/>
      <c r="L19" s="11"/>
    </row>
    <row r="20" spans="1:12">
      <c r="A20" s="2"/>
      <c r="B20" s="2"/>
      <c r="C20" s="3" t="s">
        <v>90</v>
      </c>
      <c r="D20" s="3" t="s">
        <v>163</v>
      </c>
      <c r="E20" s="3">
        <v>0.5</v>
      </c>
      <c r="F20" s="3">
        <v>0.2</v>
      </c>
      <c r="G20" s="3">
        <v>1</v>
      </c>
      <c r="H20" s="3">
        <v>2</v>
      </c>
      <c r="I20" s="3">
        <v>2</v>
      </c>
      <c r="J20" s="3">
        <v>2</v>
      </c>
      <c r="K20" s="11"/>
      <c r="L20" s="11"/>
    </row>
    <row r="21" ht="17" customHeight="1" spans="1:12">
      <c r="A21" s="2" t="s">
        <v>91</v>
      </c>
      <c r="B21" s="2" t="s">
        <v>92</v>
      </c>
      <c r="C21" s="3" t="s">
        <v>93</v>
      </c>
      <c r="D21" s="3" t="s">
        <v>164</v>
      </c>
      <c r="E21" s="3">
        <v>0.5</v>
      </c>
      <c r="F21" s="3">
        <v>0.5</v>
      </c>
      <c r="G21" s="3">
        <v>2</v>
      </c>
      <c r="H21" s="3">
        <v>2</v>
      </c>
      <c r="I21" s="3">
        <v>2</v>
      </c>
      <c r="J21" s="3">
        <v>2</v>
      </c>
      <c r="K21" s="11"/>
      <c r="L21" s="11"/>
    </row>
    <row r="22" spans="1:12">
      <c r="A22" s="2"/>
      <c r="B22" s="2"/>
      <c r="C22" s="3" t="s">
        <v>94</v>
      </c>
      <c r="D22" s="3" t="s">
        <v>165</v>
      </c>
      <c r="E22" s="3">
        <v>0.5</v>
      </c>
      <c r="F22" s="3">
        <v>0.5</v>
      </c>
      <c r="G22" s="3">
        <v>2</v>
      </c>
      <c r="H22" s="3">
        <v>4</v>
      </c>
      <c r="I22" s="3">
        <v>2</v>
      </c>
      <c r="J22" s="3">
        <v>2</v>
      </c>
      <c r="K22" s="11"/>
      <c r="L22" s="11"/>
    </row>
    <row r="23" spans="1:12">
      <c r="A23" s="2"/>
      <c r="B23" s="2" t="s">
        <v>95</v>
      </c>
      <c r="C23" s="3" t="s">
        <v>96</v>
      </c>
      <c r="D23" s="3" t="s">
        <v>166</v>
      </c>
      <c r="E23" s="3">
        <v>0.5</v>
      </c>
      <c r="F23" s="3">
        <v>0.2</v>
      </c>
      <c r="G23" s="3">
        <v>1</v>
      </c>
      <c r="H23" s="3">
        <v>1</v>
      </c>
      <c r="I23" s="3">
        <v>2</v>
      </c>
      <c r="J23" s="3">
        <v>2</v>
      </c>
      <c r="K23" s="11"/>
      <c r="L23" s="11"/>
    </row>
    <row r="24" spans="1:12">
      <c r="A24" s="2"/>
      <c r="B24" s="2"/>
      <c r="C24" s="3" t="s">
        <v>97</v>
      </c>
      <c r="D24" s="3" t="s">
        <v>167</v>
      </c>
      <c r="E24" s="3">
        <v>0.5</v>
      </c>
      <c r="F24" s="3">
        <v>0.2</v>
      </c>
      <c r="G24" s="3">
        <v>1</v>
      </c>
      <c r="H24" s="3">
        <v>1</v>
      </c>
      <c r="I24" s="3">
        <v>2</v>
      </c>
      <c r="J24" s="3">
        <v>2</v>
      </c>
      <c r="K24" s="11"/>
      <c r="L24" s="11"/>
    </row>
    <row r="25" ht="18" customHeight="1" spans="1:12">
      <c r="A25" s="2"/>
      <c r="B25" s="5" t="s">
        <v>98</v>
      </c>
      <c r="C25" s="3" t="s">
        <v>99</v>
      </c>
      <c r="D25" s="3" t="s">
        <v>168</v>
      </c>
      <c r="E25" s="3">
        <v>0.5</v>
      </c>
      <c r="F25" s="3">
        <v>0.5</v>
      </c>
      <c r="G25" s="3">
        <v>2</v>
      </c>
      <c r="H25" s="3">
        <v>2</v>
      </c>
      <c r="I25" s="3">
        <v>2</v>
      </c>
      <c r="J25" s="3">
        <v>2</v>
      </c>
      <c r="K25" s="11"/>
      <c r="L25" s="11"/>
    </row>
    <row r="26" spans="1:12">
      <c r="A26" s="2"/>
      <c r="B26" s="2" t="s">
        <v>100</v>
      </c>
      <c r="C26" s="3" t="s">
        <v>101</v>
      </c>
      <c r="D26" s="3" t="s">
        <v>169</v>
      </c>
      <c r="E26" s="3">
        <v>0.5</v>
      </c>
      <c r="F26" s="3">
        <v>0.2</v>
      </c>
      <c r="G26" s="3">
        <v>1</v>
      </c>
      <c r="H26" s="3">
        <v>1</v>
      </c>
      <c r="I26" s="3">
        <v>2</v>
      </c>
      <c r="J26" s="3">
        <v>2</v>
      </c>
      <c r="K26" s="11"/>
      <c r="L26" s="11"/>
    </row>
    <row r="27" ht="15" customHeight="1" spans="1:12">
      <c r="A27" s="2"/>
      <c r="B27" s="2"/>
      <c r="C27" s="3" t="s">
        <v>102</v>
      </c>
      <c r="D27" s="3" t="s">
        <v>170</v>
      </c>
      <c r="E27" s="3">
        <v>0.5</v>
      </c>
      <c r="F27" s="3">
        <v>0.5</v>
      </c>
      <c r="G27" s="3">
        <v>1</v>
      </c>
      <c r="H27" s="3">
        <v>3</v>
      </c>
      <c r="I27" s="3">
        <v>2</v>
      </c>
      <c r="J27" s="3">
        <v>2</v>
      </c>
      <c r="K27" s="11"/>
      <c r="L27" s="11"/>
    </row>
    <row r="28" spans="1:12">
      <c r="A28" s="2"/>
      <c r="B28" s="2"/>
      <c r="C28" s="3" t="s">
        <v>103</v>
      </c>
      <c r="D28" s="3" t="s">
        <v>171</v>
      </c>
      <c r="E28" s="3">
        <v>0.5</v>
      </c>
      <c r="F28" s="3">
        <v>0.2</v>
      </c>
      <c r="G28" s="3">
        <v>1</v>
      </c>
      <c r="H28" s="3">
        <v>3</v>
      </c>
      <c r="I28" s="3">
        <v>2</v>
      </c>
      <c r="J28" s="3">
        <v>2</v>
      </c>
      <c r="K28" s="11"/>
      <c r="L28" s="11"/>
    </row>
    <row r="29" ht="18" customHeight="1" spans="1:12">
      <c r="A29" s="2"/>
      <c r="B29" s="5" t="s">
        <v>104</v>
      </c>
      <c r="C29" s="6" t="s">
        <v>172</v>
      </c>
      <c r="D29" s="3" t="s">
        <v>173</v>
      </c>
      <c r="E29" s="3">
        <v>0</v>
      </c>
      <c r="F29" s="3">
        <v>0</v>
      </c>
      <c r="G29" s="3">
        <v>0</v>
      </c>
      <c r="H29" s="3">
        <v>0</v>
      </c>
      <c r="I29" s="3">
        <v>0</v>
      </c>
      <c r="J29" s="3">
        <v>0</v>
      </c>
      <c r="K29" s="11"/>
      <c r="L29" s="11"/>
    </row>
    <row r="30" spans="1:12">
      <c r="A30" s="2"/>
      <c r="B30" s="2" t="s">
        <v>105</v>
      </c>
      <c r="C30" s="6" t="s">
        <v>172</v>
      </c>
      <c r="D30" s="3" t="s">
        <v>174</v>
      </c>
      <c r="E30" s="3">
        <v>0</v>
      </c>
      <c r="F30" s="3">
        <v>0</v>
      </c>
      <c r="G30" s="3">
        <v>0</v>
      </c>
      <c r="H30" s="3">
        <v>0</v>
      </c>
      <c r="I30" s="3">
        <v>0</v>
      </c>
      <c r="J30" s="3">
        <v>0</v>
      </c>
      <c r="K30" s="11"/>
      <c r="L30" s="11"/>
    </row>
    <row r="31" spans="1:12">
      <c r="A31" s="2" t="s">
        <v>106</v>
      </c>
      <c r="B31" s="2" t="s">
        <v>107</v>
      </c>
      <c r="C31" s="3" t="s">
        <v>108</v>
      </c>
      <c r="D31" s="3" t="s">
        <v>175</v>
      </c>
      <c r="E31" s="3">
        <v>0.5</v>
      </c>
      <c r="F31" s="3">
        <v>0.5</v>
      </c>
      <c r="G31" s="3">
        <v>1</v>
      </c>
      <c r="H31" s="3">
        <v>1</v>
      </c>
      <c r="I31" s="3">
        <v>2</v>
      </c>
      <c r="J31" s="3">
        <v>2</v>
      </c>
      <c r="K31" s="11"/>
      <c r="L31" s="11"/>
    </row>
    <row r="32" spans="1:12">
      <c r="A32" s="2"/>
      <c r="B32" s="2"/>
      <c r="C32" s="3" t="s">
        <v>109</v>
      </c>
      <c r="D32" s="3" t="s">
        <v>176</v>
      </c>
      <c r="E32" s="3">
        <v>0.5</v>
      </c>
      <c r="F32" s="3">
        <v>0.2</v>
      </c>
      <c r="G32" s="3">
        <v>3</v>
      </c>
      <c r="H32" s="3">
        <v>1</v>
      </c>
      <c r="I32" s="3">
        <v>2</v>
      </c>
      <c r="J32" s="3">
        <v>2</v>
      </c>
      <c r="K32" s="11"/>
      <c r="L32" s="11"/>
    </row>
    <row r="33" spans="1:12">
      <c r="A33" s="2"/>
      <c r="B33" s="2" t="s">
        <v>112</v>
      </c>
      <c r="C33" s="3" t="s">
        <v>112</v>
      </c>
      <c r="D33" s="3" t="s">
        <v>177</v>
      </c>
      <c r="E33" s="3">
        <v>0.5</v>
      </c>
      <c r="F33" s="3">
        <v>0.2</v>
      </c>
      <c r="G33" s="3">
        <v>1</v>
      </c>
      <c r="H33" s="3">
        <v>1</v>
      </c>
      <c r="I33" s="3">
        <v>2</v>
      </c>
      <c r="J33" s="3">
        <v>2</v>
      </c>
      <c r="K33" s="11"/>
      <c r="L33" s="11"/>
    </row>
    <row r="34" spans="1:12">
      <c r="A34" s="2"/>
      <c r="B34" s="2"/>
      <c r="C34" s="3" t="s">
        <v>113</v>
      </c>
      <c r="D34" s="3" t="s">
        <v>178</v>
      </c>
      <c r="E34" s="3">
        <v>0.5</v>
      </c>
      <c r="F34" s="3">
        <v>0.2</v>
      </c>
      <c r="G34" s="3">
        <v>1</v>
      </c>
      <c r="H34" s="3">
        <v>2</v>
      </c>
      <c r="I34" s="3">
        <v>2</v>
      </c>
      <c r="J34" s="3">
        <v>2</v>
      </c>
      <c r="K34" s="11"/>
      <c r="L34" s="11"/>
    </row>
    <row r="35" spans="1:12">
      <c r="A35" s="2" t="s">
        <v>56</v>
      </c>
      <c r="B35" s="5" t="s">
        <v>114</v>
      </c>
      <c r="C35" s="3" t="s">
        <v>115</v>
      </c>
      <c r="D35" s="3" t="s">
        <v>179</v>
      </c>
      <c r="E35" s="3">
        <v>0.5</v>
      </c>
      <c r="F35" s="3">
        <v>0.5</v>
      </c>
      <c r="G35" s="3">
        <v>1</v>
      </c>
      <c r="H35" s="3">
        <v>3</v>
      </c>
      <c r="I35" s="3">
        <v>2</v>
      </c>
      <c r="J35" s="3">
        <v>2</v>
      </c>
      <c r="K35" s="11"/>
      <c r="L35" s="11"/>
    </row>
    <row r="36" spans="1:12">
      <c r="A36" s="2"/>
      <c r="B36" s="5" t="s">
        <v>117</v>
      </c>
      <c r="C36" s="3" t="s">
        <v>115</v>
      </c>
      <c r="D36" s="3" t="s">
        <v>180</v>
      </c>
      <c r="E36" s="3">
        <v>0.5</v>
      </c>
      <c r="F36" s="3">
        <v>0.5</v>
      </c>
      <c r="G36" s="3">
        <v>1</v>
      </c>
      <c r="H36" s="3">
        <v>2</v>
      </c>
      <c r="I36" s="3">
        <v>2</v>
      </c>
      <c r="J36" s="3">
        <v>2</v>
      </c>
      <c r="K36" s="11"/>
      <c r="L36" s="11"/>
    </row>
    <row r="37" spans="1:12">
      <c r="A37" s="2"/>
      <c r="B37" s="5" t="s">
        <v>118</v>
      </c>
      <c r="C37" s="3" t="s">
        <v>115</v>
      </c>
      <c r="D37" s="3" t="s">
        <v>181</v>
      </c>
      <c r="E37" s="3">
        <v>0.5</v>
      </c>
      <c r="F37" s="3">
        <v>0.5</v>
      </c>
      <c r="G37" s="3">
        <v>1</v>
      </c>
      <c r="H37" s="3">
        <v>3</v>
      </c>
      <c r="I37" s="3">
        <v>2</v>
      </c>
      <c r="J37" s="3">
        <v>2</v>
      </c>
      <c r="K37" s="11"/>
      <c r="L37" s="11"/>
    </row>
    <row r="38" ht="15" customHeight="1" spans="1:12">
      <c r="A38" s="2"/>
      <c r="B38" s="5" t="s">
        <v>119</v>
      </c>
      <c r="C38" s="3" t="s">
        <v>120</v>
      </c>
      <c r="D38" s="3" t="s">
        <v>182</v>
      </c>
      <c r="E38" s="3">
        <v>0.5</v>
      </c>
      <c r="F38" s="3">
        <v>0.5</v>
      </c>
      <c r="G38" s="3">
        <v>1</v>
      </c>
      <c r="H38" s="3">
        <v>3</v>
      </c>
      <c r="I38" s="3">
        <v>2</v>
      </c>
      <c r="J38" s="3">
        <v>2</v>
      </c>
      <c r="K38" s="11"/>
      <c r="L38" s="11"/>
    </row>
    <row r="39" spans="1:12">
      <c r="A39" s="2" t="s">
        <v>121</v>
      </c>
      <c r="B39" s="5" t="s">
        <v>122</v>
      </c>
      <c r="C39" s="3" t="s">
        <v>123</v>
      </c>
      <c r="D39" s="3" t="s">
        <v>183</v>
      </c>
      <c r="E39" s="3">
        <v>0.5</v>
      </c>
      <c r="F39" s="3">
        <v>0.5</v>
      </c>
      <c r="G39" s="3">
        <v>1</v>
      </c>
      <c r="H39" s="3">
        <v>1</v>
      </c>
      <c r="I39" s="3">
        <v>2</v>
      </c>
      <c r="J39" s="3">
        <v>2</v>
      </c>
      <c r="K39" s="11"/>
      <c r="L39" s="11"/>
    </row>
    <row r="40" ht="18" customHeight="1" spans="1:12">
      <c r="A40" s="2"/>
      <c r="B40" s="5" t="s">
        <v>124</v>
      </c>
      <c r="C40" s="3" t="s">
        <v>115</v>
      </c>
      <c r="D40" s="3" t="s">
        <v>184</v>
      </c>
      <c r="E40" s="3">
        <v>0.5</v>
      </c>
      <c r="F40" s="3">
        <v>0.5</v>
      </c>
      <c r="G40" s="3">
        <v>1</v>
      </c>
      <c r="H40" s="3">
        <v>2</v>
      </c>
      <c r="I40" s="3">
        <v>2</v>
      </c>
      <c r="J40" s="3">
        <v>2</v>
      </c>
      <c r="K40" s="11"/>
      <c r="L40" s="11"/>
    </row>
    <row r="41" ht="25.5" spans="1:12">
      <c r="A41" s="2"/>
      <c r="B41" s="5" t="s">
        <v>127</v>
      </c>
      <c r="C41" s="3" t="s">
        <v>128</v>
      </c>
      <c r="D41" s="3" t="s">
        <v>185</v>
      </c>
      <c r="E41" s="3">
        <v>0.5</v>
      </c>
      <c r="F41" s="3">
        <v>0.5</v>
      </c>
      <c r="G41" s="3">
        <v>1</v>
      </c>
      <c r="H41" s="3">
        <v>2</v>
      </c>
      <c r="I41" s="3">
        <v>2</v>
      </c>
      <c r="J41" s="3">
        <v>2</v>
      </c>
      <c r="K41" s="11"/>
      <c r="L41" s="11"/>
    </row>
    <row r="42" ht="18" customHeight="1" spans="1:12">
      <c r="A42" s="2"/>
      <c r="B42" s="5" t="s">
        <v>129</v>
      </c>
      <c r="C42" s="3" t="s">
        <v>115</v>
      </c>
      <c r="D42" s="3" t="s">
        <v>186</v>
      </c>
      <c r="E42" s="3">
        <v>0.5</v>
      </c>
      <c r="F42" s="3">
        <v>0.5</v>
      </c>
      <c r="G42" s="3">
        <v>1</v>
      </c>
      <c r="H42" s="3">
        <v>2</v>
      </c>
      <c r="I42" s="3">
        <v>2</v>
      </c>
      <c r="J42" s="3">
        <v>2</v>
      </c>
      <c r="K42" s="11"/>
      <c r="L42" s="11"/>
    </row>
    <row r="43" spans="1:12">
      <c r="A43" s="2"/>
      <c r="B43" s="5" t="s">
        <v>130</v>
      </c>
      <c r="C43" s="3" t="s">
        <v>115</v>
      </c>
      <c r="D43" s="3" t="s">
        <v>187</v>
      </c>
      <c r="E43" s="3">
        <v>0.5</v>
      </c>
      <c r="F43" s="3">
        <v>0.5</v>
      </c>
      <c r="G43" s="3">
        <v>1</v>
      </c>
      <c r="H43" s="3">
        <v>2</v>
      </c>
      <c r="I43" s="3">
        <v>2</v>
      </c>
      <c r="J43" s="3">
        <v>2</v>
      </c>
      <c r="K43" s="11"/>
      <c r="L43" s="11"/>
    </row>
    <row r="44" spans="1:12">
      <c r="A44" s="2"/>
      <c r="B44" s="5" t="s">
        <v>132</v>
      </c>
      <c r="C44" s="3" t="s">
        <v>115</v>
      </c>
      <c r="D44" s="3" t="s">
        <v>188</v>
      </c>
      <c r="E44" s="3">
        <v>0.5</v>
      </c>
      <c r="F44" s="3">
        <v>0.5</v>
      </c>
      <c r="G44" s="3">
        <v>1</v>
      </c>
      <c r="H44" s="3">
        <v>4</v>
      </c>
      <c r="I44" s="3">
        <v>2</v>
      </c>
      <c r="J44" s="3">
        <v>2</v>
      </c>
      <c r="K44" s="11"/>
      <c r="L44" s="11"/>
    </row>
    <row r="45" spans="1:12">
      <c r="A45" s="2"/>
      <c r="B45" s="2" t="s">
        <v>134</v>
      </c>
      <c r="C45" s="3" t="s">
        <v>135</v>
      </c>
      <c r="D45" s="3" t="s">
        <v>189</v>
      </c>
      <c r="E45" s="3">
        <v>0.5</v>
      </c>
      <c r="F45" s="3">
        <v>0.5</v>
      </c>
      <c r="G45" s="3">
        <v>1</v>
      </c>
      <c r="H45" s="3">
        <v>2</v>
      </c>
      <c r="I45" s="3">
        <v>2</v>
      </c>
      <c r="J45" s="3">
        <v>2</v>
      </c>
      <c r="K45" s="11"/>
      <c r="L45" s="11"/>
    </row>
    <row r="46" spans="1:12">
      <c r="A46" s="2"/>
      <c r="B46" s="2"/>
      <c r="C46" s="3" t="s">
        <v>136</v>
      </c>
      <c r="D46" s="3" t="s">
        <v>190</v>
      </c>
      <c r="E46" s="3">
        <v>0.5</v>
      </c>
      <c r="F46" s="3">
        <v>0.5</v>
      </c>
      <c r="G46" s="3">
        <v>1</v>
      </c>
      <c r="H46" s="3">
        <v>2</v>
      </c>
      <c r="I46" s="3">
        <v>2</v>
      </c>
      <c r="J46" s="3">
        <v>2</v>
      </c>
      <c r="K46" s="11"/>
      <c r="L46" s="11"/>
    </row>
    <row r="47" spans="1:12">
      <c r="A47" s="7"/>
      <c r="B47" s="8"/>
      <c r="C47" s="9"/>
      <c r="D47" s="9"/>
      <c r="E47" s="10">
        <f t="shared" ref="E47:J47" si="0">SUM(E3:E46)</f>
        <v>21</v>
      </c>
      <c r="F47" s="10">
        <f t="shared" si="0"/>
        <v>14.4</v>
      </c>
      <c r="G47" s="10">
        <f t="shared" si="0"/>
        <v>61</v>
      </c>
      <c r="H47" s="10">
        <f t="shared" si="0"/>
        <v>100</v>
      </c>
      <c r="I47" s="10">
        <f t="shared" si="0"/>
        <v>84</v>
      </c>
      <c r="J47" s="11">
        <f t="shared" si="0"/>
        <v>84</v>
      </c>
      <c r="K47" s="11">
        <f>SUM(E47:J47)</f>
        <v>364.4</v>
      </c>
      <c r="L47" s="12" t="s">
        <v>191</v>
      </c>
    </row>
  </sheetData>
  <mergeCells count="25">
    <mergeCell ref="E1:J1"/>
    <mergeCell ref="A1:A2"/>
    <mergeCell ref="A3:A9"/>
    <mergeCell ref="A10:A20"/>
    <mergeCell ref="A21:A30"/>
    <mergeCell ref="A31:A34"/>
    <mergeCell ref="A35:A38"/>
    <mergeCell ref="A39:A46"/>
    <mergeCell ref="B1:B2"/>
    <mergeCell ref="B3:B4"/>
    <mergeCell ref="B5:B6"/>
    <mergeCell ref="B7:B9"/>
    <mergeCell ref="B10:B11"/>
    <mergeCell ref="B12:B13"/>
    <mergeCell ref="B14:B15"/>
    <mergeCell ref="B16:B17"/>
    <mergeCell ref="B18:B20"/>
    <mergeCell ref="B21:B22"/>
    <mergeCell ref="B23:B24"/>
    <mergeCell ref="B26:B28"/>
    <mergeCell ref="B31:B32"/>
    <mergeCell ref="B33:B34"/>
    <mergeCell ref="B45:B46"/>
    <mergeCell ref="C1:C2"/>
    <mergeCell ref="D1:D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功能点估算明细</vt:lpstr>
      <vt:lpstr>功能点分析</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zll</cp:lastModifiedBy>
  <dcterms:created xsi:type="dcterms:W3CDTF">2006-09-16T00:00:00Z</dcterms:created>
  <dcterms:modified xsi:type="dcterms:W3CDTF">2017-10-11T02:01:06Z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