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RCHIVOS GOMEZ OSSA\CATALOGO WEB DANIEL G\"/>
    </mc:Choice>
  </mc:AlternateContent>
  <bookViews>
    <workbookView xWindow="-120" yWindow="-120" windowWidth="20730" windowHeight="11160"/>
  </bookViews>
  <sheets>
    <sheet name="Cater's 10-16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6" i="1" l="1"/>
  <c r="J17" i="1"/>
  <c r="P23" i="1"/>
  <c r="P22" i="1"/>
  <c r="L56" i="1"/>
  <c r="N56" i="1" l="1"/>
  <c r="R56" i="1"/>
  <c r="J56" i="1"/>
  <c r="H56" i="1"/>
  <c r="P53" i="1"/>
  <c r="L53" i="1"/>
  <c r="P50" i="1"/>
  <c r="L50" i="1"/>
  <c r="H51" i="1"/>
  <c r="I53" i="1"/>
  <c r="J53" i="1" s="1"/>
  <c r="H36" i="1" l="1"/>
  <c r="H23" i="1"/>
  <c r="H17" i="1"/>
  <c r="Q53" i="1"/>
  <c r="R53" i="1" s="1"/>
  <c r="M53" i="1"/>
  <c r="N53" i="1" s="1"/>
  <c r="Q50" i="1"/>
  <c r="R50" i="1" s="1"/>
  <c r="Q49" i="1"/>
  <c r="Q48" i="1"/>
  <c r="R48" i="1" s="1"/>
  <c r="Q47" i="1"/>
  <c r="Q46" i="1"/>
  <c r="Q45" i="1"/>
  <c r="Q44" i="1"/>
  <c r="R44" i="1" s="1"/>
  <c r="Q43" i="1"/>
  <c r="Q42" i="1"/>
  <c r="Q41" i="1"/>
  <c r="Q40" i="1"/>
  <c r="R40" i="1" s="1"/>
  <c r="Q39" i="1"/>
  <c r="Q38" i="1"/>
  <c r="Q37" i="1"/>
  <c r="Q35" i="1"/>
  <c r="R35" i="1" s="1"/>
  <c r="Q34" i="1"/>
  <c r="Q33" i="1"/>
  <c r="Q32" i="1"/>
  <c r="Q31" i="1"/>
  <c r="R31" i="1" s="1"/>
  <c r="Q30" i="1"/>
  <c r="Q29" i="1"/>
  <c r="Q28" i="1"/>
  <c r="Q27" i="1"/>
  <c r="R27" i="1" s="1"/>
  <c r="Q26" i="1"/>
  <c r="Q25" i="1"/>
  <c r="Q24" i="1"/>
  <c r="Q22" i="1"/>
  <c r="R22" i="1" s="1"/>
  <c r="Q21" i="1"/>
  <c r="Q20" i="1"/>
  <c r="Q19" i="1"/>
  <c r="Q18" i="1"/>
  <c r="R18" i="1" s="1"/>
  <c r="Q16" i="1"/>
  <c r="Q15" i="1"/>
  <c r="Q14" i="1"/>
  <c r="Q13" i="1"/>
  <c r="M50" i="1"/>
  <c r="N50" i="1" s="1"/>
  <c r="M49" i="1"/>
  <c r="M48" i="1"/>
  <c r="M47" i="1"/>
  <c r="N47" i="1" s="1"/>
  <c r="M46" i="1"/>
  <c r="M45" i="1"/>
  <c r="M44" i="1"/>
  <c r="M43" i="1"/>
  <c r="N43" i="1" s="1"/>
  <c r="M42" i="1"/>
  <c r="M41" i="1"/>
  <c r="M40" i="1"/>
  <c r="M39" i="1"/>
  <c r="N39" i="1" s="1"/>
  <c r="M38" i="1"/>
  <c r="M37" i="1"/>
  <c r="M35" i="1"/>
  <c r="M34" i="1"/>
  <c r="N34" i="1" s="1"/>
  <c r="M33" i="1"/>
  <c r="M32" i="1"/>
  <c r="M31" i="1"/>
  <c r="M30" i="1"/>
  <c r="N30" i="1" s="1"/>
  <c r="M29" i="1"/>
  <c r="M28" i="1"/>
  <c r="M27" i="1"/>
  <c r="M26" i="1"/>
  <c r="N26" i="1" s="1"/>
  <c r="M25" i="1"/>
  <c r="M24" i="1"/>
  <c r="M22" i="1"/>
  <c r="M21" i="1"/>
  <c r="N21" i="1" s="1"/>
  <c r="M20" i="1"/>
  <c r="M19" i="1"/>
  <c r="M18" i="1"/>
  <c r="M16" i="1"/>
  <c r="N16" i="1" s="1"/>
  <c r="M14" i="1"/>
  <c r="M15" i="1"/>
  <c r="M13" i="1"/>
  <c r="N13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2" i="1"/>
  <c r="J22" i="1" s="1"/>
  <c r="I21" i="1"/>
  <c r="J21" i="1" s="1"/>
  <c r="I20" i="1"/>
  <c r="J20" i="1" s="1"/>
  <c r="I19" i="1"/>
  <c r="J19" i="1" s="1"/>
  <c r="I18" i="1"/>
  <c r="J18" i="1" s="1"/>
  <c r="I14" i="1"/>
  <c r="J14" i="1" s="1"/>
  <c r="I15" i="1"/>
  <c r="J15" i="1" s="1"/>
  <c r="I16" i="1"/>
  <c r="J16" i="1" s="1"/>
  <c r="I13" i="1"/>
  <c r="J13" i="1" s="1"/>
  <c r="P14" i="1"/>
  <c r="P15" i="1"/>
  <c r="P16" i="1"/>
  <c r="P18" i="1"/>
  <c r="P19" i="1"/>
  <c r="P20" i="1"/>
  <c r="P21" i="1"/>
  <c r="P24" i="1"/>
  <c r="P25" i="1"/>
  <c r="P26" i="1"/>
  <c r="P27" i="1"/>
  <c r="P28" i="1"/>
  <c r="P29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13" i="1"/>
  <c r="L14" i="1"/>
  <c r="L15" i="1"/>
  <c r="L16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13" i="1"/>
  <c r="J51" i="1" l="1"/>
  <c r="N22" i="1"/>
  <c r="N31" i="1"/>
  <c r="N40" i="1"/>
  <c r="N48" i="1"/>
  <c r="R19" i="1"/>
  <c r="R23" i="1" s="1"/>
  <c r="R28" i="1"/>
  <c r="R37" i="1"/>
  <c r="R45" i="1"/>
  <c r="J23" i="1"/>
  <c r="N15" i="1"/>
  <c r="N19" i="1"/>
  <c r="N24" i="1"/>
  <c r="N28" i="1"/>
  <c r="N32" i="1"/>
  <c r="N37" i="1"/>
  <c r="N41" i="1"/>
  <c r="N45" i="1"/>
  <c r="N49" i="1"/>
  <c r="R15" i="1"/>
  <c r="R20" i="1"/>
  <c r="R25" i="1"/>
  <c r="R29" i="1"/>
  <c r="R33" i="1"/>
  <c r="R38" i="1"/>
  <c r="R42" i="1"/>
  <c r="R46" i="1"/>
  <c r="R13" i="1"/>
  <c r="N18" i="1"/>
  <c r="N27" i="1"/>
  <c r="N35" i="1"/>
  <c r="N44" i="1"/>
  <c r="R14" i="1"/>
  <c r="R24" i="1"/>
  <c r="R32" i="1"/>
  <c r="R41" i="1"/>
  <c r="R49" i="1"/>
  <c r="J36" i="1"/>
  <c r="N14" i="1"/>
  <c r="N17" i="1" s="1"/>
  <c r="N20" i="1"/>
  <c r="N25" i="1"/>
  <c r="N29" i="1"/>
  <c r="N33" i="1"/>
  <c r="N38" i="1"/>
  <c r="N42" i="1"/>
  <c r="N46" i="1"/>
  <c r="R16" i="1"/>
  <c r="R21" i="1"/>
  <c r="R26" i="1"/>
  <c r="R30" i="1"/>
  <c r="R34" i="1"/>
  <c r="R39" i="1"/>
  <c r="R43" i="1"/>
  <c r="R47" i="1"/>
  <c r="P36" i="1"/>
  <c r="L23" i="1"/>
  <c r="P51" i="1"/>
  <c r="P17" i="1"/>
  <c r="L51" i="1"/>
  <c r="L17" i="1"/>
  <c r="L36" i="1"/>
  <c r="R51" i="1" l="1"/>
  <c r="N51" i="1"/>
  <c r="N23" i="1"/>
  <c r="R36" i="1"/>
  <c r="R17" i="1"/>
  <c r="N36" i="1"/>
</calcChain>
</file>

<file path=xl/sharedStrings.xml><?xml version="1.0" encoding="utf-8"?>
<sst xmlns="http://schemas.openxmlformats.org/spreadsheetml/2006/main" count="219" uniqueCount="138">
  <si>
    <t>Image 1</t>
  </si>
  <si>
    <t>SKU Number</t>
  </si>
  <si>
    <t>Brand</t>
  </si>
  <si>
    <t>Name</t>
  </si>
  <si>
    <t>UPC</t>
  </si>
  <si>
    <t>List Price (MSRP)</t>
  </si>
  <si>
    <t>Case Qty</t>
  </si>
  <si>
    <t>https://albanyobjects.blob.core.windows.net/productimages/40394/114159543/74ccd204-e3f9-49a9-afec-e5a8b6538e3f.jpg</t>
  </si>
  <si>
    <t>CRT919-AC-00033</t>
  </si>
  <si>
    <t>Carter's</t>
  </si>
  <si>
    <t>Carter's Baby Long Sleeve White Size - 6M</t>
  </si>
  <si>
    <t>https://albanyobjects.blob.core.windows.net/productimages/40394/114159742/72c51ade-3955-4c12-8272-2e7e9b261b7f.jpg</t>
  </si>
  <si>
    <t>CRT919-AC-00035</t>
  </si>
  <si>
    <t>Carter's Baby Long Sleeve White Size - NB</t>
  </si>
  <si>
    <t>https://albanyobjects.blob.core.windows.net/productimages/40394/114159621/cd95b03b-abba-4eac-9cb2-b7585860a8b0.jpg</t>
  </si>
  <si>
    <t>CRT919-AC-00034</t>
  </si>
  <si>
    <t>Carter's Baby Long Sleeve White Size - 3M</t>
  </si>
  <si>
    <t>https://albanyobjects.blob.core.windows.net/productimages/40394/114159315/e622c0d5-d7d8-490b-9eb2-602a80eb8513.jpg</t>
  </si>
  <si>
    <t>CRT919-AC-00032</t>
  </si>
  <si>
    <t>Carter's Baby Long Sleeve White Size - 9M</t>
  </si>
  <si>
    <t>https://albanyobjects.blob.core.windows.net/productimages/40394/114155815/3e6501af-75eb-4abb-89d4-57d09cd4f443.jpg</t>
  </si>
  <si>
    <t>CRT919-AC-00031</t>
  </si>
  <si>
    <t>Carter's Girl 3 Pieces Watermelon Pijama  Size -  4</t>
  </si>
  <si>
    <t>43301510 prt</t>
  </si>
  <si>
    <t>https://albanyobjects.blob.core.windows.net/productimages/40394/114154270/5a997a5d-82bc-4ea7-872d-eb50cefd6c1d.jpg</t>
  </si>
  <si>
    <t>CRT919-AC-00030</t>
  </si>
  <si>
    <t>Carter's Girl 3 Pieces Watermelon Pijama  Size -  8</t>
  </si>
  <si>
    <t>https://albanyobjects.blob.core.windows.net/productimages/40394/114154171/100f3121-bc41-4763-b51b-41a4556b5b00.jpg</t>
  </si>
  <si>
    <t>CRT919-AC-00029</t>
  </si>
  <si>
    <t>Carter's Girl 3 Pieces Watermelon Pijama  Size -  7</t>
  </si>
  <si>
    <t>https://albanyobjects.blob.core.windows.net/productimages/40394/114154093/4f9dc808-1848-4dff-9d39-7ac3826c524f.jpg</t>
  </si>
  <si>
    <t>CRT919-AC-00028</t>
  </si>
  <si>
    <t>Carter's Girl 3 Pieces Watermelon Pijama  Size -  6</t>
  </si>
  <si>
    <t>https://albanyobjects.blob.core.windows.net/productimages/40394/114153904/909067d8-700c-484c-a773-12d113d00333.jpg</t>
  </si>
  <si>
    <t>CRT919-AC-00027</t>
  </si>
  <si>
    <t>Carter's Girl 3 Pieces Watermelon Pijama  Size -  5</t>
  </si>
  <si>
    <t>https://albanyobjects.blob.core.windows.net/productimages/40394/113144951/6070f70b-467c-4900-9166-5413da65f412.jpg</t>
  </si>
  <si>
    <t>CRT919-AC-00008</t>
  </si>
  <si>
    <t>Carter's Boy Long Sleeve Heather T-Shirt Size -  5T</t>
  </si>
  <si>
    <t>243h706 he</t>
  </si>
  <si>
    <t>https://albanyobjects.blob.core.windows.net/productimages/40394/113142661/37ae23ed-87ea-46dc-9317-0a8e897b7d4c.jpg</t>
  </si>
  <si>
    <t>CRT919-AC-00007</t>
  </si>
  <si>
    <t>Carter's Boy Short Sleeve Heather T-Shirt Size -  5T</t>
  </si>
  <si>
    <t>243h600 he</t>
  </si>
  <si>
    <t>https://albanyobjects.blob.core.windows.net/productimages/40394/113142504/d0318736-b3aa-461f-8c34-5d2131967d22.jpg</t>
  </si>
  <si>
    <t>CRT919-AC-00006</t>
  </si>
  <si>
    <t>Carter's Boy Short Sleeve Heather T-Shirt Size -  4T</t>
  </si>
  <si>
    <t>https://albanyobjects.blob.core.windows.net/productimages/40394/113142309/ff427434-0830-4eb7-ad06-2e0eb79de1c0.jpg</t>
  </si>
  <si>
    <t>CRT919-AC-00005</t>
  </si>
  <si>
    <t>Carter's Boy Long Sleeve Heather T-Shirt Size -  4T</t>
  </si>
  <si>
    <t>https://albanyobjects.blob.core.windows.net/productimages/40394/113263457/dbae0354-bc22-4a88-9896-f7d48deab854.jpg</t>
  </si>
  <si>
    <t>CRT919-AC-00026</t>
  </si>
  <si>
    <t>Carter's Boy Long Sleeve Heather T-Shirt Size -  24M</t>
  </si>
  <si>
    <t>225h484 he</t>
  </si>
  <si>
    <t>https://albanyobjects.blob.core.windows.net/productimages/40394/113263421/4a8ce1eb-a1bb-451b-ba7f-92250d186fdb.jpg</t>
  </si>
  <si>
    <t>CRT919-AC-00025</t>
  </si>
  <si>
    <t>Carter's Boy Long Sleeve Heather T-Shirt Size -  8</t>
  </si>
  <si>
    <t>263h707 he</t>
  </si>
  <si>
    <t>https://albanyobjects.blob.core.windows.net/productimages/40394/113263338/38c75573-a15d-47be-91b0-d2f733f566c8.jpg</t>
  </si>
  <si>
    <t>CRT919-AC-00024</t>
  </si>
  <si>
    <t>Carter's Boy Short Sleeve Heather T-Shirt Size -  8</t>
  </si>
  <si>
    <t>263h597 he</t>
  </si>
  <si>
    <t>https://albanyobjects.blob.core.windows.net/productimages/40394/113263102/94ab8811-e7ee-4de9-85ba-e18691bfc154.jpg</t>
  </si>
  <si>
    <t>CRT919-AC-00023</t>
  </si>
  <si>
    <t>Carter's Boy Long Sleeve Heather T-Shirt Size -  7</t>
  </si>
  <si>
    <t>https://albanyobjects.blob.core.windows.net/productimages/40394/113262966/a1fc03bb-53da-49ec-9544-ea7a1bad0428.jpg</t>
  </si>
  <si>
    <t>CRT919-AC-00022</t>
  </si>
  <si>
    <t>Carter's Boy Long Sleeve Heather T-Shirt Size -  6</t>
  </si>
  <si>
    <t>https://albanyobjects.blob.core.windows.net/productimages/40394/113262785/42c2f7b5-62d8-4c56-b57c-ae4328aaf2f9.jpg</t>
  </si>
  <si>
    <t>CRT919-AC-00021</t>
  </si>
  <si>
    <t>Carter's Boy Short Sleeve Heather T-Shirt Size -  6</t>
  </si>
  <si>
    <t>https://albanyobjects.blob.core.windows.net/productimages/40394/113262618/58097884-4c90-4349-b4f4-2e48d906b074.jpg</t>
  </si>
  <si>
    <t>CRT919-AC-00020</t>
  </si>
  <si>
    <t>Carter's Boy Long Sleeve Heather T-Shirt Size -  4/5</t>
  </si>
  <si>
    <t>263h707 h</t>
  </si>
  <si>
    <t>https://albanyobjects.blob.core.windows.net/productimages/40394/113262468/b4932992-23fb-43a2-b606-b0c504afced2.jpg</t>
  </si>
  <si>
    <t>CRT919-AC-00019</t>
  </si>
  <si>
    <t>Carter's Boy Short Sleeve Heather T-Shirt Size -  4/5</t>
  </si>
  <si>
    <t>https://albanyobjects.blob.core.windows.net/productimages/40394/113163976/13c7713f-b665-4c15-9f3a-62e77caedf81.jpg</t>
  </si>
  <si>
    <t>CRT919-AC-00018</t>
  </si>
  <si>
    <t>Carter's Boy Long Sleeve Heather T-Shirt Size -  18M</t>
  </si>
  <si>
    <t>https://albanyobjects.blob.core.windows.net/productimages/40394/113163673/c6038a0c-d3c4-41b3-b952-38c5512985cd.jpg</t>
  </si>
  <si>
    <t>CRT919-AC-00017</t>
  </si>
  <si>
    <t>Carter's Boy Short Sleeve Heather T-Shirt Size -  18M</t>
  </si>
  <si>
    <t>225h397 he</t>
  </si>
  <si>
    <t>https://albanyobjects.blob.core.windows.net/productimages/40394/113163501/a0411011-355e-4234-9eef-19efc81fd771.jpg</t>
  </si>
  <si>
    <t>CRT919-AC-00016</t>
  </si>
  <si>
    <t>Carter's Boy Long Sleeve Heather T-Shirt Size -  12M</t>
  </si>
  <si>
    <t>https://albanyobjects.blob.core.windows.net/productimages/40394/113163362/ee66fdb6-9852-4083-9948-48cba74098ab.jpg</t>
  </si>
  <si>
    <t>CRT919-AC-00015</t>
  </si>
  <si>
    <t>Carter's Boy Short Sleeve Heather T-Shirt Size -  12M</t>
  </si>
  <si>
    <t>https://albanyobjects.blob.core.windows.net/productimages/40394/113163212/6968c8e7-21d9-44ce-ba50-346db06f32b3.jpg</t>
  </si>
  <si>
    <t>CRT919-AC-00014</t>
  </si>
  <si>
    <t>Carter's Boy Long Sleeve Heather T-Shirt Size -  9M</t>
  </si>
  <si>
    <t>https://albanyobjects.blob.core.windows.net/productimages/40394/113163037/1df22a73-83aa-4de7-947e-8aad15cff98f.jpg</t>
  </si>
  <si>
    <t>CRT919-AC-00013</t>
  </si>
  <si>
    <t>Carter's Boy Short Sleeve Heather T-Shirt Size -  9M</t>
  </si>
  <si>
    <t>https://albanyobjects.blob.core.windows.net/productimages/40394/113162908/f7010444-0b67-4fe4-b3cc-51f78485db95.jpg</t>
  </si>
  <si>
    <t>CRT919-AC-00012</t>
  </si>
  <si>
    <t>Carter's Boy Short Sleeve Heather T-Shirt Size -  6M</t>
  </si>
  <si>
    <t>https://albanyobjects.blob.core.windows.net/productimages/40394/113162715/9128e85d-2e23-46a6-a733-a3d471b01450.jpg</t>
  </si>
  <si>
    <t>CRT919-AC-00011</t>
  </si>
  <si>
    <t>Carter's Boy Long Sleeve Heather T-Shirt Size -  6M</t>
  </si>
  <si>
    <t>https://albanyobjects.blob.core.windows.net/productimages/40394/113162506/02aa062f-ad09-40f5-a1e0-26328f67b56d.jpg</t>
  </si>
  <si>
    <t>CRT919-AC-00010</t>
  </si>
  <si>
    <t>Carter's Boy Long Sleeve Heather T-Shirt Size -  3M</t>
  </si>
  <si>
    <t>https://albanyobjects.blob.core.windows.net/productimages/40394/113162281/44f9898a-00b9-4230-902c-cc71d0e0e206.jpg</t>
  </si>
  <si>
    <t>CRT919-AC-00009</t>
  </si>
  <si>
    <t>Carter's Boy Short Sleeve Heather T-Shirt Size -  3M</t>
  </si>
  <si>
    <t>https://albanyobjects.blob.core.windows.net/productimages/40394/113138092/da922757-3700-4030-8b1e-c87bc3b786e5.jpg</t>
  </si>
  <si>
    <t>CRT919-AC-00004</t>
  </si>
  <si>
    <t>Carter's Boy Long Sleeve Heather T-Shirt Size -  3T</t>
  </si>
  <si>
    <t>https://albanyobjects.blob.core.windows.net/productimages/40394/113137324/ac9777a7-4032-4314-a2fa-3de10ff308ac.jpg</t>
  </si>
  <si>
    <t>CRT919-AC-00003</t>
  </si>
  <si>
    <t>Carter's Boy Short Sleeve Heather T-Shirt Size -  3T</t>
  </si>
  <si>
    <t>https://albanyobjects.blob.core.windows.net/productimages/40394/113136981/1691703f-7282-4bdc-8c58-6096b7ebcb1d.jpg</t>
  </si>
  <si>
    <t>CRT919-AC-00002</t>
  </si>
  <si>
    <t>Carter's Boy Long Sleeve Heather T-Shirt Size -  2T</t>
  </si>
  <si>
    <t>https://albanyobjects.blob.core.windows.net/productimages/40394/113136334/a48ed80c-1ac2-41d2-b284-90a533bba695.jpg</t>
  </si>
  <si>
    <t>CRT919-AC-00001</t>
  </si>
  <si>
    <t>Carter's Boy Short Sleeve Heather T-Shirt Size -  2T</t>
  </si>
  <si>
    <t>Model #</t>
  </si>
  <si>
    <t>N/A</t>
  </si>
  <si>
    <t>QTY</t>
  </si>
  <si>
    <t>TOTAL</t>
  </si>
  <si>
    <t>Carter's Blue Girl's Playwear Short  3M-6M-9M-12M-18M-24M</t>
  </si>
  <si>
    <t>CRT919-AC-00043</t>
  </si>
  <si>
    <t>236G471</t>
  </si>
  <si>
    <t>Pics</t>
  </si>
  <si>
    <t>90% OFF</t>
  </si>
  <si>
    <t>TAKE ALL</t>
  </si>
  <si>
    <t>YOUR PRICE</t>
  </si>
  <si>
    <t>TAKE HALF</t>
  </si>
  <si>
    <t>TAKE  1/4</t>
  </si>
  <si>
    <t>US$</t>
  </si>
  <si>
    <t>88.5% OFF</t>
  </si>
  <si>
    <t>87% OFF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</si>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</sst>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2">
    <xf numFmtId="0" fontId="0" fillId="0" borderId="0" xfId="0"/>
    <xf numFmtId="0" fontId="0" fillId="34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6" fillId="0" borderId="10" xfId="42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0" fillId="34" borderId="0" xfId="42" applyFont="1" applyFill="1" applyAlignment="1">
      <alignment horizontal="center" vertical="center"/>
    </xf>
    <xf numFmtId="164" fontId="16" fillId="0" borderId="11" xfId="42" applyFont="1" applyFill="1" applyBorder="1" applyAlignment="1">
      <alignment horizontal="center" vertical="center"/>
    </xf>
    <xf numFmtId="164" fontId="0" fillId="0" borderId="10" xfId="42" applyFont="1" applyBorder="1" applyAlignment="1">
      <alignment horizontal="center" vertical="center"/>
    </xf>
    <xf numFmtId="164" fontId="0" fillId="33" borderId="10" xfId="42" applyFont="1" applyFill="1" applyBorder="1" applyAlignment="1">
      <alignment horizontal="center" vertical="center"/>
    </xf>
    <xf numFmtId="164" fontId="0" fillId="0" borderId="0" xfId="42" applyFont="1" applyBorder="1" applyAlignment="1">
      <alignment horizontal="center" vertical="center"/>
    </xf>
    <xf numFmtId="164" fontId="0" fillId="0" borderId="0" xfId="42" applyFon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16" fillId="0" borderId="0" xfId="42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164" fontId="16" fillId="0" borderId="26" xfId="42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164" fontId="0" fillId="0" borderId="27" xfId="42" applyFont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164" fontId="0" fillId="33" borderId="27" xfId="42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33" borderId="23" xfId="0" applyNumberFormat="1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164" fontId="0" fillId="34" borderId="12" xfId="42" applyFont="1" applyFill="1" applyBorder="1" applyAlignment="1">
      <alignment horizontal="center" vertical="center"/>
    </xf>
    <xf numFmtId="164" fontId="0" fillId="34" borderId="24" xfId="42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64" fontId="0" fillId="33" borderId="29" xfId="42" applyFont="1" applyFill="1" applyBorder="1" applyAlignment="1">
      <alignment horizontal="center" vertical="center"/>
    </xf>
    <xf numFmtId="164" fontId="0" fillId="33" borderId="30" xfId="42" applyFont="1" applyFill="1" applyBorder="1" applyAlignment="1">
      <alignment horizontal="center" vertical="center"/>
    </xf>
    <xf numFmtId="1" fontId="0" fillId="33" borderId="28" xfId="0" applyNumberFormat="1" applyFill="1" applyBorder="1" applyAlignment="1">
      <alignment horizontal="center" vertical="center"/>
    </xf>
    <xf numFmtId="164" fontId="0" fillId="33" borderId="29" xfId="0" applyNumberFormat="1" applyFill="1" applyBorder="1" applyAlignment="1">
      <alignment horizontal="center" vertical="center"/>
    </xf>
    <xf numFmtId="164" fontId="24" fillId="0" borderId="32" xfId="42" applyFont="1" applyBorder="1" applyAlignment="1">
      <alignment horizontal="center" vertical="center"/>
    </xf>
    <xf numFmtId="164" fontId="23" fillId="33" borderId="33" xfId="42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164" fontId="16" fillId="34" borderId="0" xfId="42" applyFont="1" applyFill="1" applyBorder="1" applyAlignment="1">
      <alignment horizontal="center" vertical="center"/>
    </xf>
    <xf numFmtId="164" fontId="0" fillId="34" borderId="0" xfId="42" applyFont="1" applyFill="1" applyBorder="1" applyAlignment="1">
      <alignment horizontal="center" vertical="center"/>
    </xf>
    <xf numFmtId="164" fontId="24" fillId="34" borderId="0" xfId="42" applyFont="1" applyFill="1" applyBorder="1" applyAlignment="1">
      <alignment horizontal="center" vertical="center"/>
    </xf>
    <xf numFmtId="164" fontId="23" fillId="34" borderId="0" xfId="42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164" fontId="0" fillId="34" borderId="0" xfId="0" applyNumberForma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42" applyFont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35" xfId="0" applyFont="1" applyFill="1" applyBorder="1" applyAlignment="1">
      <alignment vertical="center"/>
    </xf>
    <xf numFmtId="164" fontId="0" fillId="34" borderId="27" xfId="42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1" fontId="18" fillId="33" borderId="34" xfId="0" applyNumberFormat="1" applyFont="1" applyFill="1" applyBorder="1" applyAlignment="1">
      <alignment horizontal="center" vertical="center"/>
    </xf>
    <xf numFmtId="0" fontId="22" fillId="35" borderId="16" xfId="0" applyFont="1" applyFill="1" applyBorder="1" applyAlignment="1">
      <alignment horizontal="center" vertical="center"/>
    </xf>
    <xf numFmtId="0" fontId="22" fillId="35" borderId="17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center" vertical="center"/>
    </xf>
    <xf numFmtId="0" fontId="22" fillId="35" borderId="19" xfId="0" applyFont="1" applyFill="1" applyBorder="1" applyAlignment="1">
      <alignment horizontal="center" vertical="center"/>
    </xf>
    <xf numFmtId="0" fontId="22" fillId="35" borderId="0" xfId="0" applyFont="1" applyFill="1" applyBorder="1" applyAlignment="1">
      <alignment horizontal="center" vertical="center"/>
    </xf>
    <xf numFmtId="0" fontId="22" fillId="35" borderId="20" xfId="0" applyFont="1" applyFill="1" applyBorder="1" applyAlignment="1">
      <alignment horizontal="center" vertical="center"/>
    </xf>
    <xf numFmtId="0" fontId="22" fillId="35" borderId="21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22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1" fillId="36" borderId="16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36" borderId="18" xfId="0" applyFont="1" applyFill="1" applyBorder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1" fillId="36" borderId="0" xfId="0" applyFont="1" applyFill="1" applyBorder="1" applyAlignment="1">
      <alignment horizontal="center" vertical="center"/>
    </xf>
    <xf numFmtId="0" fontId="21" fillId="36" borderId="20" xfId="0" applyFont="1" applyFill="1" applyBorder="1" applyAlignment="1">
      <alignment horizontal="center" vertical="center"/>
    </xf>
    <xf numFmtId="0" fontId="21" fillId="36" borderId="21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21" fillId="36" borderId="22" xfId="0" applyFont="1" applyFill="1" applyBorder="1" applyAlignment="1">
      <alignment horizontal="center" vertical="center"/>
    </xf>
    <xf numFmtId="0" fontId="20" fillId="37" borderId="16" xfId="0" applyFont="1" applyFill="1" applyBorder="1" applyAlignment="1">
      <alignment horizontal="center" vertical="center"/>
    </xf>
    <xf numFmtId="0" fontId="20" fillId="37" borderId="17" xfId="0" applyFont="1" applyFill="1" applyBorder="1" applyAlignment="1">
      <alignment horizontal="center" vertical="center"/>
    </xf>
    <xf numFmtId="0" fontId="20" fillId="37" borderId="18" xfId="0" applyFont="1" applyFill="1" applyBorder="1" applyAlignment="1">
      <alignment horizontal="center" vertical="center"/>
    </xf>
    <xf numFmtId="0" fontId="20" fillId="37" borderId="19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20" xfId="0" applyFont="1" applyFill="1" applyBorder="1" applyAlignment="1">
      <alignment horizontal="center" vertical="center"/>
    </xf>
    <xf numFmtId="0" fontId="20" fillId="37" borderId="21" xfId="0" applyFont="1" applyFill="1" applyBorder="1" applyAlignment="1">
      <alignment horizontal="center" vertical="center"/>
    </xf>
    <xf numFmtId="0" fontId="20" fillId="37" borderId="13" xfId="0" applyFont="1" applyFill="1" applyBorder="1" applyAlignment="1">
      <alignment horizontal="center" vertical="center"/>
    </xf>
    <xf numFmtId="0" fontId="20" fillId="37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164" fontId="16" fillId="0" borderId="10" xfId="42" applyFont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64" fontId="16" fillId="0" borderId="24" xfId="42" applyFont="1" applyBorder="1" applyAlignment="1">
      <alignment horizontal="center" vertical="center"/>
    </xf>
    <xf numFmtId="164" fontId="16" fillId="0" borderId="25" xfId="42" applyFont="1" applyBorder="1" applyAlignment="1">
      <alignment horizontal="center" vertical="center"/>
    </xf>
    <xf numFmtId="0" fontId="19" fillId="34" borderId="0" xfId="43" applyFill="1" applyAlignment="1">
      <alignment horizontal="center" vertical="center"/>
    </xf>
    <xf numFmtId="0" fontId="16" fillId="34" borderId="15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123826</xdr:colOff>
      <xdr:row>18</xdr:row>
      <xdr:rowOff>123826</xdr:rowOff>
    </xdr:from>
    <xdr:to>
      <xdr:col>22</xdr:col>
      <xdr:colOff>2352676</xdr:colOff>
      <xdr:row>30</xdr:row>
      <xdr:rowOff>66676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111ED157-65BB-45C4-87F6-C7ACB6CC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6" y="3552826"/>
          <a:ext cx="2228850" cy="2228850"/>
        </a:xfrm>
        <a:prstGeom prst="rect">
          <a:avLst/>
        </a:prstGeom>
      </xdr:spPr>
    </xdr:pic>
    <xdr:clientData/>
  </xdr:twoCellAnchor>
  <xdr:twoCellAnchor editAs="oneCell">
    <xdr:from>
      <xdr:col>18</xdr:col>
      <xdr:colOff>210671</xdr:colOff>
      <xdr:row>12</xdr:row>
      <xdr:rowOff>141196</xdr:rowOff>
    </xdr:from>
    <xdr:to>
      <xdr:col>22</xdr:col>
      <xdr:colOff>467847</xdr:colOff>
      <xdr:row>20</xdr:row>
      <xdr:rowOff>122357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1927538-2F86-4E61-AE7A-C2A11D41F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2230" y="2427196"/>
          <a:ext cx="2677645" cy="1505161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23</xdr:row>
      <xdr:rowOff>152400</xdr:rowOff>
    </xdr:from>
    <xdr:to>
      <xdr:col>21</xdr:col>
      <xdr:colOff>342900</xdr:colOff>
      <xdr:row>34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4DFCD1A-BED1-43BB-A4C1-70CAFFB59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0" y="4533900"/>
          <a:ext cx="2114550" cy="2114550"/>
        </a:xfrm>
        <a:prstGeom prst="rect">
          <a:avLst/>
        </a:prstGeom>
      </xdr:spPr>
    </xdr:pic>
    <xdr:clientData/>
  </xdr:twoCellAnchor>
  <xdr:twoCellAnchor editAs="oneCell">
    <xdr:from>
      <xdr:col>21</xdr:col>
      <xdr:colOff>488574</xdr:colOff>
      <xdr:row>32</xdr:row>
      <xdr:rowOff>45944</xdr:rowOff>
    </xdr:from>
    <xdr:to>
      <xdr:col>22</xdr:col>
      <xdr:colOff>1969434</xdr:colOff>
      <xdr:row>43</xdr:row>
      <xdr:rowOff>36420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BB26CCFC-5312-4179-8458-A2CD42ED7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5486" y="6141944"/>
          <a:ext cx="2085976" cy="2085976"/>
        </a:xfrm>
        <a:prstGeom prst="rect">
          <a:avLst/>
        </a:prstGeom>
      </xdr:spPr>
    </xdr:pic>
    <xdr:clientData/>
  </xdr:twoCellAnchor>
  <xdr:twoCellAnchor editAs="oneCell">
    <xdr:from>
      <xdr:col>0</xdr:col>
      <xdr:colOff>800099</xdr:colOff>
      <xdr:row>57</xdr:row>
      <xdr:rowOff>19050</xdr:rowOff>
    </xdr:from>
    <xdr:to>
      <xdr:col>2</xdr:col>
      <xdr:colOff>1164430</xdr:colOff>
      <xdr:row>74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7082E725-3A2C-413E-B750-46645C220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06077" y="11481197"/>
          <a:ext cx="3228975" cy="2421731"/>
        </a:xfrm>
        <a:prstGeom prst="rect">
          <a:avLst/>
        </a:prstGeom>
      </xdr:spPr>
    </xdr:pic>
    <xdr:clientData/>
  </xdr:twoCellAnchor>
  <xdr:twoCellAnchor editAs="oneCell">
    <xdr:from>
      <xdr:col>2</xdr:col>
      <xdr:colOff>1700491</xdr:colOff>
      <xdr:row>57</xdr:row>
      <xdr:rowOff>33619</xdr:rowOff>
    </xdr:from>
    <xdr:to>
      <xdr:col>3</xdr:col>
      <xdr:colOff>493197</xdr:colOff>
      <xdr:row>74</xdr:row>
      <xdr:rowOff>24094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7F5A1E58-011D-4BAE-B1AE-1D8BCC32B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348385" y="11877607"/>
          <a:ext cx="3228975" cy="2423412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57</xdr:row>
      <xdr:rowOff>0</xdr:rowOff>
    </xdr:from>
    <xdr:to>
      <xdr:col>6</xdr:col>
      <xdr:colOff>283369</xdr:colOff>
      <xdr:row>74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6E12D831-D0A3-47D0-9DB8-DA2BE3224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375922" y="11464528"/>
          <a:ext cx="3248025" cy="2436019"/>
        </a:xfrm>
        <a:prstGeom prst="rect">
          <a:avLst/>
        </a:prstGeom>
      </xdr:spPr>
    </xdr:pic>
    <xdr:clientData/>
  </xdr:twoCellAnchor>
  <xdr:twoCellAnchor editAs="oneCell">
    <xdr:from>
      <xdr:col>7</xdr:col>
      <xdr:colOff>112059</xdr:colOff>
      <xdr:row>57</xdr:row>
      <xdr:rowOff>19057</xdr:rowOff>
    </xdr:from>
    <xdr:to>
      <xdr:col>9</xdr:col>
      <xdr:colOff>851807</xdr:colOff>
      <xdr:row>74</xdr:row>
      <xdr:rowOff>31755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3C865E0-1084-4EB4-989B-3902938F1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032876" y="11862740"/>
          <a:ext cx="3251198" cy="2446243"/>
        </a:xfrm>
        <a:prstGeom prst="rect">
          <a:avLst/>
        </a:prstGeom>
      </xdr:spPr>
    </xdr:pic>
    <xdr:clientData/>
  </xdr:twoCellAnchor>
  <xdr:twoCellAnchor editAs="oneCell">
    <xdr:from>
      <xdr:col>18</xdr:col>
      <xdr:colOff>596972</xdr:colOff>
      <xdr:row>45</xdr:row>
      <xdr:rowOff>86526</xdr:rowOff>
    </xdr:from>
    <xdr:to>
      <xdr:col>21</xdr:col>
      <xdr:colOff>339140</xdr:colOff>
      <xdr:row>55</xdr:row>
      <xdr:rowOff>127717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04C4BD9-AFEA-4A74-AF9C-D19A9B529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5293" y="8659026"/>
          <a:ext cx="1579133" cy="1990725"/>
        </a:xfrm>
        <a:prstGeom prst="rect">
          <a:avLst/>
        </a:prstGeom>
      </xdr:spPr>
    </xdr:pic>
    <xdr:clientData/>
  </xdr:twoCellAnchor>
  <xdr:twoCellAnchor editAs="oneCell">
    <xdr:from>
      <xdr:col>2</xdr:col>
      <xdr:colOff>677335</xdr:colOff>
      <xdr:row>3</xdr:row>
      <xdr:rowOff>144800</xdr:rowOff>
    </xdr:from>
    <xdr:to>
      <xdr:col>3</xdr:col>
      <xdr:colOff>85725</xdr:colOff>
      <xdr:row>9</xdr:row>
      <xdr:rowOff>49357</xdr:rowOff>
    </xdr:to>
    <xdr:pic>
      <xdr:nvPicPr>
        <xdr:cNvPr id="14" name="Picture 13" descr="Resultado de imagen para carters logo">
          <a:extLst>
            <a:ext uri="{FF2B5EF4-FFF2-40B4-BE49-F238E27FC236}">
              <a16:creationId xmlns:a16="http://schemas.microsoft.com/office/drawing/2014/main" xmlns="" id="{DB916350-4C5B-45F1-8521-1AD25F1B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4335" y="716300"/>
          <a:ext cx="3037415" cy="106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895349</xdr:colOff>
      <xdr:row>0</xdr:row>
      <xdr:rowOff>101704</xdr:rowOff>
    </xdr:from>
    <xdr:to>
      <xdr:col>6</xdr:col>
      <xdr:colOff>238124</xdr:colOff>
      <xdr:row>10</xdr:row>
      <xdr:rowOff>39691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BFE57F1-F1E9-4C8C-BD62-0DFF51205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91374" y="101704"/>
          <a:ext cx="2409825" cy="1860305"/>
        </a:xfrm>
        <a:prstGeom prst="rect">
          <a:avLst/>
        </a:prstGeom>
      </xdr:spPr>
    </xdr:pic>
    <xdr:clientData/>
  </xdr:twoCellAnchor>
  <xdr:twoCellAnchor editAs="oneCell">
    <xdr:from>
      <xdr:col>22</xdr:col>
      <xdr:colOff>157443</xdr:colOff>
      <xdr:row>18</xdr:row>
      <xdr:rowOff>123826</xdr:rowOff>
    </xdr:from>
    <xdr:to>
      <xdr:col>22</xdr:col>
      <xdr:colOff>2386293</xdr:colOff>
      <xdr:row>30</xdr:row>
      <xdr:rowOff>66676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2AD120C1-CC7C-47E0-B32A-B7661991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6619" y="3552826"/>
          <a:ext cx="2228850" cy="2228850"/>
        </a:xfrm>
        <a:prstGeom prst="rect">
          <a:avLst/>
        </a:prstGeom>
      </xdr:spPr>
    </xdr:pic>
    <xdr:clientData/>
  </xdr:twoCellAnchor>
  <xdr:twoCellAnchor editAs="oneCell">
    <xdr:from>
      <xdr:col>18</xdr:col>
      <xdr:colOff>244288</xdr:colOff>
      <xdr:row>12</xdr:row>
      <xdr:rowOff>141196</xdr:rowOff>
    </xdr:from>
    <xdr:to>
      <xdr:col>22</xdr:col>
      <xdr:colOff>501464</xdr:colOff>
      <xdr:row>20</xdr:row>
      <xdr:rowOff>122357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5C50C1AF-CE4D-494E-A659-BA932DC2E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2994" y="2427196"/>
          <a:ext cx="2677645" cy="1505161"/>
        </a:xfrm>
        <a:prstGeom prst="rect">
          <a:avLst/>
        </a:prstGeom>
      </xdr:spPr>
    </xdr:pic>
    <xdr:clientData/>
  </xdr:twoCellAnchor>
  <xdr:twoCellAnchor editAs="oneCell">
    <xdr:from>
      <xdr:col>18</xdr:col>
      <xdr:colOff>90767</xdr:colOff>
      <xdr:row>23</xdr:row>
      <xdr:rowOff>152400</xdr:rowOff>
    </xdr:from>
    <xdr:to>
      <xdr:col>21</xdr:col>
      <xdr:colOff>376517</xdr:colOff>
      <xdr:row>34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3C46192A-F1AD-42B8-85E8-251B7B97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9473" y="4533900"/>
          <a:ext cx="2101103" cy="2114550"/>
        </a:xfrm>
        <a:prstGeom prst="rect">
          <a:avLst/>
        </a:prstGeom>
      </xdr:spPr>
    </xdr:pic>
    <xdr:clientData/>
  </xdr:twoCellAnchor>
  <xdr:twoCellAnchor editAs="oneCell">
    <xdr:from>
      <xdr:col>21</xdr:col>
      <xdr:colOff>522191</xdr:colOff>
      <xdr:row>32</xdr:row>
      <xdr:rowOff>45944</xdr:rowOff>
    </xdr:from>
    <xdr:to>
      <xdr:col>22</xdr:col>
      <xdr:colOff>2003051</xdr:colOff>
      <xdr:row>43</xdr:row>
      <xdr:rowOff>36420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1E723E1C-E24E-459E-B7AE-CC60D2CBD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6250" y="6141944"/>
          <a:ext cx="2085976" cy="2085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lbanyobjects.blob.core.windows.net/productimages/40394/113263421/4a8ce1eb-a1bb-451b-ba7f-92250d186fdb.jpg" TargetMode="External"/><Relationship Id="rId1" Type="http://schemas.openxmlformats.org/officeDocument/2006/relationships/hyperlink" Target="https://albanyobjects.blob.core.windows.net/productimages/40394/114159742/72c51ade-3955-4c12-8272-2e7e9b261b7f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tabSelected="1" zoomScale="55" zoomScaleNormal="55" workbookViewId="0">
      <selection activeCell="L69" sqref="L69"/>
    </sheetView>
  </sheetViews>
  <sheetFormatPr baseColWidth="10" defaultColWidth="9.140625" defaultRowHeight="15" x14ac:dyDescent="0.25"/>
  <cols>
    <col min="1" max="1" width="21.7109375" style="3" customWidth="1"/>
    <col min="2" max="2" width="9.140625" style="3"/>
    <col min="3" max="3" width="54.42578125" style="3" customWidth="1"/>
    <col min="4" max="4" width="12.85546875" style="3" customWidth="1"/>
    <col min="5" max="5" width="16.85546875" style="3" customWidth="1"/>
    <col min="6" max="6" width="15.7109375" style="12" customWidth="1"/>
    <col min="7" max="7" width="9.140625" style="3"/>
    <col min="8" max="8" width="12.5703125" style="3" customWidth="1"/>
    <col min="9" max="9" width="13" style="18" customWidth="1"/>
    <col min="10" max="10" width="18.85546875" style="18" bestFit="1" customWidth="1"/>
    <col min="11" max="11" width="7" style="48" customWidth="1"/>
    <col min="12" max="12" width="13" style="3" customWidth="1"/>
    <col min="13" max="13" width="11.28515625" style="3" customWidth="1"/>
    <col min="14" max="14" width="18.85546875" style="3" bestFit="1" customWidth="1"/>
    <col min="15" max="15" width="4.85546875" style="54" customWidth="1"/>
    <col min="16" max="16" width="13.5703125" style="3" customWidth="1"/>
    <col min="17" max="17" width="12" style="3" customWidth="1"/>
    <col min="18" max="18" width="18.85546875" style="3" bestFit="1" customWidth="1"/>
    <col min="19" max="22" width="9.140625" style="3"/>
    <col min="23" max="23" width="37.85546875" style="3" customWidth="1"/>
    <col min="24" max="16384" width="9.140625" style="3"/>
  </cols>
  <sheetData>
    <row r="1" spans="1:36" x14ac:dyDescent="0.25">
      <c r="A1" s="1"/>
      <c r="B1" s="1"/>
      <c r="C1" s="1"/>
      <c r="D1" s="1"/>
      <c r="E1" s="1"/>
      <c r="F1" s="2"/>
      <c r="G1" s="1"/>
      <c r="H1" s="1"/>
      <c r="I1" s="13"/>
      <c r="J1" s="13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6" x14ac:dyDescent="0.25">
      <c r="A2" s="1"/>
      <c r="B2" s="1"/>
      <c r="C2" s="1"/>
      <c r="D2" s="1"/>
      <c r="E2" s="1"/>
      <c r="F2" s="2"/>
      <c r="G2" s="1"/>
      <c r="H2" s="1"/>
      <c r="I2" s="13"/>
      <c r="J2" s="13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6" x14ac:dyDescent="0.25">
      <c r="A3" s="1"/>
      <c r="B3" s="1"/>
      <c r="C3" s="1"/>
      <c r="D3" s="1"/>
      <c r="E3" s="1"/>
      <c r="F3" s="2"/>
      <c r="G3" s="1"/>
      <c r="H3" s="1"/>
      <c r="I3" s="13"/>
      <c r="J3" s="13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6" ht="15.75" thickBot="1" x14ac:dyDescent="0.3">
      <c r="A4" s="1"/>
      <c r="B4" s="1"/>
      <c r="C4" s="1"/>
      <c r="D4" s="1"/>
      <c r="E4" s="1"/>
      <c r="F4" s="2"/>
      <c r="G4" s="1"/>
      <c r="H4" s="1"/>
      <c r="I4" s="13"/>
      <c r="J4" s="13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6" ht="15" customHeight="1" x14ac:dyDescent="0.25">
      <c r="A5" s="1"/>
      <c r="B5" s="1"/>
      <c r="C5" s="1"/>
      <c r="D5" s="1"/>
      <c r="E5" s="1"/>
      <c r="F5" s="2"/>
      <c r="G5" s="1"/>
      <c r="H5" s="64" t="s">
        <v>129</v>
      </c>
      <c r="I5" s="65"/>
      <c r="J5" s="66"/>
      <c r="K5" s="46"/>
      <c r="L5" s="75" t="s">
        <v>135</v>
      </c>
      <c r="M5" s="76"/>
      <c r="N5" s="77"/>
      <c r="O5" s="51"/>
      <c r="P5" s="84" t="s">
        <v>136</v>
      </c>
      <c r="Q5" s="85"/>
      <c r="R5" s="8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6" ht="15" customHeight="1" x14ac:dyDescent="0.25">
      <c r="A6" s="1"/>
      <c r="B6" s="1"/>
      <c r="C6" s="1"/>
      <c r="E6" s="1"/>
      <c r="F6" s="2"/>
      <c r="G6" s="1"/>
      <c r="H6" s="67"/>
      <c r="I6" s="68"/>
      <c r="J6" s="69"/>
      <c r="K6" s="46"/>
      <c r="L6" s="78"/>
      <c r="M6" s="79"/>
      <c r="N6" s="80"/>
      <c r="O6" s="51"/>
      <c r="P6" s="87"/>
      <c r="Q6" s="88"/>
      <c r="R6" s="89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6" ht="15" customHeight="1" x14ac:dyDescent="0.25">
      <c r="A7" s="1"/>
      <c r="B7" s="1"/>
      <c r="C7" s="1"/>
      <c r="D7" s="1"/>
      <c r="E7" s="1"/>
      <c r="F7" s="2"/>
      <c r="G7" s="1"/>
      <c r="H7" s="67"/>
      <c r="I7" s="68"/>
      <c r="J7" s="69"/>
      <c r="K7" s="46"/>
      <c r="L7" s="78"/>
      <c r="M7" s="79"/>
      <c r="N7" s="80"/>
      <c r="O7" s="51"/>
      <c r="P7" s="87"/>
      <c r="Q7" s="88"/>
      <c r="R7" s="89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6" ht="15" customHeight="1" x14ac:dyDescent="0.25">
      <c r="A8" s="1"/>
      <c r="B8" s="1"/>
      <c r="C8" s="1"/>
      <c r="D8" s="1"/>
      <c r="E8" s="1"/>
      <c r="F8" s="2"/>
      <c r="G8" s="1"/>
      <c r="H8" s="67"/>
      <c r="I8" s="68"/>
      <c r="J8" s="69"/>
      <c r="K8" s="46"/>
      <c r="L8" s="78"/>
      <c r="M8" s="79"/>
      <c r="N8" s="80"/>
      <c r="O8" s="51"/>
      <c r="P8" s="87"/>
      <c r="Q8" s="88"/>
      <c r="R8" s="89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6" ht="15" customHeight="1" x14ac:dyDescent="0.25">
      <c r="A9" s="1"/>
      <c r="B9" s="1"/>
      <c r="C9" s="1"/>
      <c r="D9" s="1"/>
      <c r="E9" s="1"/>
      <c r="F9" s="2"/>
      <c r="G9" s="1"/>
      <c r="H9" s="70"/>
      <c r="I9" s="71"/>
      <c r="J9" s="72"/>
      <c r="K9" s="46"/>
      <c r="L9" s="81"/>
      <c r="M9" s="82"/>
      <c r="N9" s="83"/>
      <c r="O9" s="51"/>
      <c r="P9" s="90"/>
      <c r="Q9" s="91"/>
      <c r="R9" s="9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6" x14ac:dyDescent="0.25">
      <c r="A10" s="1"/>
      <c r="B10" s="1"/>
      <c r="C10" s="1"/>
      <c r="D10" s="1"/>
      <c r="E10" s="1"/>
      <c r="F10" s="2"/>
      <c r="G10" s="1"/>
      <c r="H10" s="94" t="s">
        <v>130</v>
      </c>
      <c r="I10" s="96" t="s">
        <v>131</v>
      </c>
      <c r="J10" s="98" t="s">
        <v>137</v>
      </c>
      <c r="K10" s="47"/>
      <c r="L10" s="97" t="s">
        <v>132</v>
      </c>
      <c r="M10" s="93" t="s">
        <v>131</v>
      </c>
      <c r="N10" s="73" t="s">
        <v>137</v>
      </c>
      <c r="O10" s="52"/>
      <c r="P10" s="94" t="s">
        <v>133</v>
      </c>
      <c r="Q10" s="95" t="s">
        <v>131</v>
      </c>
      <c r="R10" s="73" t="s">
        <v>137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6" x14ac:dyDescent="0.25">
      <c r="A11" s="1"/>
      <c r="B11" s="1"/>
      <c r="C11" s="1"/>
      <c r="D11" s="1"/>
      <c r="E11" s="1"/>
      <c r="F11" s="2"/>
      <c r="G11" s="1"/>
      <c r="H11" s="94"/>
      <c r="I11" s="96"/>
      <c r="J11" s="99"/>
      <c r="K11" s="47"/>
      <c r="L11" s="97"/>
      <c r="M11" s="93"/>
      <c r="N11" s="74"/>
      <c r="O11" s="52"/>
      <c r="P11" s="94"/>
      <c r="Q11" s="95"/>
      <c r="R11" s="7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4" t="s">
        <v>1</v>
      </c>
      <c r="B12" s="4" t="s">
        <v>2</v>
      </c>
      <c r="C12" s="4" t="s">
        <v>3</v>
      </c>
      <c r="D12" s="4" t="s">
        <v>121</v>
      </c>
      <c r="E12" s="4" t="s">
        <v>4</v>
      </c>
      <c r="F12" s="4" t="s">
        <v>5</v>
      </c>
      <c r="G12" s="24" t="s">
        <v>6</v>
      </c>
      <c r="H12" s="26" t="s">
        <v>123</v>
      </c>
      <c r="I12" s="14" t="s">
        <v>134</v>
      </c>
      <c r="J12" s="27" t="s">
        <v>134</v>
      </c>
      <c r="K12" s="47"/>
      <c r="L12" s="26" t="s">
        <v>123</v>
      </c>
      <c r="M12" s="5" t="s">
        <v>134</v>
      </c>
      <c r="N12" s="32" t="s">
        <v>134</v>
      </c>
      <c r="O12" s="52"/>
      <c r="P12" s="26" t="s">
        <v>123</v>
      </c>
      <c r="Q12" s="5" t="s">
        <v>134</v>
      </c>
      <c r="R12" s="32" t="s">
        <v>134</v>
      </c>
      <c r="S12" s="101" t="s">
        <v>128</v>
      </c>
      <c r="T12" s="95"/>
      <c r="U12" s="95"/>
      <c r="V12" s="95"/>
      <c r="W12" s="95"/>
      <c r="X12" s="95" t="s">
        <v>0</v>
      </c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36" x14ac:dyDescent="0.25">
      <c r="A13" s="6" t="s">
        <v>12</v>
      </c>
      <c r="B13" s="6" t="s">
        <v>9</v>
      </c>
      <c r="C13" s="6" t="s">
        <v>13</v>
      </c>
      <c r="D13" s="6" t="s">
        <v>122</v>
      </c>
      <c r="E13" s="6" t="s">
        <v>122</v>
      </c>
      <c r="F13" s="11">
        <v>22</v>
      </c>
      <c r="G13" s="25">
        <v>1</v>
      </c>
      <c r="H13" s="28">
        <v>2322</v>
      </c>
      <c r="I13" s="15">
        <f>F13*0.1</f>
        <v>2.2000000000000002</v>
      </c>
      <c r="J13" s="29">
        <f>I13*H13</f>
        <v>5108.4000000000005</v>
      </c>
      <c r="L13" s="33">
        <f>H13/2</f>
        <v>1161</v>
      </c>
      <c r="M13" s="19">
        <f>F13*0.115</f>
        <v>2.5300000000000002</v>
      </c>
      <c r="N13" s="29">
        <f>M13*L13</f>
        <v>2937.3300000000004</v>
      </c>
      <c r="O13" s="48"/>
      <c r="P13" s="33">
        <f>H13/4</f>
        <v>580.5</v>
      </c>
      <c r="Q13" s="19">
        <f>F13*0.13</f>
        <v>2.8600000000000003</v>
      </c>
      <c r="R13" s="29">
        <f>Q13*P13</f>
        <v>1660.2300000000002</v>
      </c>
      <c r="S13" s="1"/>
      <c r="T13" s="1"/>
      <c r="U13" s="1"/>
      <c r="V13" s="1"/>
      <c r="W13" s="1"/>
      <c r="X13" s="100" t="s">
        <v>11</v>
      </c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"/>
    </row>
    <row r="14" spans="1:36" x14ac:dyDescent="0.25">
      <c r="A14" s="6" t="s">
        <v>15</v>
      </c>
      <c r="B14" s="6" t="s">
        <v>9</v>
      </c>
      <c r="C14" s="6" t="s">
        <v>16</v>
      </c>
      <c r="D14" s="6" t="s">
        <v>122</v>
      </c>
      <c r="E14" s="6" t="s">
        <v>122</v>
      </c>
      <c r="F14" s="11">
        <v>22</v>
      </c>
      <c r="G14" s="25">
        <v>1</v>
      </c>
      <c r="H14" s="28">
        <v>3941</v>
      </c>
      <c r="I14" s="15">
        <f>F14*0.1</f>
        <v>2.2000000000000002</v>
      </c>
      <c r="J14" s="29">
        <f t="shared" ref="J14:J22" si="0">I14*H14</f>
        <v>8670.2000000000007</v>
      </c>
      <c r="L14" s="33">
        <f>H14/2</f>
        <v>1970.5</v>
      </c>
      <c r="M14" s="19">
        <f>F14*0.115</f>
        <v>2.5300000000000002</v>
      </c>
      <c r="N14" s="29">
        <f t="shared" ref="N14:N22" si="1">M14*L14</f>
        <v>4985.3650000000007</v>
      </c>
      <c r="O14" s="48"/>
      <c r="P14" s="33">
        <f>H14/4</f>
        <v>985.25</v>
      </c>
      <c r="Q14" s="19">
        <f>F14*0.13</f>
        <v>2.8600000000000003</v>
      </c>
      <c r="R14" s="29">
        <f t="shared" ref="R14:R50" si="2">Q14*P14</f>
        <v>2817.8150000000005</v>
      </c>
      <c r="S14" s="1"/>
      <c r="T14" s="1"/>
      <c r="U14" s="1"/>
      <c r="V14" s="1"/>
      <c r="W14" s="1"/>
      <c r="X14" s="100" t="s">
        <v>14</v>
      </c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"/>
    </row>
    <row r="15" spans="1:36" x14ac:dyDescent="0.25">
      <c r="A15" s="6" t="s">
        <v>8</v>
      </c>
      <c r="B15" s="6" t="s">
        <v>9</v>
      </c>
      <c r="C15" s="6" t="s">
        <v>10</v>
      </c>
      <c r="D15" s="6" t="s">
        <v>122</v>
      </c>
      <c r="E15" s="6" t="s">
        <v>122</v>
      </c>
      <c r="F15" s="11">
        <v>22</v>
      </c>
      <c r="G15" s="25">
        <v>1</v>
      </c>
      <c r="H15" s="28">
        <v>1050</v>
      </c>
      <c r="I15" s="15">
        <f>F15*0.1</f>
        <v>2.2000000000000002</v>
      </c>
      <c r="J15" s="29">
        <f t="shared" si="0"/>
        <v>2310</v>
      </c>
      <c r="L15" s="33">
        <f>H15/2</f>
        <v>525</v>
      </c>
      <c r="M15" s="19">
        <f>F15*0.115</f>
        <v>2.5300000000000002</v>
      </c>
      <c r="N15" s="29">
        <f t="shared" si="1"/>
        <v>1328.2500000000002</v>
      </c>
      <c r="O15" s="48"/>
      <c r="P15" s="33">
        <f>H15/4</f>
        <v>262.5</v>
      </c>
      <c r="Q15" s="19">
        <f>F15*0.13</f>
        <v>2.8600000000000003</v>
      </c>
      <c r="R15" s="29">
        <f t="shared" si="2"/>
        <v>750.75000000000011</v>
      </c>
      <c r="S15" s="1"/>
      <c r="T15" s="1"/>
      <c r="U15" s="1"/>
      <c r="V15" s="1"/>
      <c r="W15" s="1"/>
      <c r="X15" s="100" t="s">
        <v>7</v>
      </c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"/>
    </row>
    <row r="16" spans="1:36" x14ac:dyDescent="0.25">
      <c r="A16" s="6" t="s">
        <v>18</v>
      </c>
      <c r="B16" s="6" t="s">
        <v>9</v>
      </c>
      <c r="C16" s="6" t="s">
        <v>19</v>
      </c>
      <c r="D16" s="6" t="s">
        <v>122</v>
      </c>
      <c r="E16" s="6" t="s">
        <v>122</v>
      </c>
      <c r="F16" s="11">
        <v>22</v>
      </c>
      <c r="G16" s="25">
        <v>1</v>
      </c>
      <c r="H16" s="28">
        <v>1101</v>
      </c>
      <c r="I16" s="15">
        <f>F16*0.1</f>
        <v>2.2000000000000002</v>
      </c>
      <c r="J16" s="29">
        <f t="shared" si="0"/>
        <v>2422.2000000000003</v>
      </c>
      <c r="L16" s="33">
        <f>H16/2</f>
        <v>550.5</v>
      </c>
      <c r="M16" s="19">
        <f>F16*0.115</f>
        <v>2.5300000000000002</v>
      </c>
      <c r="N16" s="29">
        <f t="shared" si="1"/>
        <v>1392.7650000000001</v>
      </c>
      <c r="O16" s="48"/>
      <c r="P16" s="33">
        <f>H16/4</f>
        <v>275.25</v>
      </c>
      <c r="Q16" s="19">
        <f>F16*0.13</f>
        <v>2.8600000000000003</v>
      </c>
      <c r="R16" s="29">
        <f t="shared" si="2"/>
        <v>787.21500000000003</v>
      </c>
      <c r="S16" s="1"/>
      <c r="T16" s="1"/>
      <c r="U16" s="1"/>
      <c r="V16" s="1"/>
      <c r="W16" s="1"/>
      <c r="X16" s="100" t="s">
        <v>17</v>
      </c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"/>
    </row>
    <row r="17" spans="1:36" x14ac:dyDescent="0.25">
      <c r="A17" s="6"/>
      <c r="B17" s="6"/>
      <c r="C17" s="6"/>
      <c r="D17" s="6"/>
      <c r="E17" s="6"/>
      <c r="F17" s="4"/>
      <c r="G17" s="25"/>
      <c r="H17" s="30">
        <f>SUM(H13:H16)</f>
        <v>8414</v>
      </c>
      <c r="I17" s="16"/>
      <c r="J17" s="31">
        <f>SUM(J13:J16)</f>
        <v>18510.800000000003</v>
      </c>
      <c r="L17" s="34">
        <f>SUM(L13:L16)</f>
        <v>4207</v>
      </c>
      <c r="M17" s="8"/>
      <c r="N17" s="31">
        <f>SUM(N13:N16)</f>
        <v>10643.710000000001</v>
      </c>
      <c r="O17" s="48"/>
      <c r="P17" s="34">
        <f>SUM(P13:P16)</f>
        <v>2103.5</v>
      </c>
      <c r="Q17" s="8"/>
      <c r="R17" s="31">
        <f>SUM(R13:R16)</f>
        <v>6016.0100000000011</v>
      </c>
      <c r="S17" s="10"/>
      <c r="T17" s="1"/>
      <c r="U17" s="1"/>
      <c r="V17" s="1"/>
      <c r="W17" s="1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"/>
    </row>
    <row r="18" spans="1:36" x14ac:dyDescent="0.25">
      <c r="A18" s="6" t="s">
        <v>21</v>
      </c>
      <c r="B18" s="6" t="s">
        <v>9</v>
      </c>
      <c r="C18" s="6" t="s">
        <v>22</v>
      </c>
      <c r="D18" s="6" t="s">
        <v>23</v>
      </c>
      <c r="E18" s="7">
        <v>190796678245</v>
      </c>
      <c r="F18" s="11">
        <v>34</v>
      </c>
      <c r="G18" s="25">
        <v>1</v>
      </c>
      <c r="H18" s="28">
        <v>187</v>
      </c>
      <c r="I18" s="15">
        <f>F18*0.1</f>
        <v>3.4000000000000004</v>
      </c>
      <c r="J18" s="29">
        <f t="shared" si="0"/>
        <v>635.80000000000007</v>
      </c>
      <c r="L18" s="33">
        <f>H18/2</f>
        <v>93.5</v>
      </c>
      <c r="M18" s="19">
        <f>F18*0.115</f>
        <v>3.91</v>
      </c>
      <c r="N18" s="29">
        <f t="shared" si="1"/>
        <v>365.58500000000004</v>
      </c>
      <c r="O18" s="48"/>
      <c r="P18" s="33">
        <f>H18/4</f>
        <v>46.75</v>
      </c>
      <c r="Q18" s="19">
        <f>F18*0.13</f>
        <v>4.42</v>
      </c>
      <c r="R18" s="29">
        <f t="shared" si="2"/>
        <v>206.63499999999999</v>
      </c>
      <c r="S18" s="1"/>
      <c r="T18" s="1"/>
      <c r="U18" s="1"/>
      <c r="V18" s="1"/>
      <c r="W18" s="1"/>
      <c r="X18" s="100" t="s">
        <v>20</v>
      </c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"/>
    </row>
    <row r="19" spans="1:36" x14ac:dyDescent="0.25">
      <c r="A19" s="6" t="s">
        <v>34</v>
      </c>
      <c r="B19" s="6" t="s">
        <v>9</v>
      </c>
      <c r="C19" s="6" t="s">
        <v>35</v>
      </c>
      <c r="D19" s="6" t="s">
        <v>23</v>
      </c>
      <c r="E19" s="7">
        <v>190796678252</v>
      </c>
      <c r="F19" s="11">
        <v>34</v>
      </c>
      <c r="G19" s="25">
        <v>524</v>
      </c>
      <c r="H19" s="28">
        <v>528</v>
      </c>
      <c r="I19" s="15">
        <f>F19*0.1</f>
        <v>3.4000000000000004</v>
      </c>
      <c r="J19" s="29">
        <f t="shared" si="0"/>
        <v>1795.2000000000003</v>
      </c>
      <c r="L19" s="33">
        <f>H19/2</f>
        <v>264</v>
      </c>
      <c r="M19" s="19">
        <f>F19*0.115</f>
        <v>3.91</v>
      </c>
      <c r="N19" s="29">
        <f t="shared" si="1"/>
        <v>1032.24</v>
      </c>
      <c r="O19" s="48"/>
      <c r="P19" s="33">
        <f>H19/4</f>
        <v>132</v>
      </c>
      <c r="Q19" s="19">
        <f>F19*0.13</f>
        <v>4.42</v>
      </c>
      <c r="R19" s="29">
        <f t="shared" si="2"/>
        <v>583.43999999999994</v>
      </c>
      <c r="S19" s="1"/>
      <c r="T19" s="1"/>
      <c r="U19" s="1"/>
      <c r="V19" s="1"/>
      <c r="W19" s="1"/>
      <c r="X19" s="100" t="s">
        <v>33</v>
      </c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"/>
    </row>
    <row r="20" spans="1:36" x14ac:dyDescent="0.25">
      <c r="A20" s="6" t="s">
        <v>31</v>
      </c>
      <c r="B20" s="6" t="s">
        <v>9</v>
      </c>
      <c r="C20" s="6" t="s">
        <v>32</v>
      </c>
      <c r="D20" s="6" t="s">
        <v>23</v>
      </c>
      <c r="E20" s="7">
        <v>190796678269</v>
      </c>
      <c r="F20" s="11">
        <v>34</v>
      </c>
      <c r="G20" s="25">
        <v>8</v>
      </c>
      <c r="H20" s="28">
        <v>1010</v>
      </c>
      <c r="I20" s="15">
        <f>F20*0.1</f>
        <v>3.4000000000000004</v>
      </c>
      <c r="J20" s="29">
        <f t="shared" si="0"/>
        <v>3434.0000000000005</v>
      </c>
      <c r="L20" s="33">
        <f>H20/2</f>
        <v>505</v>
      </c>
      <c r="M20" s="19">
        <f>F20*0.115</f>
        <v>3.91</v>
      </c>
      <c r="N20" s="29">
        <f>M20*L20</f>
        <v>1974.5500000000002</v>
      </c>
      <c r="O20" s="48"/>
      <c r="P20" s="33">
        <f>H20/4</f>
        <v>252.5</v>
      </c>
      <c r="Q20" s="19">
        <f>F20*0.13</f>
        <v>4.42</v>
      </c>
      <c r="R20" s="29">
        <f t="shared" si="2"/>
        <v>1116.05</v>
      </c>
      <c r="S20" s="1"/>
      <c r="T20" s="1"/>
      <c r="U20" s="1"/>
      <c r="V20" s="1"/>
      <c r="W20" s="1"/>
      <c r="X20" s="100" t="s">
        <v>30</v>
      </c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"/>
    </row>
    <row r="21" spans="1:36" x14ac:dyDescent="0.25">
      <c r="A21" s="6" t="s">
        <v>28</v>
      </c>
      <c r="B21" s="6" t="s">
        <v>9</v>
      </c>
      <c r="C21" s="6" t="s">
        <v>29</v>
      </c>
      <c r="D21" s="6" t="s">
        <v>23</v>
      </c>
      <c r="E21" s="7">
        <v>190796678276</v>
      </c>
      <c r="F21" s="11">
        <v>34</v>
      </c>
      <c r="G21" s="25">
        <v>1</v>
      </c>
      <c r="H21" s="28">
        <v>921</v>
      </c>
      <c r="I21" s="15">
        <f>F21*0.1</f>
        <v>3.4000000000000004</v>
      </c>
      <c r="J21" s="29">
        <f t="shared" si="0"/>
        <v>3131.4000000000005</v>
      </c>
      <c r="L21" s="33">
        <f>H21/2</f>
        <v>460.5</v>
      </c>
      <c r="M21" s="19">
        <f>F21*0.115</f>
        <v>3.91</v>
      </c>
      <c r="N21" s="29">
        <f t="shared" si="1"/>
        <v>1800.5550000000001</v>
      </c>
      <c r="O21" s="48"/>
      <c r="P21" s="33">
        <f>H21/4</f>
        <v>230.25</v>
      </c>
      <c r="Q21" s="19">
        <f>F21*0.13</f>
        <v>4.42</v>
      </c>
      <c r="R21" s="29">
        <f t="shared" si="2"/>
        <v>1017.7049999999999</v>
      </c>
      <c r="S21" s="1"/>
      <c r="T21" s="1"/>
      <c r="U21" s="1"/>
      <c r="V21" s="1"/>
      <c r="W21" s="1"/>
      <c r="X21" s="100" t="s">
        <v>27</v>
      </c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"/>
    </row>
    <row r="22" spans="1:36" x14ac:dyDescent="0.25">
      <c r="A22" s="6" t="s">
        <v>25</v>
      </c>
      <c r="B22" s="6" t="s">
        <v>9</v>
      </c>
      <c r="C22" s="6" t="s">
        <v>26</v>
      </c>
      <c r="D22" s="6" t="s">
        <v>23</v>
      </c>
      <c r="E22" s="7">
        <v>1907966782083</v>
      </c>
      <c r="F22" s="11">
        <v>34</v>
      </c>
      <c r="G22" s="25">
        <v>2</v>
      </c>
      <c r="H22" s="28">
        <v>825</v>
      </c>
      <c r="I22" s="15">
        <f>F22*0.1</f>
        <v>3.4000000000000004</v>
      </c>
      <c r="J22" s="29">
        <f t="shared" si="0"/>
        <v>2805.0000000000005</v>
      </c>
      <c r="L22" s="33">
        <f>H22/2</f>
        <v>412.5</v>
      </c>
      <c r="M22" s="19">
        <f>F22*0.115</f>
        <v>3.91</v>
      </c>
      <c r="N22" s="29">
        <f t="shared" si="1"/>
        <v>1612.875</v>
      </c>
      <c r="O22" s="48"/>
      <c r="P22" s="33">
        <f>H22/4</f>
        <v>206.25</v>
      </c>
      <c r="Q22" s="19">
        <f>F22*0.13</f>
        <v>4.42</v>
      </c>
      <c r="R22" s="29">
        <f t="shared" si="2"/>
        <v>911.625</v>
      </c>
      <c r="S22" s="1"/>
      <c r="T22" s="1"/>
      <c r="U22" s="1"/>
      <c r="V22" s="1"/>
      <c r="W22" s="1"/>
      <c r="X22" s="100" t="s">
        <v>24</v>
      </c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"/>
    </row>
    <row r="23" spans="1:36" x14ac:dyDescent="0.25">
      <c r="A23" s="6"/>
      <c r="B23" s="6"/>
      <c r="C23" s="6"/>
      <c r="D23" s="6"/>
      <c r="E23" s="6"/>
      <c r="F23" s="11"/>
      <c r="G23" s="25"/>
      <c r="H23" s="30">
        <f>SUM(H18:H22)</f>
        <v>3471</v>
      </c>
      <c r="I23" s="16"/>
      <c r="J23" s="31">
        <f>SUM(J18:J22)</f>
        <v>11801.400000000001</v>
      </c>
      <c r="L23" s="34">
        <f>SUM(L18:L22)</f>
        <v>1735.5</v>
      </c>
      <c r="M23" s="8"/>
      <c r="N23" s="31">
        <f>SUM(N18:N22)</f>
        <v>6785.8050000000003</v>
      </c>
      <c r="O23" s="48"/>
      <c r="P23" s="34">
        <f>SUM(P18:P22)</f>
        <v>867.75</v>
      </c>
      <c r="Q23" s="8"/>
      <c r="R23" s="31">
        <f>SUM(R18:R22)</f>
        <v>3835.4549999999999</v>
      </c>
      <c r="S23" s="1"/>
      <c r="T23" s="1"/>
      <c r="U23" s="1"/>
      <c r="V23" s="1"/>
      <c r="W23" s="1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"/>
    </row>
    <row r="24" spans="1:36" x14ac:dyDescent="0.25">
      <c r="A24" s="6" t="s">
        <v>107</v>
      </c>
      <c r="B24" s="6" t="s">
        <v>9</v>
      </c>
      <c r="C24" s="6" t="s">
        <v>108</v>
      </c>
      <c r="D24" s="6" t="s">
        <v>84</v>
      </c>
      <c r="E24" s="7">
        <v>190796325026</v>
      </c>
      <c r="F24" s="11">
        <v>12</v>
      </c>
      <c r="G24" s="25">
        <v>30</v>
      </c>
      <c r="H24" s="28">
        <v>53</v>
      </c>
      <c r="I24" s="15">
        <f t="shared" ref="I24:I35" si="3">F24*0.1</f>
        <v>1.2000000000000002</v>
      </c>
      <c r="J24" s="29">
        <f>I24*H24</f>
        <v>63.600000000000009</v>
      </c>
      <c r="L24" s="33">
        <f t="shared" ref="L24:L35" si="4">H24/2</f>
        <v>26.5</v>
      </c>
      <c r="M24" s="19">
        <f t="shared" ref="M24:M35" si="5">F24*0.115</f>
        <v>1.3800000000000001</v>
      </c>
      <c r="N24" s="29">
        <f>M24*L24</f>
        <v>36.57</v>
      </c>
      <c r="O24" s="48"/>
      <c r="P24" s="33">
        <f t="shared" ref="P24:P35" si="6">H24/4</f>
        <v>13.25</v>
      </c>
      <c r="Q24" s="19">
        <f t="shared" ref="Q24:Q35" si="7">F24*0.13</f>
        <v>1.56</v>
      </c>
      <c r="R24" s="29">
        <f t="shared" si="2"/>
        <v>20.67</v>
      </c>
      <c r="S24" s="1"/>
      <c r="T24" s="1"/>
      <c r="U24" s="1"/>
      <c r="V24" s="1"/>
      <c r="W24" s="1"/>
      <c r="X24" s="100" t="s">
        <v>106</v>
      </c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"/>
    </row>
    <row r="25" spans="1:36" x14ac:dyDescent="0.25">
      <c r="A25" s="6" t="s">
        <v>98</v>
      </c>
      <c r="B25" s="6" t="s">
        <v>9</v>
      </c>
      <c r="C25" s="6" t="s">
        <v>99</v>
      </c>
      <c r="D25" s="6" t="s">
        <v>84</v>
      </c>
      <c r="E25" s="7">
        <v>190796325033</v>
      </c>
      <c r="F25" s="11">
        <v>12</v>
      </c>
      <c r="G25" s="25">
        <v>30</v>
      </c>
      <c r="H25" s="28">
        <v>44</v>
      </c>
      <c r="I25" s="15">
        <f t="shared" si="3"/>
        <v>1.2000000000000002</v>
      </c>
      <c r="J25" s="29">
        <f t="shared" ref="J25:J35" si="8">I25*H25</f>
        <v>52.800000000000011</v>
      </c>
      <c r="L25" s="33">
        <f t="shared" si="4"/>
        <v>22</v>
      </c>
      <c r="M25" s="19">
        <f t="shared" si="5"/>
        <v>1.3800000000000001</v>
      </c>
      <c r="N25" s="29">
        <f t="shared" ref="N25:N35" si="9">M25*L25</f>
        <v>30.360000000000003</v>
      </c>
      <c r="O25" s="48"/>
      <c r="P25" s="33">
        <f t="shared" si="6"/>
        <v>11</v>
      </c>
      <c r="Q25" s="19">
        <f t="shared" si="7"/>
        <v>1.56</v>
      </c>
      <c r="R25" s="29">
        <f t="shared" si="2"/>
        <v>17.16</v>
      </c>
      <c r="S25" s="1"/>
      <c r="T25" s="1"/>
      <c r="U25" s="1"/>
      <c r="V25" s="1"/>
      <c r="W25" s="1"/>
      <c r="X25" s="100" t="s">
        <v>97</v>
      </c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"/>
    </row>
    <row r="26" spans="1:36" x14ac:dyDescent="0.25">
      <c r="A26" s="6" t="s">
        <v>95</v>
      </c>
      <c r="B26" s="6" t="s">
        <v>9</v>
      </c>
      <c r="C26" s="6" t="s">
        <v>96</v>
      </c>
      <c r="D26" s="6" t="s">
        <v>84</v>
      </c>
      <c r="E26" s="7">
        <v>190796325040</v>
      </c>
      <c r="F26" s="11">
        <v>12</v>
      </c>
      <c r="G26" s="25">
        <v>30</v>
      </c>
      <c r="H26" s="28">
        <v>41</v>
      </c>
      <c r="I26" s="15">
        <f t="shared" si="3"/>
        <v>1.2000000000000002</v>
      </c>
      <c r="J26" s="29">
        <f>I26*H26</f>
        <v>49.20000000000001</v>
      </c>
      <c r="L26" s="33">
        <f t="shared" si="4"/>
        <v>20.5</v>
      </c>
      <c r="M26" s="19">
        <f t="shared" si="5"/>
        <v>1.3800000000000001</v>
      </c>
      <c r="N26" s="29">
        <f t="shared" si="9"/>
        <v>28.290000000000003</v>
      </c>
      <c r="O26" s="48"/>
      <c r="P26" s="33">
        <f t="shared" si="6"/>
        <v>10.25</v>
      </c>
      <c r="Q26" s="19">
        <f t="shared" si="7"/>
        <v>1.56</v>
      </c>
      <c r="R26" s="29">
        <f t="shared" si="2"/>
        <v>15.99</v>
      </c>
      <c r="S26" s="1"/>
      <c r="T26" s="1"/>
      <c r="U26" s="1"/>
      <c r="V26" s="1"/>
      <c r="W26" s="1"/>
      <c r="X26" s="100" t="s">
        <v>94</v>
      </c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"/>
    </row>
    <row r="27" spans="1:36" x14ac:dyDescent="0.25">
      <c r="A27" s="6" t="s">
        <v>89</v>
      </c>
      <c r="B27" s="6" t="s">
        <v>9</v>
      </c>
      <c r="C27" s="6" t="s">
        <v>90</v>
      </c>
      <c r="D27" s="6" t="s">
        <v>84</v>
      </c>
      <c r="E27" s="7">
        <v>190796324999</v>
      </c>
      <c r="F27" s="11">
        <v>12</v>
      </c>
      <c r="G27" s="25">
        <v>30</v>
      </c>
      <c r="H27" s="28">
        <v>75</v>
      </c>
      <c r="I27" s="15">
        <f t="shared" si="3"/>
        <v>1.2000000000000002</v>
      </c>
      <c r="J27" s="29">
        <f t="shared" si="8"/>
        <v>90.000000000000014</v>
      </c>
      <c r="L27" s="33">
        <f t="shared" si="4"/>
        <v>37.5</v>
      </c>
      <c r="M27" s="19">
        <f t="shared" si="5"/>
        <v>1.3800000000000001</v>
      </c>
      <c r="N27" s="29">
        <f t="shared" si="9"/>
        <v>51.750000000000007</v>
      </c>
      <c r="O27" s="48"/>
      <c r="P27" s="33">
        <f t="shared" si="6"/>
        <v>18.75</v>
      </c>
      <c r="Q27" s="19">
        <f t="shared" si="7"/>
        <v>1.56</v>
      </c>
      <c r="R27" s="29">
        <f t="shared" si="2"/>
        <v>29.25</v>
      </c>
      <c r="S27" s="1"/>
      <c r="T27" s="1"/>
      <c r="U27" s="1"/>
      <c r="V27" s="1"/>
      <c r="W27" s="1"/>
      <c r="X27" s="100" t="s">
        <v>88</v>
      </c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"/>
    </row>
    <row r="28" spans="1:36" x14ac:dyDescent="0.25">
      <c r="A28" s="6" t="s">
        <v>82</v>
      </c>
      <c r="B28" s="6" t="s">
        <v>9</v>
      </c>
      <c r="C28" s="6" t="s">
        <v>83</v>
      </c>
      <c r="D28" s="6" t="s">
        <v>84</v>
      </c>
      <c r="E28" s="7">
        <v>190796325002</v>
      </c>
      <c r="F28" s="11">
        <v>12</v>
      </c>
      <c r="G28" s="25">
        <v>30</v>
      </c>
      <c r="H28" s="28">
        <v>74</v>
      </c>
      <c r="I28" s="15">
        <f t="shared" si="3"/>
        <v>1.2000000000000002</v>
      </c>
      <c r="J28" s="29">
        <f t="shared" si="8"/>
        <v>88.800000000000011</v>
      </c>
      <c r="L28" s="33">
        <f t="shared" si="4"/>
        <v>37</v>
      </c>
      <c r="M28" s="19">
        <f t="shared" si="5"/>
        <v>1.3800000000000001</v>
      </c>
      <c r="N28" s="29">
        <f t="shared" si="9"/>
        <v>51.06</v>
      </c>
      <c r="O28" s="48"/>
      <c r="P28" s="33">
        <f t="shared" si="6"/>
        <v>18.5</v>
      </c>
      <c r="Q28" s="19">
        <f t="shared" si="7"/>
        <v>1.56</v>
      </c>
      <c r="R28" s="29">
        <f t="shared" si="2"/>
        <v>28.86</v>
      </c>
      <c r="S28" s="1"/>
      <c r="T28" s="1"/>
      <c r="U28" s="1"/>
      <c r="V28" s="1"/>
      <c r="W28" s="1"/>
      <c r="X28" s="100" t="s">
        <v>81</v>
      </c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"/>
    </row>
    <row r="29" spans="1:36" x14ac:dyDescent="0.25">
      <c r="A29" s="6" t="s">
        <v>119</v>
      </c>
      <c r="B29" s="6" t="s">
        <v>9</v>
      </c>
      <c r="C29" s="6" t="s">
        <v>120</v>
      </c>
      <c r="D29" s="6" t="s">
        <v>43</v>
      </c>
      <c r="E29" s="7">
        <v>190796322384</v>
      </c>
      <c r="F29" s="11">
        <v>14</v>
      </c>
      <c r="G29" s="25">
        <v>30</v>
      </c>
      <c r="H29" s="28">
        <v>175</v>
      </c>
      <c r="I29" s="15">
        <f t="shared" si="3"/>
        <v>1.4000000000000001</v>
      </c>
      <c r="J29" s="29">
        <f t="shared" si="8"/>
        <v>245.00000000000003</v>
      </c>
      <c r="L29" s="33">
        <f t="shared" si="4"/>
        <v>87.5</v>
      </c>
      <c r="M29" s="19">
        <f t="shared" si="5"/>
        <v>1.61</v>
      </c>
      <c r="N29" s="29">
        <f t="shared" si="9"/>
        <v>140.875</v>
      </c>
      <c r="O29" s="48"/>
      <c r="P29" s="33">
        <f t="shared" si="6"/>
        <v>43.75</v>
      </c>
      <c r="Q29" s="19">
        <f t="shared" si="7"/>
        <v>1.82</v>
      </c>
      <c r="R29" s="29">
        <f t="shared" si="2"/>
        <v>79.625</v>
      </c>
      <c r="S29" s="1"/>
      <c r="T29" s="1"/>
      <c r="U29" s="1"/>
      <c r="V29" s="1"/>
      <c r="W29" s="1"/>
      <c r="X29" s="100" t="s">
        <v>118</v>
      </c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"/>
    </row>
    <row r="30" spans="1:36" x14ac:dyDescent="0.25">
      <c r="A30" s="6" t="s">
        <v>113</v>
      </c>
      <c r="B30" s="6" t="s">
        <v>9</v>
      </c>
      <c r="C30" s="6" t="s">
        <v>114</v>
      </c>
      <c r="D30" s="6" t="s">
        <v>43</v>
      </c>
      <c r="E30" s="7">
        <v>190796322391</v>
      </c>
      <c r="F30" s="11">
        <v>14</v>
      </c>
      <c r="G30" s="25">
        <v>30</v>
      </c>
      <c r="H30" s="28">
        <v>208</v>
      </c>
      <c r="I30" s="15">
        <f t="shared" si="3"/>
        <v>1.4000000000000001</v>
      </c>
      <c r="J30" s="29">
        <f t="shared" si="8"/>
        <v>291.20000000000005</v>
      </c>
      <c r="L30" s="33">
        <f t="shared" si="4"/>
        <v>104</v>
      </c>
      <c r="M30" s="19">
        <f t="shared" si="5"/>
        <v>1.61</v>
      </c>
      <c r="N30" s="29">
        <f t="shared" si="9"/>
        <v>167.44</v>
      </c>
      <c r="O30" s="48"/>
      <c r="P30" s="33">
        <f t="shared" si="6"/>
        <v>52</v>
      </c>
      <c r="Q30" s="19">
        <f t="shared" si="7"/>
        <v>1.82</v>
      </c>
      <c r="R30" s="29">
        <f t="shared" si="2"/>
        <v>94.64</v>
      </c>
      <c r="S30" s="1"/>
      <c r="T30" s="1"/>
      <c r="U30" s="1"/>
      <c r="V30" s="1"/>
      <c r="W30" s="1"/>
      <c r="X30" s="100" t="s">
        <v>112</v>
      </c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"/>
    </row>
    <row r="31" spans="1:36" x14ac:dyDescent="0.25">
      <c r="A31" s="6" t="s">
        <v>45</v>
      </c>
      <c r="B31" s="6" t="s">
        <v>9</v>
      </c>
      <c r="C31" s="6" t="s">
        <v>46</v>
      </c>
      <c r="D31" s="6" t="s">
        <v>43</v>
      </c>
      <c r="E31" s="7">
        <v>190796322407</v>
      </c>
      <c r="F31" s="11">
        <v>14</v>
      </c>
      <c r="G31" s="25">
        <v>30</v>
      </c>
      <c r="H31" s="28">
        <v>66</v>
      </c>
      <c r="I31" s="15">
        <f t="shared" si="3"/>
        <v>1.4000000000000001</v>
      </c>
      <c r="J31" s="29">
        <f t="shared" si="8"/>
        <v>92.4</v>
      </c>
      <c r="L31" s="33">
        <f t="shared" si="4"/>
        <v>33</v>
      </c>
      <c r="M31" s="19">
        <f t="shared" si="5"/>
        <v>1.61</v>
      </c>
      <c r="N31" s="29">
        <f t="shared" si="9"/>
        <v>53.13</v>
      </c>
      <c r="O31" s="48"/>
      <c r="P31" s="33">
        <f t="shared" si="6"/>
        <v>16.5</v>
      </c>
      <c r="Q31" s="19">
        <f t="shared" si="7"/>
        <v>1.82</v>
      </c>
      <c r="R31" s="29">
        <f t="shared" si="2"/>
        <v>30.03</v>
      </c>
      <c r="S31" s="1"/>
      <c r="T31" s="1"/>
      <c r="U31" s="1"/>
      <c r="V31" s="1"/>
      <c r="W31" s="1"/>
      <c r="X31" s="100" t="s">
        <v>44</v>
      </c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"/>
    </row>
    <row r="32" spans="1:36" x14ac:dyDescent="0.25">
      <c r="A32" s="6" t="s">
        <v>41</v>
      </c>
      <c r="B32" s="6" t="s">
        <v>9</v>
      </c>
      <c r="C32" s="6" t="s">
        <v>42</v>
      </c>
      <c r="D32" s="6" t="s">
        <v>43</v>
      </c>
      <c r="E32" s="7">
        <v>190796322414</v>
      </c>
      <c r="F32" s="11">
        <v>14</v>
      </c>
      <c r="G32" s="25">
        <v>30</v>
      </c>
      <c r="H32" s="28">
        <v>148</v>
      </c>
      <c r="I32" s="15">
        <f t="shared" si="3"/>
        <v>1.4000000000000001</v>
      </c>
      <c r="J32" s="29">
        <f t="shared" si="8"/>
        <v>207.20000000000002</v>
      </c>
      <c r="L32" s="33">
        <f t="shared" si="4"/>
        <v>74</v>
      </c>
      <c r="M32" s="19">
        <f t="shared" si="5"/>
        <v>1.61</v>
      </c>
      <c r="N32" s="29">
        <f t="shared" si="9"/>
        <v>119.14</v>
      </c>
      <c r="O32" s="48"/>
      <c r="P32" s="33">
        <f t="shared" si="6"/>
        <v>37</v>
      </c>
      <c r="Q32" s="19">
        <f t="shared" si="7"/>
        <v>1.82</v>
      </c>
      <c r="R32" s="29">
        <f t="shared" si="2"/>
        <v>67.34</v>
      </c>
      <c r="S32" s="1"/>
      <c r="T32" s="1"/>
      <c r="U32" s="1"/>
      <c r="V32" s="1"/>
      <c r="W32" s="1"/>
      <c r="X32" s="100" t="s">
        <v>40</v>
      </c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"/>
    </row>
    <row r="33" spans="1:36" x14ac:dyDescent="0.25">
      <c r="A33" s="6" t="s">
        <v>76</v>
      </c>
      <c r="B33" s="6" t="s">
        <v>9</v>
      </c>
      <c r="C33" s="6" t="s">
        <v>77</v>
      </c>
      <c r="D33" s="6" t="s">
        <v>61</v>
      </c>
      <c r="E33" s="7">
        <v>190796321677</v>
      </c>
      <c r="F33" s="11">
        <v>16</v>
      </c>
      <c r="G33" s="25">
        <v>30</v>
      </c>
      <c r="H33" s="28">
        <v>112</v>
      </c>
      <c r="I33" s="15">
        <f t="shared" si="3"/>
        <v>1.6</v>
      </c>
      <c r="J33" s="29">
        <f t="shared" si="8"/>
        <v>179.20000000000002</v>
      </c>
      <c r="L33" s="33">
        <f t="shared" si="4"/>
        <v>56</v>
      </c>
      <c r="M33" s="19">
        <f t="shared" si="5"/>
        <v>1.84</v>
      </c>
      <c r="N33" s="29">
        <f t="shared" si="9"/>
        <v>103.04</v>
      </c>
      <c r="O33" s="48"/>
      <c r="P33" s="33">
        <f t="shared" si="6"/>
        <v>28</v>
      </c>
      <c r="Q33" s="19">
        <f t="shared" si="7"/>
        <v>2.08</v>
      </c>
      <c r="R33" s="29">
        <f t="shared" si="2"/>
        <v>58.24</v>
      </c>
      <c r="S33" s="1"/>
      <c r="T33" s="1"/>
      <c r="U33" s="1"/>
      <c r="V33" s="1"/>
      <c r="W33" s="1"/>
      <c r="X33" s="100" t="s">
        <v>75</v>
      </c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"/>
    </row>
    <row r="34" spans="1:36" x14ac:dyDescent="0.25">
      <c r="A34" s="6" t="s">
        <v>69</v>
      </c>
      <c r="B34" s="6" t="s">
        <v>9</v>
      </c>
      <c r="C34" s="6" t="s">
        <v>70</v>
      </c>
      <c r="D34" s="6" t="s">
        <v>61</v>
      </c>
      <c r="E34" s="7">
        <v>190796321684</v>
      </c>
      <c r="F34" s="11">
        <v>16</v>
      </c>
      <c r="G34" s="25">
        <v>30</v>
      </c>
      <c r="H34" s="28">
        <v>86</v>
      </c>
      <c r="I34" s="15">
        <f t="shared" si="3"/>
        <v>1.6</v>
      </c>
      <c r="J34" s="29">
        <f t="shared" si="8"/>
        <v>137.6</v>
      </c>
      <c r="L34" s="33">
        <f t="shared" si="4"/>
        <v>43</v>
      </c>
      <c r="M34" s="19">
        <f t="shared" si="5"/>
        <v>1.84</v>
      </c>
      <c r="N34" s="29">
        <f t="shared" si="9"/>
        <v>79.12</v>
      </c>
      <c r="O34" s="48"/>
      <c r="P34" s="33">
        <f t="shared" si="6"/>
        <v>21.5</v>
      </c>
      <c r="Q34" s="19">
        <f t="shared" si="7"/>
        <v>2.08</v>
      </c>
      <c r="R34" s="29">
        <f t="shared" si="2"/>
        <v>44.72</v>
      </c>
      <c r="S34" s="1"/>
      <c r="T34" s="1"/>
      <c r="U34" s="1"/>
      <c r="V34" s="1"/>
      <c r="W34" s="1"/>
      <c r="X34" s="100" t="s">
        <v>68</v>
      </c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"/>
    </row>
    <row r="35" spans="1:36" x14ac:dyDescent="0.25">
      <c r="A35" s="6" t="s">
        <v>59</v>
      </c>
      <c r="B35" s="6" t="s">
        <v>9</v>
      </c>
      <c r="C35" s="6" t="s">
        <v>60</v>
      </c>
      <c r="D35" s="6" t="s">
        <v>61</v>
      </c>
      <c r="E35" s="7">
        <v>190796321707</v>
      </c>
      <c r="F35" s="11">
        <v>16</v>
      </c>
      <c r="G35" s="25">
        <v>30</v>
      </c>
      <c r="H35" s="28">
        <v>38</v>
      </c>
      <c r="I35" s="15">
        <f t="shared" si="3"/>
        <v>1.6</v>
      </c>
      <c r="J35" s="29">
        <f t="shared" si="8"/>
        <v>60.800000000000004</v>
      </c>
      <c r="L35" s="33">
        <f t="shared" si="4"/>
        <v>19</v>
      </c>
      <c r="M35" s="19">
        <f t="shared" si="5"/>
        <v>1.84</v>
      </c>
      <c r="N35" s="29">
        <f t="shared" si="9"/>
        <v>34.96</v>
      </c>
      <c r="O35" s="48"/>
      <c r="P35" s="33">
        <f t="shared" si="6"/>
        <v>9.5</v>
      </c>
      <c r="Q35" s="19">
        <f t="shared" si="7"/>
        <v>2.08</v>
      </c>
      <c r="R35" s="29">
        <f t="shared" si="2"/>
        <v>19.760000000000002</v>
      </c>
      <c r="S35" s="1"/>
      <c r="T35" s="1"/>
      <c r="U35" s="1"/>
      <c r="V35" s="1"/>
      <c r="W35" s="1"/>
      <c r="X35" s="100" t="s">
        <v>58</v>
      </c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"/>
    </row>
    <row r="36" spans="1:36" x14ac:dyDescent="0.25">
      <c r="A36" s="6"/>
      <c r="B36" s="6"/>
      <c r="C36" s="6"/>
      <c r="D36" s="6"/>
      <c r="E36" s="7"/>
      <c r="F36" s="11"/>
      <c r="G36" s="25"/>
      <c r="H36" s="30">
        <f>SUM(H24:H35)</f>
        <v>1120</v>
      </c>
      <c r="I36" s="16"/>
      <c r="J36" s="31">
        <f>SUM(J24:J35)</f>
        <v>1557.8</v>
      </c>
      <c r="L36" s="34">
        <f>SUM(L24:L35)</f>
        <v>560</v>
      </c>
      <c r="M36" s="8"/>
      <c r="N36" s="31">
        <f>SUM(N31:N35)</f>
        <v>389.39</v>
      </c>
      <c r="O36" s="48"/>
      <c r="P36" s="34">
        <f>SUM(P24:P35)</f>
        <v>280</v>
      </c>
      <c r="Q36" s="9"/>
      <c r="R36" s="31">
        <f>SUM(R24:R35)</f>
        <v>506.28500000000008</v>
      </c>
      <c r="S36" s="1"/>
      <c r="T36" s="1"/>
      <c r="U36" s="1"/>
      <c r="V36" s="1"/>
      <c r="W36" s="1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"/>
    </row>
    <row r="37" spans="1:36" x14ac:dyDescent="0.25">
      <c r="A37" s="6" t="s">
        <v>104</v>
      </c>
      <c r="B37" s="6" t="s">
        <v>9</v>
      </c>
      <c r="C37" s="6" t="s">
        <v>105</v>
      </c>
      <c r="D37" s="6" t="s">
        <v>53</v>
      </c>
      <c r="E37" s="7">
        <v>190796325446</v>
      </c>
      <c r="F37" s="11">
        <v>14</v>
      </c>
      <c r="G37" s="25">
        <v>30</v>
      </c>
      <c r="H37" s="28">
        <v>54</v>
      </c>
      <c r="I37" s="15">
        <f t="shared" ref="I37:I50" si="10">F37*0.1</f>
        <v>1.4000000000000001</v>
      </c>
      <c r="J37" s="29">
        <f>I37*H37</f>
        <v>75.600000000000009</v>
      </c>
      <c r="L37" s="33">
        <f t="shared" ref="L37:L50" si="11">H37/2</f>
        <v>27</v>
      </c>
      <c r="M37" s="19">
        <f t="shared" ref="M37:M50" si="12">F37*0.115</f>
        <v>1.61</v>
      </c>
      <c r="N37" s="29">
        <f>M37*L37</f>
        <v>43.470000000000006</v>
      </c>
      <c r="O37" s="48"/>
      <c r="P37" s="33">
        <f t="shared" ref="P37:P50" si="13">H37/4</f>
        <v>13.5</v>
      </c>
      <c r="Q37" s="19">
        <f t="shared" ref="Q37:Q50" si="14">F37*0.13</f>
        <v>1.82</v>
      </c>
      <c r="R37" s="29">
        <f t="shared" si="2"/>
        <v>24.57</v>
      </c>
      <c r="S37" s="1"/>
      <c r="T37" s="1"/>
      <c r="U37" s="1"/>
      <c r="V37" s="1"/>
      <c r="W37" s="1"/>
      <c r="X37" s="100" t="s">
        <v>103</v>
      </c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"/>
    </row>
    <row r="38" spans="1:36" x14ac:dyDescent="0.25">
      <c r="A38" s="6" t="s">
        <v>101</v>
      </c>
      <c r="B38" s="6" t="s">
        <v>9</v>
      </c>
      <c r="C38" s="6" t="s">
        <v>102</v>
      </c>
      <c r="D38" s="6" t="s">
        <v>53</v>
      </c>
      <c r="E38" s="7">
        <v>19079632453</v>
      </c>
      <c r="F38" s="11">
        <v>14</v>
      </c>
      <c r="G38" s="25">
        <v>30</v>
      </c>
      <c r="H38" s="28">
        <v>61</v>
      </c>
      <c r="I38" s="15">
        <f t="shared" si="10"/>
        <v>1.4000000000000001</v>
      </c>
      <c r="J38" s="29">
        <f t="shared" ref="J38:J50" si="15">I38*H38</f>
        <v>85.4</v>
      </c>
      <c r="L38" s="33">
        <f t="shared" si="11"/>
        <v>30.5</v>
      </c>
      <c r="M38" s="19">
        <f t="shared" si="12"/>
        <v>1.61</v>
      </c>
      <c r="N38" s="29">
        <f>M38*L38</f>
        <v>49.105000000000004</v>
      </c>
      <c r="O38" s="48"/>
      <c r="P38" s="33">
        <f t="shared" si="13"/>
        <v>15.25</v>
      </c>
      <c r="Q38" s="19">
        <f t="shared" si="14"/>
        <v>1.82</v>
      </c>
      <c r="R38" s="29">
        <f t="shared" si="2"/>
        <v>27.755000000000003</v>
      </c>
      <c r="S38" s="1"/>
      <c r="T38" s="1"/>
      <c r="U38" s="1"/>
      <c r="V38" s="1"/>
      <c r="W38" s="1"/>
      <c r="X38" s="100" t="s">
        <v>100</v>
      </c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"/>
    </row>
    <row r="39" spans="1:36" x14ac:dyDescent="0.25">
      <c r="A39" s="6" t="s">
        <v>92</v>
      </c>
      <c r="B39" s="6" t="s">
        <v>9</v>
      </c>
      <c r="C39" s="6" t="s">
        <v>93</v>
      </c>
      <c r="D39" s="6" t="s">
        <v>53</v>
      </c>
      <c r="E39" s="7">
        <v>190796325460</v>
      </c>
      <c r="F39" s="11">
        <v>14</v>
      </c>
      <c r="G39" s="25">
        <v>30</v>
      </c>
      <c r="H39" s="28">
        <v>72</v>
      </c>
      <c r="I39" s="15">
        <f t="shared" si="10"/>
        <v>1.4000000000000001</v>
      </c>
      <c r="J39" s="29">
        <f t="shared" si="15"/>
        <v>100.80000000000001</v>
      </c>
      <c r="L39" s="33">
        <f t="shared" si="11"/>
        <v>36</v>
      </c>
      <c r="M39" s="19">
        <f t="shared" si="12"/>
        <v>1.61</v>
      </c>
      <c r="N39" s="29">
        <f t="shared" ref="N39:N53" si="16">M39*L39</f>
        <v>57.96</v>
      </c>
      <c r="O39" s="48"/>
      <c r="P39" s="33">
        <f t="shared" si="13"/>
        <v>18</v>
      </c>
      <c r="Q39" s="19">
        <f t="shared" si="14"/>
        <v>1.82</v>
      </c>
      <c r="R39" s="29">
        <f t="shared" si="2"/>
        <v>32.76</v>
      </c>
      <c r="S39" s="1"/>
      <c r="T39" s="1"/>
      <c r="U39" s="1"/>
      <c r="V39" s="1"/>
      <c r="W39" s="1"/>
      <c r="X39" s="100" t="s">
        <v>91</v>
      </c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"/>
    </row>
    <row r="40" spans="1:36" x14ac:dyDescent="0.25">
      <c r="A40" s="6" t="s">
        <v>86</v>
      </c>
      <c r="B40" s="6" t="s">
        <v>9</v>
      </c>
      <c r="C40" s="6" t="s">
        <v>87</v>
      </c>
      <c r="D40" s="6" t="s">
        <v>53</v>
      </c>
      <c r="E40" s="7">
        <v>190796325415</v>
      </c>
      <c r="F40" s="11">
        <v>14</v>
      </c>
      <c r="G40" s="25">
        <v>30</v>
      </c>
      <c r="H40" s="28">
        <v>101</v>
      </c>
      <c r="I40" s="15">
        <f t="shared" si="10"/>
        <v>1.4000000000000001</v>
      </c>
      <c r="J40" s="29">
        <f t="shared" si="15"/>
        <v>141.4</v>
      </c>
      <c r="L40" s="33">
        <f t="shared" si="11"/>
        <v>50.5</v>
      </c>
      <c r="M40" s="19">
        <f t="shared" si="12"/>
        <v>1.61</v>
      </c>
      <c r="N40" s="29">
        <f t="shared" si="16"/>
        <v>81.305000000000007</v>
      </c>
      <c r="O40" s="48"/>
      <c r="P40" s="33">
        <f t="shared" si="13"/>
        <v>25.25</v>
      </c>
      <c r="Q40" s="19">
        <f t="shared" si="14"/>
        <v>1.82</v>
      </c>
      <c r="R40" s="29">
        <f t="shared" si="2"/>
        <v>45.954999999999998</v>
      </c>
      <c r="S40" s="1"/>
      <c r="T40" s="1"/>
      <c r="U40" s="1"/>
      <c r="V40" s="1"/>
      <c r="W40" s="1"/>
      <c r="X40" s="100" t="s">
        <v>85</v>
      </c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"/>
    </row>
    <row r="41" spans="1:36" x14ac:dyDescent="0.25">
      <c r="A41" s="6" t="s">
        <v>79</v>
      </c>
      <c r="B41" s="6" t="s">
        <v>9</v>
      </c>
      <c r="C41" s="6" t="s">
        <v>80</v>
      </c>
      <c r="D41" s="6" t="s">
        <v>53</v>
      </c>
      <c r="E41" s="7">
        <v>190796325422</v>
      </c>
      <c r="F41" s="11">
        <v>14</v>
      </c>
      <c r="G41" s="25">
        <v>30</v>
      </c>
      <c r="H41" s="28">
        <v>110</v>
      </c>
      <c r="I41" s="15">
        <f t="shared" si="10"/>
        <v>1.4000000000000001</v>
      </c>
      <c r="J41" s="29">
        <f t="shared" si="15"/>
        <v>154.00000000000003</v>
      </c>
      <c r="L41" s="33">
        <f t="shared" si="11"/>
        <v>55</v>
      </c>
      <c r="M41" s="19">
        <f t="shared" si="12"/>
        <v>1.61</v>
      </c>
      <c r="N41" s="29">
        <f t="shared" si="16"/>
        <v>88.550000000000011</v>
      </c>
      <c r="O41" s="48"/>
      <c r="P41" s="33">
        <f t="shared" si="13"/>
        <v>27.5</v>
      </c>
      <c r="Q41" s="19">
        <f t="shared" si="14"/>
        <v>1.82</v>
      </c>
      <c r="R41" s="29">
        <f t="shared" si="2"/>
        <v>50.050000000000004</v>
      </c>
      <c r="S41" s="1"/>
      <c r="T41" s="1"/>
      <c r="U41" s="1"/>
      <c r="V41" s="1"/>
      <c r="W41" s="1"/>
      <c r="X41" s="100" t="s">
        <v>78</v>
      </c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"/>
    </row>
    <row r="42" spans="1:36" x14ac:dyDescent="0.25">
      <c r="A42" s="6" t="s">
        <v>51</v>
      </c>
      <c r="B42" s="6" t="s">
        <v>9</v>
      </c>
      <c r="C42" s="6" t="s">
        <v>52</v>
      </c>
      <c r="D42" s="6" t="s">
        <v>53</v>
      </c>
      <c r="E42" s="7">
        <v>190796325439</v>
      </c>
      <c r="F42" s="11">
        <v>14</v>
      </c>
      <c r="G42" s="25">
        <v>30</v>
      </c>
      <c r="H42" s="28">
        <v>88</v>
      </c>
      <c r="I42" s="15">
        <f t="shared" si="10"/>
        <v>1.4000000000000001</v>
      </c>
      <c r="J42" s="29">
        <f t="shared" si="15"/>
        <v>123.20000000000002</v>
      </c>
      <c r="L42" s="33">
        <f t="shared" si="11"/>
        <v>44</v>
      </c>
      <c r="M42" s="19">
        <f t="shared" si="12"/>
        <v>1.61</v>
      </c>
      <c r="N42" s="29">
        <f t="shared" si="16"/>
        <v>70.84</v>
      </c>
      <c r="O42" s="48"/>
      <c r="P42" s="33">
        <f t="shared" si="13"/>
        <v>22</v>
      </c>
      <c r="Q42" s="19">
        <f t="shared" si="14"/>
        <v>1.82</v>
      </c>
      <c r="R42" s="29">
        <f t="shared" si="2"/>
        <v>40.04</v>
      </c>
      <c r="S42" s="1"/>
      <c r="T42" s="1"/>
      <c r="U42" s="1"/>
      <c r="V42" s="1"/>
      <c r="W42" s="1"/>
      <c r="X42" s="100" t="s">
        <v>50</v>
      </c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"/>
    </row>
    <row r="43" spans="1:36" x14ac:dyDescent="0.25">
      <c r="A43" s="6" t="s">
        <v>116</v>
      </c>
      <c r="B43" s="6" t="s">
        <v>9</v>
      </c>
      <c r="C43" s="6" t="s">
        <v>117</v>
      </c>
      <c r="D43" s="6" t="s">
        <v>39</v>
      </c>
      <c r="E43" s="7">
        <v>190796325484</v>
      </c>
      <c r="F43" s="11">
        <v>16</v>
      </c>
      <c r="G43" s="25">
        <v>30</v>
      </c>
      <c r="H43" s="28">
        <v>183</v>
      </c>
      <c r="I43" s="15">
        <f t="shared" si="10"/>
        <v>1.6</v>
      </c>
      <c r="J43" s="29">
        <f t="shared" si="15"/>
        <v>292.8</v>
      </c>
      <c r="L43" s="33">
        <f t="shared" si="11"/>
        <v>91.5</v>
      </c>
      <c r="M43" s="19">
        <f t="shared" si="12"/>
        <v>1.84</v>
      </c>
      <c r="N43" s="29">
        <f t="shared" si="16"/>
        <v>168.36</v>
      </c>
      <c r="O43" s="48"/>
      <c r="P43" s="33">
        <f t="shared" si="13"/>
        <v>45.75</v>
      </c>
      <c r="Q43" s="19">
        <f t="shared" si="14"/>
        <v>2.08</v>
      </c>
      <c r="R43" s="29">
        <f t="shared" si="2"/>
        <v>95.16</v>
      </c>
      <c r="S43" s="1"/>
      <c r="T43" s="1"/>
      <c r="U43" s="1"/>
      <c r="V43" s="1"/>
      <c r="W43" s="1"/>
      <c r="X43" s="100" t="s">
        <v>115</v>
      </c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"/>
    </row>
    <row r="44" spans="1:36" x14ac:dyDescent="0.25">
      <c r="A44" s="6" t="s">
        <v>110</v>
      </c>
      <c r="B44" s="6" t="s">
        <v>9</v>
      </c>
      <c r="C44" s="6" t="s">
        <v>111</v>
      </c>
      <c r="D44" s="6" t="s">
        <v>39</v>
      </c>
      <c r="E44" s="7">
        <v>190796325491</v>
      </c>
      <c r="F44" s="11">
        <v>16</v>
      </c>
      <c r="G44" s="25">
        <v>30</v>
      </c>
      <c r="H44" s="28">
        <v>286</v>
      </c>
      <c r="I44" s="15">
        <f t="shared" si="10"/>
        <v>1.6</v>
      </c>
      <c r="J44" s="29">
        <f t="shared" si="15"/>
        <v>457.6</v>
      </c>
      <c r="L44" s="33">
        <f t="shared" si="11"/>
        <v>143</v>
      </c>
      <c r="M44" s="19">
        <f t="shared" si="12"/>
        <v>1.84</v>
      </c>
      <c r="N44" s="29">
        <f t="shared" si="16"/>
        <v>263.12</v>
      </c>
      <c r="O44" s="48"/>
      <c r="P44" s="33">
        <f t="shared" si="13"/>
        <v>71.5</v>
      </c>
      <c r="Q44" s="19">
        <f t="shared" si="14"/>
        <v>2.08</v>
      </c>
      <c r="R44" s="29">
        <f t="shared" si="2"/>
        <v>148.72</v>
      </c>
      <c r="S44" s="1"/>
      <c r="T44" s="1"/>
      <c r="U44" s="1"/>
      <c r="V44" s="1"/>
      <c r="W44" s="1"/>
      <c r="X44" s="100" t="s">
        <v>109</v>
      </c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"/>
    </row>
    <row r="45" spans="1:36" x14ac:dyDescent="0.25">
      <c r="A45" s="6" t="s">
        <v>48</v>
      </c>
      <c r="B45" s="6" t="s">
        <v>9</v>
      </c>
      <c r="C45" s="6" t="s">
        <v>49</v>
      </c>
      <c r="D45" s="6" t="s">
        <v>39</v>
      </c>
      <c r="E45" s="7">
        <v>190796325507</v>
      </c>
      <c r="F45" s="11">
        <v>16</v>
      </c>
      <c r="G45" s="25">
        <v>30</v>
      </c>
      <c r="H45" s="28">
        <v>194</v>
      </c>
      <c r="I45" s="15">
        <f t="shared" si="10"/>
        <v>1.6</v>
      </c>
      <c r="J45" s="29">
        <f t="shared" si="15"/>
        <v>310.40000000000003</v>
      </c>
      <c r="L45" s="33">
        <f t="shared" si="11"/>
        <v>97</v>
      </c>
      <c r="M45" s="19">
        <f t="shared" si="12"/>
        <v>1.84</v>
      </c>
      <c r="N45" s="29">
        <f t="shared" si="16"/>
        <v>178.48000000000002</v>
      </c>
      <c r="O45" s="48"/>
      <c r="P45" s="33">
        <f t="shared" si="13"/>
        <v>48.5</v>
      </c>
      <c r="Q45" s="19">
        <f t="shared" si="14"/>
        <v>2.08</v>
      </c>
      <c r="R45" s="29">
        <f t="shared" si="2"/>
        <v>100.88000000000001</v>
      </c>
      <c r="S45" s="1"/>
      <c r="T45" s="1"/>
      <c r="U45" s="1"/>
      <c r="V45" s="1"/>
      <c r="W45" s="1"/>
      <c r="X45" s="100" t="s">
        <v>47</v>
      </c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"/>
    </row>
    <row r="46" spans="1:36" x14ac:dyDescent="0.25">
      <c r="A46" s="6" t="s">
        <v>37</v>
      </c>
      <c r="B46" s="6" t="s">
        <v>9</v>
      </c>
      <c r="C46" s="6" t="s">
        <v>38</v>
      </c>
      <c r="D46" s="6" t="s">
        <v>39</v>
      </c>
      <c r="E46" s="7">
        <v>190796325514</v>
      </c>
      <c r="F46" s="11">
        <v>16</v>
      </c>
      <c r="G46" s="25">
        <v>30</v>
      </c>
      <c r="H46" s="28">
        <v>249</v>
      </c>
      <c r="I46" s="15">
        <f t="shared" si="10"/>
        <v>1.6</v>
      </c>
      <c r="J46" s="29">
        <f t="shared" si="15"/>
        <v>398.40000000000003</v>
      </c>
      <c r="L46" s="33">
        <f t="shared" si="11"/>
        <v>124.5</v>
      </c>
      <c r="M46" s="19">
        <f t="shared" si="12"/>
        <v>1.84</v>
      </c>
      <c r="N46" s="29">
        <f t="shared" si="16"/>
        <v>229.08</v>
      </c>
      <c r="O46" s="48"/>
      <c r="P46" s="33">
        <f t="shared" si="13"/>
        <v>62.25</v>
      </c>
      <c r="Q46" s="19">
        <f t="shared" si="14"/>
        <v>2.08</v>
      </c>
      <c r="R46" s="29">
        <f t="shared" si="2"/>
        <v>129.48000000000002</v>
      </c>
      <c r="S46" s="1"/>
      <c r="T46" s="1"/>
      <c r="U46" s="1"/>
      <c r="V46" s="1"/>
      <c r="W46" s="1"/>
      <c r="X46" s="100" t="s">
        <v>36</v>
      </c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"/>
    </row>
    <row r="47" spans="1:36" x14ac:dyDescent="0.25">
      <c r="A47" s="6" t="s">
        <v>72</v>
      </c>
      <c r="B47" s="6" t="s">
        <v>9</v>
      </c>
      <c r="C47" s="6" t="s">
        <v>73</v>
      </c>
      <c r="D47" s="6" t="s">
        <v>74</v>
      </c>
      <c r="E47" s="7">
        <v>190796322612</v>
      </c>
      <c r="F47" s="11">
        <v>18</v>
      </c>
      <c r="G47" s="25">
        <v>30</v>
      </c>
      <c r="H47" s="28">
        <v>202</v>
      </c>
      <c r="I47" s="15">
        <f t="shared" si="10"/>
        <v>1.8</v>
      </c>
      <c r="J47" s="29">
        <f t="shared" si="15"/>
        <v>363.6</v>
      </c>
      <c r="L47" s="33">
        <f t="shared" si="11"/>
        <v>101</v>
      </c>
      <c r="M47" s="19">
        <f t="shared" si="12"/>
        <v>2.0700000000000003</v>
      </c>
      <c r="N47" s="29">
        <f t="shared" si="16"/>
        <v>209.07000000000002</v>
      </c>
      <c r="O47" s="48"/>
      <c r="P47" s="33">
        <f t="shared" si="13"/>
        <v>50.5</v>
      </c>
      <c r="Q47" s="19">
        <f t="shared" si="14"/>
        <v>2.34</v>
      </c>
      <c r="R47" s="29">
        <f t="shared" si="2"/>
        <v>118.16999999999999</v>
      </c>
      <c r="S47" s="1"/>
      <c r="T47" s="1"/>
      <c r="U47" s="1"/>
      <c r="V47" s="1"/>
      <c r="W47" s="1"/>
      <c r="X47" s="100" t="s">
        <v>71</v>
      </c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"/>
    </row>
    <row r="48" spans="1:36" x14ac:dyDescent="0.25">
      <c r="A48" s="6" t="s">
        <v>66</v>
      </c>
      <c r="B48" s="6" t="s">
        <v>9</v>
      </c>
      <c r="C48" s="6" t="s">
        <v>67</v>
      </c>
      <c r="D48" s="6" t="s">
        <v>57</v>
      </c>
      <c r="E48" s="7">
        <v>190796322629</v>
      </c>
      <c r="F48" s="11">
        <v>18</v>
      </c>
      <c r="G48" s="25">
        <v>30</v>
      </c>
      <c r="H48" s="28">
        <v>126</v>
      </c>
      <c r="I48" s="15">
        <f t="shared" si="10"/>
        <v>1.8</v>
      </c>
      <c r="J48" s="29">
        <f t="shared" si="15"/>
        <v>226.8</v>
      </c>
      <c r="L48" s="33">
        <f t="shared" si="11"/>
        <v>63</v>
      </c>
      <c r="M48" s="19">
        <f t="shared" si="12"/>
        <v>2.0700000000000003</v>
      </c>
      <c r="N48" s="29">
        <f t="shared" si="16"/>
        <v>130.41000000000003</v>
      </c>
      <c r="O48" s="48"/>
      <c r="P48" s="33">
        <f t="shared" si="13"/>
        <v>31.5</v>
      </c>
      <c r="Q48" s="19">
        <f t="shared" si="14"/>
        <v>2.34</v>
      </c>
      <c r="R48" s="29">
        <f t="shared" si="2"/>
        <v>73.709999999999994</v>
      </c>
      <c r="S48" s="1"/>
      <c r="T48" s="1"/>
      <c r="U48" s="1"/>
      <c r="V48" s="1"/>
      <c r="W48" s="1"/>
      <c r="X48" s="100" t="s">
        <v>65</v>
      </c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"/>
    </row>
    <row r="49" spans="1:36" x14ac:dyDescent="0.25">
      <c r="A49" s="6" t="s">
        <v>63</v>
      </c>
      <c r="B49" s="6" t="s">
        <v>9</v>
      </c>
      <c r="C49" s="6" t="s">
        <v>64</v>
      </c>
      <c r="D49" s="6" t="s">
        <v>57</v>
      </c>
      <c r="E49" s="7">
        <v>190796322636</v>
      </c>
      <c r="F49" s="11">
        <v>18</v>
      </c>
      <c r="G49" s="25">
        <v>30</v>
      </c>
      <c r="H49" s="28">
        <v>66</v>
      </c>
      <c r="I49" s="15">
        <f t="shared" si="10"/>
        <v>1.8</v>
      </c>
      <c r="J49" s="29">
        <f t="shared" si="15"/>
        <v>118.8</v>
      </c>
      <c r="L49" s="33">
        <f t="shared" si="11"/>
        <v>33</v>
      </c>
      <c r="M49" s="19">
        <f t="shared" si="12"/>
        <v>2.0700000000000003</v>
      </c>
      <c r="N49" s="29">
        <f t="shared" si="16"/>
        <v>68.31</v>
      </c>
      <c r="O49" s="48"/>
      <c r="P49" s="33">
        <f t="shared" si="13"/>
        <v>16.5</v>
      </c>
      <c r="Q49" s="19">
        <f t="shared" si="14"/>
        <v>2.34</v>
      </c>
      <c r="R49" s="29">
        <f t="shared" si="2"/>
        <v>38.61</v>
      </c>
      <c r="S49" s="1"/>
      <c r="T49" s="1"/>
      <c r="U49" s="1"/>
      <c r="V49" s="1"/>
      <c r="W49" s="1"/>
      <c r="X49" s="100" t="s">
        <v>62</v>
      </c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"/>
    </row>
    <row r="50" spans="1:36" x14ac:dyDescent="0.25">
      <c r="A50" s="6" t="s">
        <v>55</v>
      </c>
      <c r="B50" s="6" t="s">
        <v>9</v>
      </c>
      <c r="C50" s="6" t="s">
        <v>56</v>
      </c>
      <c r="D50" s="6" t="s">
        <v>57</v>
      </c>
      <c r="E50" s="7">
        <v>190796322643</v>
      </c>
      <c r="F50" s="11">
        <v>18</v>
      </c>
      <c r="G50" s="25">
        <v>30</v>
      </c>
      <c r="H50" s="28">
        <v>8</v>
      </c>
      <c r="I50" s="15">
        <f t="shared" si="10"/>
        <v>1.8</v>
      </c>
      <c r="J50" s="29">
        <f t="shared" si="15"/>
        <v>14.4</v>
      </c>
      <c r="L50" s="33">
        <f t="shared" si="11"/>
        <v>4</v>
      </c>
      <c r="M50" s="19">
        <f t="shared" si="12"/>
        <v>2.0700000000000003</v>
      </c>
      <c r="N50" s="29">
        <f t="shared" si="16"/>
        <v>8.2800000000000011</v>
      </c>
      <c r="O50" s="48"/>
      <c r="P50" s="33">
        <f t="shared" si="13"/>
        <v>2</v>
      </c>
      <c r="Q50" s="19">
        <f t="shared" si="14"/>
        <v>2.34</v>
      </c>
      <c r="R50" s="29">
        <f t="shared" si="2"/>
        <v>4.68</v>
      </c>
      <c r="S50" s="1"/>
      <c r="U50" s="1"/>
      <c r="V50" s="1"/>
      <c r="W50" s="1"/>
      <c r="X50" s="100" t="s">
        <v>54</v>
      </c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"/>
    </row>
    <row r="51" spans="1:36" x14ac:dyDescent="0.25">
      <c r="A51" s="6"/>
      <c r="B51" s="6"/>
      <c r="C51" s="6"/>
      <c r="D51" s="6"/>
      <c r="E51" s="6"/>
      <c r="F51" s="23"/>
      <c r="G51" s="25"/>
      <c r="H51" s="30">
        <f>SUM(H37:H50)</f>
        <v>1800</v>
      </c>
      <c r="I51" s="16"/>
      <c r="J51" s="31">
        <f>SUM(J37:J50)</f>
        <v>2863.2000000000007</v>
      </c>
      <c r="L51" s="30">
        <f>SUM(L37:L50)</f>
        <v>900</v>
      </c>
      <c r="M51" s="8"/>
      <c r="N51" s="31">
        <f>SUM(N37:N50)</f>
        <v>1646.34</v>
      </c>
      <c r="O51" s="48"/>
      <c r="P51" s="30">
        <f>SUM(P37:P50)</f>
        <v>450</v>
      </c>
      <c r="Q51" s="8"/>
      <c r="R51" s="31">
        <f>SUM(R37:R50)</f>
        <v>930.54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6"/>
      <c r="B52" s="6"/>
      <c r="C52" s="6"/>
      <c r="D52" s="6"/>
      <c r="E52" s="6"/>
      <c r="F52" s="23"/>
      <c r="G52" s="25"/>
      <c r="H52" s="35"/>
      <c r="I52" s="36"/>
      <c r="J52" s="37"/>
      <c r="L52" s="35"/>
      <c r="M52" s="38"/>
      <c r="N52" s="59"/>
      <c r="O52" s="48"/>
      <c r="P52" s="35"/>
      <c r="Q52" s="38"/>
      <c r="R52" s="37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thickBot="1" x14ac:dyDescent="0.3">
      <c r="A53" s="6" t="s">
        <v>126</v>
      </c>
      <c r="B53" s="6" t="s">
        <v>9</v>
      </c>
      <c r="C53" s="6" t="s">
        <v>125</v>
      </c>
      <c r="D53" s="6" t="s">
        <v>127</v>
      </c>
      <c r="E53" s="7">
        <v>190795402131</v>
      </c>
      <c r="F53" s="11">
        <v>10</v>
      </c>
      <c r="G53" s="25">
        <v>360</v>
      </c>
      <c r="H53" s="39">
        <v>5644</v>
      </c>
      <c r="I53" s="40">
        <f>F53*0.1</f>
        <v>1</v>
      </c>
      <c r="J53" s="41">
        <f t="shared" ref="J53" si="17">I53*H53</f>
        <v>5644</v>
      </c>
      <c r="L53" s="42">
        <f>H53/2</f>
        <v>2822</v>
      </c>
      <c r="M53" s="43">
        <f>F53*0.115</f>
        <v>1.1500000000000001</v>
      </c>
      <c r="N53" s="31">
        <f t="shared" si="16"/>
        <v>3245.3</v>
      </c>
      <c r="O53" s="48"/>
      <c r="P53" s="42">
        <f>H53/4</f>
        <v>1411</v>
      </c>
      <c r="Q53" s="43">
        <f>F53*0.13</f>
        <v>1.3</v>
      </c>
      <c r="R53" s="41">
        <f>Q53*P53</f>
        <v>1834.3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thickBot="1" x14ac:dyDescent="0.3">
      <c r="A54" s="10"/>
      <c r="B54" s="10"/>
      <c r="C54" s="10"/>
      <c r="D54" s="10"/>
      <c r="E54" s="20"/>
      <c r="F54" s="21"/>
      <c r="G54" s="10"/>
      <c r="H54" s="55"/>
      <c r="I54" s="17"/>
      <c r="J54" s="56"/>
      <c r="L54" s="60"/>
      <c r="M54" s="22"/>
      <c r="N54" s="61"/>
      <c r="O54" s="53"/>
      <c r="P54" s="60"/>
      <c r="Q54" s="22"/>
      <c r="R54" s="6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x14ac:dyDescent="0.25">
      <c r="A55" s="10"/>
      <c r="B55" s="10"/>
      <c r="C55" s="10"/>
      <c r="D55" s="10"/>
      <c r="E55" s="20"/>
      <c r="F55" s="21"/>
      <c r="G55" s="10"/>
      <c r="H55" s="62" t="s">
        <v>124</v>
      </c>
      <c r="I55" s="17"/>
      <c r="J55" s="44" t="s">
        <v>137</v>
      </c>
      <c r="K55" s="49"/>
      <c r="L55" s="62" t="s">
        <v>124</v>
      </c>
      <c r="M55" s="22"/>
      <c r="N55" s="44" t="s">
        <v>137</v>
      </c>
      <c r="O55" s="49"/>
      <c r="P55" s="62" t="s">
        <v>124</v>
      </c>
      <c r="Q55" s="22"/>
      <c r="R55" s="44" t="s">
        <v>137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6.5" thickBot="1" x14ac:dyDescent="0.3">
      <c r="A56" s="1"/>
      <c r="B56" s="1"/>
      <c r="C56" s="1"/>
      <c r="D56" s="1"/>
      <c r="E56" s="1"/>
      <c r="F56" s="2"/>
      <c r="H56" s="57">
        <f>H17+H23+H36+H51+H53</f>
        <v>20449</v>
      </c>
      <c r="I56" s="58"/>
      <c r="J56" s="45">
        <f>J17+J23+J36+J51+J53</f>
        <v>40377.200000000004</v>
      </c>
      <c r="K56" s="50"/>
      <c r="L56" s="63">
        <f>L17+L23+L36+L51+L53</f>
        <v>10224.5</v>
      </c>
      <c r="M56" s="58"/>
      <c r="N56" s="45">
        <f>N17+N23+N36+N51+N53</f>
        <v>22710.544999999998</v>
      </c>
      <c r="O56" s="50"/>
      <c r="P56" s="63">
        <f>P17+P23+P36+P51+P53</f>
        <v>5112.25</v>
      </c>
      <c r="Q56" s="58"/>
      <c r="R56" s="45">
        <f>R17+R23+R36+R51+R53</f>
        <v>13122.59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2"/>
      <c r="G57" s="1"/>
      <c r="H57" s="1"/>
      <c r="I57" s="13"/>
      <c r="J57" s="13"/>
      <c r="L57" s="1"/>
      <c r="M57" s="1"/>
      <c r="N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6" x14ac:dyDescent="0.25">
      <c r="A58" s="1"/>
      <c r="B58" s="1"/>
      <c r="C58" s="1"/>
      <c r="D58" s="1"/>
      <c r="E58" s="1"/>
      <c r="F58" s="2"/>
      <c r="G58" s="1"/>
      <c r="H58" s="1"/>
      <c r="I58" s="13"/>
      <c r="J58" s="13"/>
      <c r="L58" s="1"/>
      <c r="M58" s="1"/>
      <c r="N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6" x14ac:dyDescent="0.25">
      <c r="A59" s="1"/>
      <c r="B59" s="1"/>
      <c r="C59" s="1"/>
      <c r="D59" s="1"/>
      <c r="E59" s="1"/>
      <c r="F59" s="2"/>
      <c r="G59" s="1"/>
      <c r="H59" s="1"/>
      <c r="I59" s="13"/>
      <c r="J59" s="13"/>
      <c r="L59" s="1"/>
      <c r="M59" s="1"/>
      <c r="N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6" x14ac:dyDescent="0.25">
      <c r="A60" s="1"/>
      <c r="B60" s="1"/>
      <c r="C60" s="1"/>
      <c r="D60" s="1"/>
      <c r="E60" s="1"/>
      <c r="F60" s="2"/>
      <c r="G60" s="1"/>
      <c r="H60" s="1"/>
      <c r="I60" s="13"/>
      <c r="J60" s="13"/>
      <c r="L60" s="1"/>
      <c r="M60" s="1"/>
      <c r="N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6" x14ac:dyDescent="0.25">
      <c r="A61" s="1"/>
      <c r="B61" s="1"/>
      <c r="C61" s="1"/>
      <c r="D61" s="1"/>
      <c r="E61" s="1"/>
      <c r="F61" s="2"/>
      <c r="G61" s="1"/>
      <c r="H61" s="1"/>
      <c r="I61" s="13"/>
      <c r="J61" s="13"/>
      <c r="L61" s="1"/>
      <c r="M61" s="1"/>
      <c r="N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6" x14ac:dyDescent="0.25">
      <c r="A62" s="1"/>
      <c r="B62" s="1"/>
      <c r="C62" s="1"/>
      <c r="D62" s="1"/>
      <c r="E62" s="1"/>
      <c r="F62" s="2"/>
      <c r="G62" s="1"/>
      <c r="H62" s="1"/>
      <c r="I62" s="13"/>
      <c r="J62" s="13"/>
      <c r="L62" s="1"/>
      <c r="M62" s="1"/>
      <c r="N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6" x14ac:dyDescent="0.25">
      <c r="A63" s="1"/>
      <c r="B63" s="1"/>
      <c r="C63" s="1"/>
      <c r="D63" s="1"/>
      <c r="E63" s="1"/>
      <c r="F63" s="2"/>
      <c r="G63" s="1"/>
      <c r="H63" s="1"/>
      <c r="I63" s="13"/>
      <c r="J63" s="13"/>
      <c r="L63" s="1"/>
      <c r="M63" s="1"/>
      <c r="N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6" x14ac:dyDescent="0.25">
      <c r="A64" s="1"/>
      <c r="B64" s="1"/>
      <c r="C64" s="1"/>
      <c r="D64" s="1"/>
      <c r="E64" s="1"/>
      <c r="F64" s="2"/>
      <c r="G64" s="1"/>
      <c r="H64" s="1"/>
      <c r="I64" s="13"/>
      <c r="J64" s="13"/>
      <c r="L64" s="1"/>
      <c r="M64" s="1"/>
      <c r="N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1"/>
      <c r="B65" s="1"/>
      <c r="C65" s="1"/>
      <c r="D65" s="1"/>
      <c r="E65" s="1"/>
      <c r="F65" s="2"/>
      <c r="G65" s="1"/>
      <c r="H65" s="1"/>
      <c r="I65" s="13"/>
      <c r="J65" s="13"/>
      <c r="L65" s="1"/>
      <c r="M65" s="1"/>
      <c r="N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5">
      <c r="A66" s="1"/>
      <c r="B66" s="1"/>
      <c r="C66" s="1"/>
      <c r="D66" s="1"/>
      <c r="E66" s="1"/>
      <c r="F66" s="2"/>
      <c r="G66" s="1"/>
      <c r="H66" s="1"/>
      <c r="I66" s="13"/>
      <c r="J66" s="13"/>
      <c r="L66" s="1"/>
      <c r="M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1"/>
      <c r="B67" s="1"/>
      <c r="C67" s="1"/>
      <c r="D67" s="1"/>
      <c r="E67" s="1"/>
      <c r="F67" s="2"/>
      <c r="G67" s="1"/>
      <c r="H67" s="1"/>
      <c r="I67" s="13"/>
      <c r="J67" s="13"/>
      <c r="L67" s="1"/>
      <c r="M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5">
      <c r="A68" s="1"/>
      <c r="B68" s="1"/>
      <c r="C68" s="1"/>
      <c r="D68" s="1"/>
      <c r="E68" s="1"/>
      <c r="F68" s="2"/>
      <c r="G68" s="1"/>
      <c r="H68" s="1"/>
      <c r="I68" s="13"/>
      <c r="J68" s="13"/>
      <c r="L68" s="1"/>
      <c r="M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5">
      <c r="A69" s="1"/>
      <c r="B69" s="1"/>
      <c r="C69" s="1"/>
      <c r="D69" s="1"/>
      <c r="E69" s="1"/>
      <c r="F69" s="2"/>
      <c r="G69" s="1"/>
      <c r="H69" s="1"/>
      <c r="I69" s="13"/>
      <c r="J69" s="13"/>
      <c r="L69" s="1"/>
      <c r="M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5">
      <c r="A70" s="1"/>
      <c r="B70" s="1"/>
      <c r="C70" s="1"/>
      <c r="D70" s="1"/>
      <c r="E70" s="1"/>
      <c r="F70" s="2"/>
      <c r="G70" s="1"/>
      <c r="H70" s="1"/>
      <c r="I70" s="13"/>
      <c r="J70" s="13"/>
      <c r="L70" s="1"/>
      <c r="M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5">
      <c r="A71" s="1"/>
      <c r="B71" s="1"/>
      <c r="C71" s="1"/>
      <c r="D71" s="1"/>
      <c r="E71" s="1"/>
      <c r="F71" s="2"/>
      <c r="G71" s="1"/>
      <c r="H71" s="1"/>
      <c r="I71" s="13"/>
      <c r="J71" s="13"/>
      <c r="L71" s="1"/>
      <c r="M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5">
      <c r="A72" s="1"/>
      <c r="B72" s="1"/>
      <c r="C72" s="1"/>
      <c r="D72" s="1"/>
      <c r="E72" s="1"/>
      <c r="F72" s="2"/>
      <c r="G72" s="1"/>
      <c r="H72" s="1"/>
      <c r="I72" s="13"/>
      <c r="J72" s="13"/>
      <c r="L72" s="1"/>
      <c r="M72" s="1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5">
      <c r="A73" s="1"/>
      <c r="B73" s="1"/>
      <c r="C73" s="1"/>
      <c r="D73" s="1"/>
      <c r="E73" s="1"/>
      <c r="F73" s="2"/>
      <c r="G73" s="1"/>
      <c r="H73" s="1"/>
      <c r="I73" s="13"/>
      <c r="J73" s="13"/>
      <c r="L73" s="1"/>
      <c r="M73" s="1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5">
      <c r="A74" s="1"/>
      <c r="B74" s="1"/>
      <c r="C74" s="1"/>
      <c r="D74" s="1"/>
      <c r="E74" s="1"/>
      <c r="F74" s="2"/>
      <c r="G74" s="1"/>
      <c r="H74" s="1"/>
      <c r="I74" s="13"/>
      <c r="J74" s="13"/>
      <c r="L74" s="1"/>
      <c r="M74" s="1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5">
      <c r="A75" s="1"/>
      <c r="B75" s="1"/>
      <c r="C75" s="1"/>
      <c r="D75" s="1"/>
      <c r="E75" s="1"/>
      <c r="F75" s="2"/>
      <c r="G75" s="1"/>
      <c r="H75" s="1"/>
      <c r="I75" s="13"/>
      <c r="J75" s="13"/>
      <c r="L75" s="1"/>
      <c r="M75" s="1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5">
      <c r="A76" s="1"/>
      <c r="B76" s="1"/>
      <c r="C76" s="1"/>
      <c r="D76" s="1"/>
      <c r="E76" s="1"/>
      <c r="F76" s="2"/>
      <c r="G76" s="1"/>
      <c r="H76" s="1"/>
      <c r="I76" s="13"/>
      <c r="J76" s="13"/>
      <c r="L76" s="1"/>
      <c r="M76" s="1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</sheetData>
  <mergeCells count="52">
    <mergeCell ref="X46:AI46"/>
    <mergeCell ref="X47:AI47"/>
    <mergeCell ref="X48:AI48"/>
    <mergeCell ref="X49:AI49"/>
    <mergeCell ref="X50:AI50"/>
    <mergeCell ref="X45:AI45"/>
    <mergeCell ref="X34:AI34"/>
    <mergeCell ref="X35:AI35"/>
    <mergeCell ref="X36:AI36"/>
    <mergeCell ref="X37:AI37"/>
    <mergeCell ref="X38:AI38"/>
    <mergeCell ref="X39:AI39"/>
    <mergeCell ref="X40:AI40"/>
    <mergeCell ref="X41:AI41"/>
    <mergeCell ref="X42:AI42"/>
    <mergeCell ref="X43:AI43"/>
    <mergeCell ref="X44:AI44"/>
    <mergeCell ref="X33:AI33"/>
    <mergeCell ref="X22:AI22"/>
    <mergeCell ref="X23:AI23"/>
    <mergeCell ref="X24:AI24"/>
    <mergeCell ref="X25:AI25"/>
    <mergeCell ref="X26:AI26"/>
    <mergeCell ref="X27:AI27"/>
    <mergeCell ref="X28:AI28"/>
    <mergeCell ref="X29:AI29"/>
    <mergeCell ref="X30:AI30"/>
    <mergeCell ref="X31:AI31"/>
    <mergeCell ref="X32:AI32"/>
    <mergeCell ref="X21:AI21"/>
    <mergeCell ref="S12:W12"/>
    <mergeCell ref="X12:AJ12"/>
    <mergeCell ref="X13:AI13"/>
    <mergeCell ref="X14:AI14"/>
    <mergeCell ref="X15:AI15"/>
    <mergeCell ref="X16:AI16"/>
    <mergeCell ref="X17:AI17"/>
    <mergeCell ref="X18:AI18"/>
    <mergeCell ref="X19:AI19"/>
    <mergeCell ref="X20:AI20"/>
    <mergeCell ref="H5:J9"/>
    <mergeCell ref="N10:N11"/>
    <mergeCell ref="L5:N9"/>
    <mergeCell ref="R10:R11"/>
    <mergeCell ref="P5:R9"/>
    <mergeCell ref="M10:M11"/>
    <mergeCell ref="P10:P11"/>
    <mergeCell ref="Q10:Q11"/>
    <mergeCell ref="H10:H11"/>
    <mergeCell ref="I10:I11"/>
    <mergeCell ref="L10:L11"/>
    <mergeCell ref="J10:J11"/>
  </mergeCells>
  <hyperlinks>
    <hyperlink ref="X13" r:id="rId1"/>
    <hyperlink ref="X50" r:id="rId2"/>
  </hyperlinks>
  <pageMargins left="0.7" right="0.7" top="0.75" bottom="0.75" header="0.3" footer="0.3"/>
  <pageSetup orientation="portrait" r:id="rId3"/>
  <ignoredErrors>
    <ignoredError sqref="J17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Cater's 10-16-18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maria perea</cp:lastModifiedBy>
  <dcterms:created xsi:type="dcterms:W3CDTF">2018-10-16T18:36:09Z</dcterms:created>
  <dcterms:modified xsi:type="dcterms:W3CDTF">2019-10-14T14:13:20Z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96 96 2048 1280</vt:lpwstr>
  </property>
</Properties>
</file>