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4.xml" ContentType="application/vnd.openxmlformats-officedocument.drawing+xml"/>
  <Override PartName="/xl/pivotTables/pivotTable15.xml" ContentType="application/vnd.openxmlformats-officedocument.spreadsheetml.pivotTable+xml"/>
  <Override PartName="/xl/drawings/drawing5.xml" ContentType="application/vnd.openxmlformats-officedocument.drawing+xml"/>
  <Override PartName="/xl/pivotTables/pivotTable16.xml" ContentType="application/vnd.openxmlformats-officedocument.spreadsheetml.pivotTable+xml"/>
  <Override PartName="/xl/drawings/drawing6.xml" ContentType="application/vnd.openxmlformats-officedocument.drawing+xml"/>
  <Override PartName="/xl/pivotTables/pivotTable17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D9AF069C-4DCD-496A-9653-884202E71E3F}" xr6:coauthVersionLast="47" xr6:coauthVersionMax="47" xr10:uidLastSave="{00000000-0000-0000-0000-000000000000}"/>
  <bookViews>
    <workbookView xWindow="28692" yWindow="-108" windowWidth="29016" windowHeight="15696" firstSheet="12" activeTab="18" xr2:uid="{00000000-000D-0000-FFFF-FFFF00000000}"/>
  </bookViews>
  <sheets>
    <sheet name="ventas ticket promedio" sheetId="1" state="hidden" r:id="rId1"/>
    <sheet name="METODOS USAQUEN" sheetId="13" state="hidden" r:id="rId2"/>
    <sheet name="rentabilidad exportaciones" sheetId="25" r:id="rId3"/>
    <sheet name="rentabilidad exportaciones mes" sheetId="26" r:id="rId4"/>
    <sheet name="rentabilidad exportaciones acum" sheetId="27" r:id="rId5"/>
    <sheet name="financiera" sheetId="24" r:id="rId6"/>
    <sheet name="financiera mes" sheetId="29" r:id="rId7"/>
    <sheet name="financiera acum" sheetId="28" r:id="rId8"/>
    <sheet name="rentabilidad comercial" sheetId="23" r:id="rId9"/>
    <sheet name="rentabilidad comercial mes" sheetId="30" r:id="rId10"/>
    <sheet name="rentabilidad comercial acum" sheetId="31" r:id="rId11"/>
    <sheet name="mercadeo" sheetId="15" r:id="rId12"/>
    <sheet name="lanzamiento_base" sheetId="32" r:id="rId13"/>
    <sheet name="lanzamiento" sheetId="33" r:id="rId14"/>
    <sheet name="mercadeo2" sheetId="16" r:id="rId15"/>
    <sheet name="COMERCIAL" sheetId="18" r:id="rId16"/>
    <sheet name="Comercial1" sheetId="20" r:id="rId17"/>
    <sheet name="Comercial2" sheetId="21" r:id="rId18"/>
    <sheet name="CARTERA" sheetId="19" r:id="rId19"/>
    <sheet name="Cartera1" sheetId="22" r:id="rId20"/>
    <sheet name="PRESUPUESTO" sheetId="10" state="hidden" r:id="rId21"/>
    <sheet name="ventas ticket promedio (2)" sheetId="11" state="hidden" r:id="rId22"/>
    <sheet name="Hoja3" sheetId="12" state="hidden" r:id="rId23"/>
    <sheet name="Hoja2" sheetId="9" state="hidden" r:id="rId24"/>
    <sheet name="Hoja5" sheetId="6" state="hidden" r:id="rId25"/>
  </sheets>
  <definedNames>
    <definedName name="_xlnm._FilterDatabase" localSheetId="22" hidden="1">Hoja3!$A$6:$M$3813</definedName>
  </definedNames>
  <calcPr calcId="191029"/>
  <pivotCaches>
    <pivotCache cacheId="124" r:id="rId26"/>
    <pivotCache cacheId="127" r:id="rId27"/>
    <pivotCache cacheId="130" r:id="rId28"/>
    <pivotCache cacheId="133" r:id="rId29"/>
    <pivotCache cacheId="136" r:id="rId30"/>
    <pivotCache cacheId="139" r:id="rId31"/>
    <pivotCache cacheId="142" r:id="rId32"/>
    <pivotCache cacheId="145" r:id="rId33"/>
    <pivotCache cacheId="148" r:id="rId34"/>
    <pivotCache cacheId="151" r:id="rId35"/>
    <pivotCache cacheId="154" r:id="rId36"/>
    <pivotCache cacheId="157" r:id="rId37"/>
    <pivotCache cacheId="160" r:id="rId38"/>
    <pivotCache cacheId="163" r:id="rId39"/>
    <pivotCache cacheId="166" r:id="rId40"/>
    <pivotCache cacheId="169" r:id="rId41"/>
    <pivotCache cacheId="172" r:id="rId4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33" l="1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H8" i="21"/>
  <c r="H9" i="21"/>
  <c r="A1" i="21"/>
  <c r="E7" i="16"/>
  <c r="F7" i="16"/>
  <c r="E11" i="22"/>
  <c r="A2" i="22"/>
  <c r="F2" i="22" s="1"/>
  <c r="B2" i="22"/>
  <c r="C2" i="22"/>
  <c r="D2" i="22"/>
  <c r="E2" i="22"/>
  <c r="A3" i="22"/>
  <c r="F3" i="22" s="1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 s="1"/>
  <c r="B7" i="22"/>
  <c r="C7" i="22"/>
  <c r="D7" i="22"/>
  <c r="E7" i="22"/>
  <c r="A8" i="22"/>
  <c r="F8" i="22" s="1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G8" i="21"/>
  <c r="G9" i="21"/>
  <c r="A9" i="21"/>
  <c r="B9" i="21"/>
  <c r="C9" i="21"/>
  <c r="D9" i="21"/>
  <c r="E9" i="21"/>
  <c r="F9" i="21"/>
  <c r="A2" i="21"/>
  <c r="B2" i="21"/>
  <c r="C2" i="21"/>
  <c r="D2" i="21"/>
  <c r="E2" i="21"/>
  <c r="F2" i="21"/>
  <c r="A3" i="21"/>
  <c r="B3" i="21"/>
  <c r="C3" i="21"/>
  <c r="D3" i="21"/>
  <c r="E3" i="21"/>
  <c r="F3" i="21"/>
  <c r="A4" i="21"/>
  <c r="B4" i="21"/>
  <c r="C4" i="21"/>
  <c r="D4" i="21"/>
  <c r="E4" i="21"/>
  <c r="F4" i="21"/>
  <c r="A5" i="21"/>
  <c r="B5" i="21"/>
  <c r="C5" i="21"/>
  <c r="D5" i="21"/>
  <c r="E5" i="21"/>
  <c r="F5" i="21"/>
  <c r="A6" i="21"/>
  <c r="B6" i="21"/>
  <c r="C6" i="21"/>
  <c r="D6" i="21"/>
  <c r="E6" i="21"/>
  <c r="F6" i="21"/>
  <c r="A7" i="21"/>
  <c r="B7" i="21"/>
  <c r="C7" i="21"/>
  <c r="D7" i="21"/>
  <c r="E7" i="21"/>
  <c r="F7" i="21"/>
  <c r="B8" i="21"/>
  <c r="C8" i="21"/>
  <c r="D8" i="21"/>
  <c r="E8" i="21"/>
  <c r="F8" i="21"/>
  <c r="B1" i="21"/>
  <c r="C1" i="21"/>
  <c r="D1" i="21"/>
  <c r="E1" i="21"/>
  <c r="F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 s="1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5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mayo],[Calendario].[Mes].&amp;[abril],[Calendario].[Mes].&amp;[enero],[Calendario].[Mes].&amp;[marzo],[Calendario].[Mes].&amp;[febrero]}"/>
    <s v="{[Calendario].[Mes].&amp;[junio]}"/>
    <s v="{[CARTERA HISTORICA].[FECHA CORTE].&amp;[2025-05-31T00:00:00]}"/>
  </metadataStrings>
  <mdxMetadata count="2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10" f="s">
      <ms ns="24" c="0"/>
    </mdx>
  </mdxMetadata>
  <valueMetadata count="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</valueMetadata>
</metadata>
</file>

<file path=xl/sharedStrings.xml><?xml version="1.0" encoding="utf-8"?>
<sst xmlns="http://schemas.openxmlformats.org/spreadsheetml/2006/main" count="8601" uniqueCount="455">
  <si>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</si>
  <si>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</si>
  <si>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</si>
  <si>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</si>
  <si>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</si>
  <si>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</si>
  <si>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</si>
  <si>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</si>
  <si>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</si>
  <si>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</si>
  <si>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</si>
  <si>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</si>
  <si>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</si>
  <si>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</si>
  <si>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</si>
  <si>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</si>
  <si>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</si>
  <si>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</si>
  <si>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</si>
  <si>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</si>
  <si>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</si>
  <si>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</si>
  <si>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</si>
  <si>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</si>
  <si>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</si>
  <si>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</si>
  <si>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</si>
  <si>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</si>
  <si>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</si>
  <si>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</si>
  <si>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</si>
  <si>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</si>
  <si>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</si>
  <si>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</si>
  <si>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</si>
  <si>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</si>
  <si>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</si>
  <si>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</si>
  <si>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</si>
  <si>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</si>
  <si>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</si>
  <si>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</si>
  <si>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</si>
  <si>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</si>
  <si>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</si>
  <si>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</si>
  <si>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</si>
  <si>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</si>
  <si>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</si>
  <si>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</si>
  <si>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</si>
  <si>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</si>
  <si>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</si>
  <si>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</si>
  <si>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</si>
  <si>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</si>
  <si>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</si>
  <si>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</si>
  <si>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</si>
  <si>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</si>
  <si>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</si>
  <si>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</si>
  <si>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</si>
  <si>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</si>
  <si>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</si>
  <si>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</si>
  <si>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</si>
  <si>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</si>
  <si>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</si>
  <si>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</si>
  <si>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</si>
  <si>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</si>
  <si>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</si>
  <si>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</si>
  <si>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</si>
  <si>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</si>
  <si>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</si>
  <si>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</si>
  <si>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</si>
  <si>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</si>
  <si>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</si>
  <si>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</si>
  <si>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</si>
  <si>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</si>
  <si>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</si>
  <si>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</si>
  <si>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</si>
  <si>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</si>
  <si>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</si>
  <si>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</si>
  <si>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</si>
  <si>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</si>
  <si>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</si>
  <si>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</si>
  <si>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</si>
  <si>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</si>
  <si>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</si>
  <si>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</si>
  <si>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</si>
  <si>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</si>
  <si>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</si>
  <si>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</si>
  <si>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</si>
  <si>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</si>
  <si>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</si>
  <si>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</si>
  <si>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</si>
  <si>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</si>
  <si>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</si>
  <si>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</si>
  <si>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</si>
  <si>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</si>
  <si>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</si>
  <si>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</si>
  <si>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</si>
  <si>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</si>
  <si>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</si>
  <si>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</si>
  <si>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</si>
  <si>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</si>
  <si>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</si>
  <si>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</si>
  <si>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</si>
  <si>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</si>
  <si>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</si>
  <si>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</si>
  <si>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</si>
  <si>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</si>
  <si>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</si>
  <si>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</si>
  <si>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</si>
  <si>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</si>
  <si>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</si>
  <si>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</si>
  <si>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</si>
  <si>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</si>
  <si>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</si>
  <si>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</si>
  <si>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</si>
  <si>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</si>
  <si>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</si>
  <si>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</si>
  <si>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</si>
  <si>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</si>
  <si>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</si>
  <si>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</si>
  <si>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</si>
  <si>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</si>
  <si>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</si>
  <si>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</si>
  <si>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</si>
  <si>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</si>
  <si>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</si>
  <si>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</si>
  <si>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</si>
  <si>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</si>
  <si>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</si>
  <si>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</si>
  <si>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</si>
  <si>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</si>
  <si>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</si>
  <si>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</si>
  <si>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</si>
  <si>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</si>
  <si>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</si>
  <si>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</si>
  <si>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</si>
  <si>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</si>
  <si>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</si>
  <si>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</si>
  <si>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</si>
  <si>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</si>
  <si>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</si>
  <si>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</si>
  <si>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</si>
  <si>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</si>
  <si>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</si>
  <si>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</si>
  <si>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</si>
  <si>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</si>
  <si>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</si>
  <si>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</si>
  <si>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</si>
  <si>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</si>
  <si>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</si>
  <si>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</si>
  <si>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</si>
  <si>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</si>
  <si>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</si>
  <si>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</si>
  <si>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</si>
  <si>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</si>
  <si>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</si>
  <si>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</si>
  <si>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</si>
  <si>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</si>
  <si>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</si>
  <si>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</si>
  <si>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</si>
  <si>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</si>
  <si>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</si>
  <si>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</si>
  <si>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</si>
  <si>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</si>
  <si>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</si>
  <si>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</si>
  <si>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</si>
  <si>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</si>
  <si>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</si>
  <si>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</si>
  <si>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</si>
  <si>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</si>
  <si>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</si>
  <si>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</si>
  <si>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</si>
  <si>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</si>
  <si>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</si>
  <si>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</si>
  <si>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</si>
  <si>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</si>
  <si>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</si>
  <si>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</si>
  <si>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</si>
  <si>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</si>
  <si>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</si>
  <si>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</si>
  <si>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</si>
  <si>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</si>
  <si>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</si>
  <si>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</si>
  <si>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</si>
  <si>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</si>
  <si>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</si>
  <si>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</si>
  <si>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</si>
  <si>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</si>
  <si>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</si>
  <si>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</si>
  <si>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</si>
  <si>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</si>
  <si>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</si>
  <si>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</si>
  <si>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</si>
  <si>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</si>
  <si>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</si>
  <si>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</si>
  <si>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</si>
  <si>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</si>
  <si>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</si>
  <si>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</si>
  <si>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</si>
  <si>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</si>
  <si>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</si>
  <si>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</si>
  <si>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</si>
  <si>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</si>
  <si>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</si>
  <si>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</si>
  <si>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</si>
  <si>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</si>
  <si>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</si>
  <si>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</si>
  <si>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</si>
  <si>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</si>
  <si>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</si>
  <si>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</si>
  <si>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</si>
  <si>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</si>
  <si>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</si>
  <si>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</si>
  <si>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</si>
  <si>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</si>
  <si>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</si>
  <si>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</si>
  <si>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</si>
  <si>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</si>
  <si>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</si>
  <si>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</si>
  <si>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</si>
  <si>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</si>
  <si>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</si>
  <si>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</si>
  <si>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</si>
  <si>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</si>
  <si>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</si>
  <si>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</si>
  <si>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</si>
  <si>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</si>
  <si>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</si>
  <si>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</si>
  <si>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</si>
  <si>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</si>
  <si>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</si>
  <si>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</si>
  <si>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</si>
  <si>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</si>
  <si>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</si>
  <si>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</si>
  <si>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</si>
  <si>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</si>
  <si>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</si>
  <si>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</si>
  <si>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</si>
  <si>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</si>
  <si>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</si>
  <si>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</si>
  <si>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</si>
  <si>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</si>
  <si>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</si>
  <si>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</si>
  <si>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</si>
  <si>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</si>
  <si>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</si>
  <si>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</si>
  <si>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</si>
  <si>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</si>
  <si>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</si>
  <si>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</si>
  <si>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</si>
  <si>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</si>
  <si>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</si>
  <si>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</si>
  <si>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</si>
  <si>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</si>
  <si>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</si>
  <si>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</si>
  <si>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</si>
  <si>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</si>
  <si>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</si>
  <si>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</si>
  <si>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</si>
  <si>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</si>
  <si>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</si>
  <si>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</si>
  <si>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</si>
  <si>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</si>
  <si>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</si>
  <si>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</si>
  <si>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</si>
  <si>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</si>
  <si>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</si>
  <si>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</si>
  <si>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</si>
  <si>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</si>
  <si>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</si>
  <si>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</si>
  <si>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</si>
  <si>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</si>
  <si>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</si>
  <si>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</si>
  <si>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</si>
  <si>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</si>
  <si>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</si>
  <si>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</si>
  <si>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</si>
  <si>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</si>
  <si>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</si>
  <si>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</si>
  <si>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</si>
  <si>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</si>
  <si>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</si>
  <si>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</si>
  <si>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</si>
  <si>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</si>
  <si>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</si>
  <si>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</si>
  <si>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</si>
  <si>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</si>
  <si>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</si>
  <si>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</si>
  <si>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</si>
  <si>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</si>
  <si>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</si>
  <si>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</si>
  <si>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</si>
  <si>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</si>
  <si>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</si>
  <si>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</si>
  <si>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</si>
  <si>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</si>
  <si>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</si>
  <si>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</si>
  <si>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</si>
  <si>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</si>
  <si>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</si>
  <si>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</si>
  <si>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</si>
  <si>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</si>
  <si>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</si>
  <si>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</si>
  <si>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</si>
  <si>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</si>
  <si>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</si>
  <si>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</si>
  <si>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</si>
  <si>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</si>
  <si>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</si>
  <si>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</si>
  <si>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</si>
  <si>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</si>
  <si>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</si>
  <si>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</si>
  <si>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</si>
  <si>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</si>
  <si>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</si>
  <si>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</si>
  <si>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</si>
  <si>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</si>
  <si>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</si>
  <si>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</si>
  <si>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</si>
  <si>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</si>
  <si>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</si>
  <si>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</si>
  <si>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</si>
  <si>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</si>
  <si>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</si>
  <si>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</si>
  <si>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</si>
  <si>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</si>
  <si>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</si>
  <si>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</si>
  <si>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</si>
  <si>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</si>
  <si>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</si>
  <si>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</si>
  <si>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</si>
  <si>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</si>
  <si>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</si>
  <si>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</si>
  <si>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</si>
  <si>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</si>
  <si>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</si>
  <si>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</si>
  <si>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</si>
  <si>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</si>
  <si>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</si>
  <si>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</si>
  <si>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</si>
  <si>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</si>
  <si>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</si>
  <si>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</si>
  <si>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</si>
  <si>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TIENDA VIRTUAL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</si>
  <si>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</si>
  <si>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</si>
  <si>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</si>
  <si>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</si>
  <si>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</si>
  <si>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</si>
  <si>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</si>
  <si>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</si>
  <si>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</si>
  <si>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</si>
  <si>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31/05/2025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</si>
</sst>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</numFmts>
  <fonts count="3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4" applyNumberFormat="0" applyAlignment="0" applyProtection="0"/>
    <xf numFmtId="0" fontId="15" fillId="6" borderId="5" applyNumberFormat="0" applyAlignment="0" applyProtection="0"/>
    <xf numFmtId="0" fontId="16" fillId="6" borderId="4" applyNumberFormat="0" applyAlignment="0" applyProtection="0"/>
    <xf numFmtId="0" fontId="17" fillId="0" borderId="6" applyNumberFormat="0" applyFill="0" applyAlignment="0" applyProtection="0"/>
    <xf numFmtId="0" fontId="18" fillId="7" borderId="7" applyNumberFormat="0" applyAlignment="0" applyProtection="0"/>
    <xf numFmtId="0" fontId="19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2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2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2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2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2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2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" fillId="0" borderId="0"/>
    <xf numFmtId="9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" fillId="0" borderId="0"/>
  </cellStyleXfs>
  <cellXfs count="116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8" fillId="33" borderId="10" xfId="0" applyFont="1" applyFill="1" applyBorder="1"/>
    <xf numFmtId="10" fontId="0" fillId="0" borderId="0" xfId="0" applyNumberFormat="1"/>
    <xf numFmtId="0" fontId="5" fillId="0" borderId="0" xfId="0" applyFont="1"/>
    <xf numFmtId="0" fontId="18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3" fillId="0" borderId="0" xfId="0" applyFont="1"/>
    <xf numFmtId="0" fontId="24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8" fillId="33" borderId="11" xfId="0" applyFont="1" applyFill="1" applyBorder="1"/>
    <xf numFmtId="164" fontId="18" fillId="33" borderId="10" xfId="0" applyNumberFormat="1" applyFont="1" applyFill="1" applyBorder="1"/>
    <xf numFmtId="165" fontId="18" fillId="33" borderId="17" xfId="0" applyNumberFormat="1" applyFont="1" applyFill="1" applyBorder="1"/>
    <xf numFmtId="9" fontId="18" fillId="33" borderId="13" xfId="0" applyNumberFormat="1" applyFont="1" applyFill="1" applyBorder="1"/>
    <xf numFmtId="0" fontId="25" fillId="0" borderId="14" xfId="0" applyFont="1" applyBorder="1"/>
    <xf numFmtId="0" fontId="25" fillId="0" borderId="15" xfId="0" applyFont="1" applyBorder="1"/>
    <xf numFmtId="164" fontId="25" fillId="0" borderId="14" xfId="0" applyNumberFormat="1" applyFont="1" applyBorder="1"/>
    <xf numFmtId="165" fontId="25" fillId="0" borderId="18" xfId="0" applyNumberFormat="1" applyFont="1" applyBorder="1"/>
    <xf numFmtId="9" fontId="25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1" fillId="34" borderId="10" xfId="0" applyFont="1" applyFill="1" applyBorder="1"/>
    <xf numFmtId="0" fontId="21" fillId="34" borderId="11" xfId="0" applyFont="1" applyFill="1" applyBorder="1"/>
    <xf numFmtId="165" fontId="21" fillId="34" borderId="10" xfId="0" applyNumberFormat="1" applyFont="1" applyFill="1" applyBorder="1"/>
    <xf numFmtId="3" fontId="21" fillId="34" borderId="17" xfId="0" applyNumberFormat="1" applyFont="1" applyFill="1" applyBorder="1"/>
    <xf numFmtId="3" fontId="21" fillId="34" borderId="24" xfId="0" applyNumberFormat="1" applyFont="1" applyFill="1" applyBorder="1"/>
    <xf numFmtId="164" fontId="21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4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4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3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2" fillId="0" borderId="0" xfId="45" applyFont="1"/>
    <xf numFmtId="10" fontId="0" fillId="0" borderId="0" xfId="43" applyNumberFormat="1" applyFont="1"/>
    <xf numFmtId="44" fontId="3" fillId="0" borderId="0" xfId="44" applyFont="1"/>
    <xf numFmtId="9" fontId="3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27" fillId="0" borderId="27" xfId="44" applyFont="1" applyBorder="1"/>
    <xf numFmtId="0" fontId="1" fillId="0" borderId="27" xfId="0" applyFont="1" applyFill="1" applyBorder="1"/>
    <xf numFmtId="0" fontId="28" fillId="0" borderId="27" xfId="0" applyFont="1" applyFill="1" applyBorder="1"/>
    <xf numFmtId="3" fontId="29" fillId="0" borderId="0" xfId="0" applyNumberFormat="1" applyFont="1"/>
    <xf numFmtId="167" fontId="29" fillId="0" borderId="0" xfId="0" applyNumberFormat="1" applyFont="1"/>
    <xf numFmtId="0" fontId="29" fillId="0" borderId="0" xfId="0" applyFont="1" applyAlignment="1">
      <alignment horizontal="left"/>
    </xf>
    <xf numFmtId="0" fontId="22" fillId="33" borderId="17" xfId="0" applyFont="1" applyFill="1" applyBorder="1"/>
    <xf numFmtId="0" fontId="22" fillId="33" borderId="10" xfId="0" applyFont="1" applyFill="1" applyBorder="1"/>
    <xf numFmtId="0" fontId="22" fillId="33" borderId="13" xfId="0" applyFont="1" applyFill="1" applyBorder="1"/>
  </cellXfs>
  <cellStyles count="46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2"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pivotCacheDefinition" Target="pivotCache/pivotCacheDefinition14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9.xml"/><Relationship Id="rId42" Type="http://schemas.openxmlformats.org/officeDocument/2006/relationships/pivotCacheDefinition" Target="pivotCache/pivotCacheDefinition17.xml"/><Relationship Id="rId47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pivotCacheDefinition" Target="pivotCache/pivotCacheDefinition12.xml"/><Relationship Id="rId40" Type="http://schemas.openxmlformats.org/officeDocument/2006/relationships/pivotCacheDefinition" Target="pivotCache/pivotCacheDefinition15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pivotCacheDefinition" Target="pivotCache/pivotCacheDefinition11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10.xml"/><Relationship Id="rId43" Type="http://schemas.openxmlformats.org/officeDocument/2006/relationships/theme" Target="theme/theme1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8.xml"/><Relationship Id="rId38" Type="http://schemas.openxmlformats.org/officeDocument/2006/relationships/pivotCacheDefinition" Target="pivotCache/pivotCacheDefinition13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160114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6</xdr:col>
      <xdr:colOff>1211258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2263424</xdr:colOff>
      <xdr:row>4</xdr:row>
      <xdr:rowOff>91663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5983217595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6172916668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4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5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68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5" level="32767"/>
    <cacheField name="[Ventas].[Desc. item].[Desc. item]" caption="Desc. item" numFmtId="0" hierarchy="603" level="1">
      <sharedItems containsSemiMixedTypes="0" containsString="0"/>
    </cacheField>
    <cacheField name="[Ventas].[LINEA].[LINEA]" caption="LINEA" numFmtId="0" hierarchy="623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5" level="32767"/>
    <cacheField name="[Ventas].[mix producto comercial].[mix producto comercial]" caption="mix producto comercial" numFmtId="0" hierarchy="628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47" level="32767"/>
    <cacheField name="[Measures].[prueba]" caption="prueba" numFmtId="0" hierarchy="743" level="32767"/>
    <cacheField name="[Measures].[prueba 2]" caption="prueba 2" numFmtId="0" hierarchy="1172" level="32767"/>
    <cacheField name="[Measures].[prueba DIFERENCIA DINERO]" caption="prueba DIFERENCIA DINERO" numFmtId="0" hierarchy="1176" level="32767"/>
    <cacheField name="[Measures].[prueba DIFERENCIA]" caption="prueba DIFERENCIA" numFmtId="0" hierarchy="1173" level="32767"/>
  </cacheFields>
  <cacheHierarchies count="169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6315277778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4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5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68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5" level="32767"/>
    <cacheField name="[Ventas].[Desc. item].[Desc. item]" caption="Desc. item" numFmtId="0" hierarchy="603" level="1">
      <sharedItems containsSemiMixedTypes="0" containsString="0"/>
    </cacheField>
    <cacheField name="[Ventas].[LINEA].[LINEA]" caption="LINEA" numFmtId="0" hierarchy="623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5" level="32767"/>
    <cacheField name="[Ventas].[mix producto comercial].[mix producto comercial]" caption="mix producto comercial" numFmtId="0" hierarchy="628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47" level="32767"/>
    <cacheField name="[Measures].[prueba]" caption="prueba" numFmtId="0" hierarchy="743" level="32767"/>
    <cacheField name="[Measures].[prueba 2]" caption="prueba 2" numFmtId="0" hierarchy="1172" level="32767"/>
    <cacheField name="[Measures].[prueba DIFERENCIA DINERO]" caption="prueba DIFERENCIA DINERO" numFmtId="0" hierarchy="1176" level="32767"/>
    <cacheField name="[Measures].[prueba DIFERENCIA]" caption="prueba DIFERENCIA" numFmtId="0" hierarchy="1173" level="32767"/>
    <cacheField name="[TIPO DE CLIENTE].[TIPO DE CLIENTE].[TIPO DE CLIENTE]" caption="TIPO DE CLIENTE" numFmtId="0" hierarchy="548" level="1">
      <sharedItems count="1">
        <s v="[TIPO DE CLIENTE].[TIPO DE CLIENTE].&amp;" c=""/>
      </sharedItems>
    </cacheField>
    <cacheField name="[TIPO DE CLIENTE].[sub categoria].[sub categoria]" caption="sub categoria" numFmtId="0" hierarchy="547" level="1">
      <sharedItems count="5">
        <s v="[TIPO DE CLIENTE].[sub categoria].&amp;[AUTOSERVICIOS]" c="AUTOSERVICIOS"/>
        <s v="[TIPO DE CLIENTE].[sub categoria].&amp;[CADENAS REGIONALES]" c="CADENAS REGIONALES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65443287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4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5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68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3" level="1">
      <sharedItems containsSemiMixedTypes="0" containsString="0"/>
    </cacheField>
    <cacheField name="[Measures].[Porcentaje de Lanzamientos Activos]" caption="Porcentaje de Lanzamientos Activos" numFmtId="0" hierarchy="1613" level="32767"/>
    <cacheField name="[LANZAMIENTOS].[ESTADO].[ESTADO]" caption="ESTADO" numFmtId="0" hierarchy="388" level="1">
      <sharedItems containsSemiMixedTypes="0" containsString="0"/>
    </cacheField>
    <cacheField name="[Measures].[Lanzamientos Activos]" caption="Lanzamientos Activos" numFmtId="0" hierarchy="1614" level="32767"/>
    <cacheField name="[Measures].[Ventas 2024]" caption="Ventas 2024" numFmtId="0" hierarchy="1034" level="32767"/>
  </cacheFields>
  <cacheHierarchies count="169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6688888888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4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5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68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2" level="32767"/>
    <cacheField name="[Measures].[Ventas 2025 rea]" caption="Ventas 2025 rea" numFmtId="0" hierarchy="1235" level="32767"/>
    <cacheField name="[Measures].[Variación 2024/2025]" caption="Variación 2024/2025" numFmtId="0" hierarchy="1238" level="32767"/>
    <cacheField name="[Measures].[Var% 2024/2025]" caption="Var% 2024/2025" numFmtId="0" hierarchy="1237" level="32767"/>
    <cacheField name="[Ventas].[Desc. item].[Desc. item]" caption="Desc. item" numFmtId="0" hierarchy="603" level="1">
      <sharedItems containsSemiMixedTypes="0" containsString="0"/>
    </cacheField>
  </cacheFields>
  <cacheHierarchies count="169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687372685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6940393517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7067129632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58" level="32767"/>
    <cacheField name="[ITEMS X HORAS].[LINEA].[LINEA]" caption="LINEA" numFmtId="0" hierarchy="339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3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4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38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0" level="32767"/>
    <cacheField name="[Measures].[ventas item 2024]" caption="ventas item 2024" numFmtId="0" hierarchy="1449" level="32767"/>
    <cacheField name="[ITEMS X HORAS].[Fecha].[Fecha]" caption="Fecha" numFmtId="0" hierarchy="334" level="1">
      <sharedItems containsSemiMixedTypes="0" containsString="0"/>
    </cacheField>
    <cacheField name="Dummy0" numFmtId="0" hierarchy="169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9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7157407408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58" level="32767"/>
    <cacheField name="[ITEMS X HORAS].[LINEA].[LINEA]" caption="LINEA" numFmtId="0" hierarchy="339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3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4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38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0" level="32767"/>
    <cacheField name="[Measures].[ventas item 2024]" caption="ventas item 2024" numFmtId="0" hierarchy="1449" level="32767"/>
    <cacheField name="[ITEMS X HORAS].[Fecha].[Fecha]" caption="Fecha" numFmtId="0" hierarchy="334" level="1">
      <sharedItems containsSemiMixedTypes="0" containsString="0"/>
    </cacheField>
    <cacheField name="Dummy0" numFmtId="0" hierarchy="169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9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7243171296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4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0" level="32767"/>
    <cacheField name="[Measures].[ventas items final 2024]" caption="ventas items final 2024" numFmtId="0" hierarchy="1450" level="32767"/>
    <cacheField name="[Zonas].[Descripción].[Descripción]" caption="Descripción" numFmtId="0" hierarchy="725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4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67" level="32767"/>
    <cacheField name="[PRESUPUESTO TIENDAS].[Año].[Año]" caption="Año" numFmtId="0" hierarchy="462" level="1">
      <sharedItems containsSemiMixedTypes="0" containsString="0"/>
    </cacheField>
  </cacheFields>
  <cacheHierarchies count="169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7329745369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58" level="32767"/>
    <cacheField name="[ITEMS X HORAS].[SUBLINEA].[SUBLINEA]" caption="SUBLINEA" numFmtId="0" hierarchy="353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4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49" level="32767"/>
  </cacheFields>
  <cacheHierarchies count="169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7395601851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7458333331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7530439818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7612847219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768310185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3.497760185186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4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431">
      <pivotArea outline="0" collapsedLevelsAreSubtotals="1" fieldPosition="0"/>
    </format>
    <format dxfId="430">
      <pivotArea outline="0" fieldPosition="0">
        <references count="1">
          <reference field="4294967294" count="1" selected="0">
            <x v="1"/>
          </reference>
        </references>
      </pivotArea>
    </format>
    <format dxfId="429">
      <pivotArea field="7" type="button" dataOnly="0" labelOnly="1" outline="0" axis="axisRow" fieldPosition="0"/>
    </format>
    <format dxfId="428">
      <pivotArea field="1" type="button" dataOnly="0" labelOnly="1" outline="0" axis="axisRow" fieldPosition="1"/>
    </format>
    <format dxfId="427">
      <pivotArea field="2" type="button" dataOnly="0" labelOnly="1" outline="0" axis="axisRow" fieldPosition="2"/>
    </format>
    <format dxfId="426">
      <pivotArea field="3" type="button" dataOnly="0" labelOnly="1" outline="0" axis="axisRow" fieldPosition="3"/>
    </format>
    <format dxfId="4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24">
      <pivotArea field="7" type="button" dataOnly="0" labelOnly="1" outline="0" axis="axisRow" fieldPosition="0"/>
    </format>
    <format dxfId="423">
      <pivotArea field="1" type="button" dataOnly="0" labelOnly="1" outline="0" axis="axisRow" fieldPosition="1"/>
    </format>
    <format dxfId="422">
      <pivotArea field="2" type="button" dataOnly="0" labelOnly="1" outline="0" axis="axisRow" fieldPosition="2"/>
    </format>
    <format dxfId="421">
      <pivotArea field="3" type="button" dataOnly="0" labelOnly="1" outline="0" axis="axisRow" fieldPosition="3"/>
    </format>
    <format dxfId="4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9">
      <pivotArea field="7" type="button" dataOnly="0" labelOnly="1" outline="0" axis="axisRow" fieldPosition="0"/>
    </format>
    <format dxfId="418">
      <pivotArea field="1" type="button" dataOnly="0" labelOnly="1" outline="0" axis="axisRow" fieldPosition="1"/>
    </format>
    <format dxfId="417">
      <pivotArea field="2" type="button" dataOnly="0" labelOnly="1" outline="0" axis="axisRow" fieldPosition="2"/>
    </format>
    <format dxfId="416">
      <pivotArea field="3" type="button" dataOnly="0" labelOnly="1" outline="0" axis="axisRow" fieldPosition="3"/>
    </format>
    <format dxfId="4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4">
      <pivotArea field="7" type="button" dataOnly="0" labelOnly="1" outline="0" axis="axisRow" fieldPosition="0"/>
    </format>
    <format dxfId="413">
      <pivotArea field="1" type="button" dataOnly="0" labelOnly="1" outline="0" axis="axisRow" fieldPosition="1"/>
    </format>
    <format dxfId="412">
      <pivotArea field="2" type="button" dataOnly="0" labelOnly="1" outline="0" axis="axisRow" fieldPosition="2"/>
    </format>
    <format dxfId="411">
      <pivotArea field="3" type="button" dataOnly="0" labelOnly="1" outline="0" axis="axisRow" fieldPosition="3"/>
    </format>
    <format dxfId="41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09">
      <pivotArea field="7" type="button" dataOnly="0" labelOnly="1" outline="0" axis="axisRow" fieldPosition="0"/>
    </format>
    <format dxfId="408">
      <pivotArea field="1" type="button" dataOnly="0" labelOnly="1" outline="0" axis="axisRow" fieldPosition="1"/>
    </format>
    <format dxfId="407">
      <pivotArea field="2" type="button" dataOnly="0" labelOnly="1" outline="0" axis="axisRow" fieldPosition="2"/>
    </format>
    <format dxfId="406">
      <pivotArea field="3" type="button" dataOnly="0" labelOnly="1" outline="0" axis="axisRow" fieldPosition="3"/>
    </format>
    <format dxfId="40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04">
      <pivotArea field="7" type="button" dataOnly="0" labelOnly="1" outline="0" axis="axisRow" fieldPosition="0"/>
    </format>
    <format dxfId="403">
      <pivotArea field="1" type="button" dataOnly="0" labelOnly="1" outline="0" axis="axisRow" fieldPosition="1"/>
    </format>
    <format dxfId="402">
      <pivotArea field="2" type="button" dataOnly="0" labelOnly="1" outline="0" axis="axisRow" fieldPosition="2"/>
    </format>
    <format dxfId="401">
      <pivotArea field="3" type="button" dataOnly="0" labelOnly="1" outline="0" axis="axisRow" fieldPosition="3"/>
    </format>
    <format dxfId="40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99">
      <pivotArea outline="0" fieldPosition="0">
        <references count="1">
          <reference field="4294967294" count="1" selected="0">
            <x v="3"/>
          </reference>
        </references>
      </pivotArea>
    </format>
    <format dxfId="398">
      <pivotArea outline="0" fieldPosition="0">
        <references count="1">
          <reference field="4294967294" count="1" selected="0">
            <x v="2"/>
          </reference>
        </references>
      </pivotArea>
    </format>
    <format dxfId="397">
      <pivotArea field="7" type="button" dataOnly="0" labelOnly="1" outline="0" axis="axisRow" fieldPosition="0"/>
    </format>
    <format dxfId="396">
      <pivotArea field="1" type="button" dataOnly="0" labelOnly="1" outline="0" axis="axisRow" fieldPosition="1"/>
    </format>
    <format dxfId="395">
      <pivotArea field="2" type="button" dataOnly="0" labelOnly="1" outline="0" axis="axisRow" fieldPosition="2"/>
    </format>
    <format dxfId="394">
      <pivotArea field="3" type="button" dataOnly="0" labelOnly="1" outline="0" axis="axisRow" fieldPosition="3"/>
    </format>
    <format dxfId="39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92">
      <pivotArea field="7" type="button" dataOnly="0" labelOnly="1" outline="0" axis="axisRow" fieldPosition="0"/>
    </format>
    <format dxfId="391">
      <pivotArea field="1" type="button" dataOnly="0" labelOnly="1" outline="0" axis="axisRow" fieldPosition="1"/>
    </format>
    <format dxfId="390">
      <pivotArea field="2" type="button" dataOnly="0" labelOnly="1" outline="0" axis="axisRow" fieldPosition="2"/>
    </format>
    <format dxfId="389">
      <pivotArea field="3" type="button" dataOnly="0" labelOnly="1" outline="0" axis="axisRow" fieldPosition="3"/>
    </format>
    <format dxfId="3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8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8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85">
      <pivotArea outline="0" fieldPosition="0">
        <references count="1">
          <reference field="4294967294" count="1">
            <x v="4"/>
          </reference>
        </references>
      </pivotArea>
    </format>
    <format dxfId="38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8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8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8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8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9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39"/>
    <rowHierarchyUsage hierarchyUsage="353"/>
    <rowHierarchyUsage hierarchyUsage="331"/>
  </rowHierarchiesUsage>
  <colHierarchiesUsage count="2">
    <colHierarchyUsage hierarchyUsage="344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14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379">
      <pivotArea outline="0" collapsedLevelsAreSubtotals="1" fieldPosition="0"/>
    </format>
    <format dxfId="378">
      <pivotArea outline="0" fieldPosition="0">
        <references count="1">
          <reference field="4294967294" count="1" selected="0">
            <x v="1"/>
          </reference>
        </references>
      </pivotArea>
    </format>
    <format dxfId="377">
      <pivotArea field="7" type="button" dataOnly="0" labelOnly="1" outline="0" axis="axisRow" fieldPosition="0"/>
    </format>
    <format dxfId="376">
      <pivotArea field="1" type="button" dataOnly="0" labelOnly="1" outline="0" axis="axisRow" fieldPosition="1"/>
    </format>
    <format dxfId="375">
      <pivotArea field="2" type="button" dataOnly="0" labelOnly="1" outline="0" axis="axisRow" fieldPosition="2"/>
    </format>
    <format dxfId="374">
      <pivotArea field="3" type="button" dataOnly="0" labelOnly="1" outline="0" axis="axisRow" fieldPosition="3"/>
    </format>
    <format dxfId="37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2">
      <pivotArea field="7" type="button" dataOnly="0" labelOnly="1" outline="0" axis="axisRow" fieldPosition="0"/>
    </format>
    <format dxfId="371">
      <pivotArea field="1" type="button" dataOnly="0" labelOnly="1" outline="0" axis="axisRow" fieldPosition="1"/>
    </format>
    <format dxfId="370">
      <pivotArea field="2" type="button" dataOnly="0" labelOnly="1" outline="0" axis="axisRow" fieldPosition="2"/>
    </format>
    <format dxfId="369">
      <pivotArea field="3" type="button" dataOnly="0" labelOnly="1" outline="0" axis="axisRow" fieldPosition="3"/>
    </format>
    <format dxfId="36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7">
      <pivotArea field="7" type="button" dataOnly="0" labelOnly="1" outline="0" axis="axisRow" fieldPosition="0"/>
    </format>
    <format dxfId="366">
      <pivotArea field="1" type="button" dataOnly="0" labelOnly="1" outline="0" axis="axisRow" fieldPosition="1"/>
    </format>
    <format dxfId="365">
      <pivotArea field="2" type="button" dataOnly="0" labelOnly="1" outline="0" axis="axisRow" fieldPosition="2"/>
    </format>
    <format dxfId="364">
      <pivotArea field="3" type="button" dataOnly="0" labelOnly="1" outline="0" axis="axisRow" fieldPosition="3"/>
    </format>
    <format dxfId="36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2">
      <pivotArea field="7" type="button" dataOnly="0" labelOnly="1" outline="0" axis="axisRow" fieldPosition="0"/>
    </format>
    <format dxfId="361">
      <pivotArea field="1" type="button" dataOnly="0" labelOnly="1" outline="0" axis="axisRow" fieldPosition="1"/>
    </format>
    <format dxfId="360">
      <pivotArea field="2" type="button" dataOnly="0" labelOnly="1" outline="0" axis="axisRow" fieldPosition="2"/>
    </format>
    <format dxfId="359">
      <pivotArea field="3" type="button" dataOnly="0" labelOnly="1" outline="0" axis="axisRow" fieldPosition="3"/>
    </format>
    <format dxfId="35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57">
      <pivotArea field="7" type="button" dataOnly="0" labelOnly="1" outline="0" axis="axisRow" fieldPosition="0"/>
    </format>
    <format dxfId="356">
      <pivotArea field="1" type="button" dataOnly="0" labelOnly="1" outline="0" axis="axisRow" fieldPosition="1"/>
    </format>
    <format dxfId="355">
      <pivotArea field="2" type="button" dataOnly="0" labelOnly="1" outline="0" axis="axisRow" fieldPosition="2"/>
    </format>
    <format dxfId="354">
      <pivotArea field="3" type="button" dataOnly="0" labelOnly="1" outline="0" axis="axisRow" fieldPosition="3"/>
    </format>
    <format dxfId="35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52">
      <pivotArea field="7" type="button" dataOnly="0" labelOnly="1" outline="0" axis="axisRow" fieldPosition="0"/>
    </format>
    <format dxfId="351">
      <pivotArea field="1" type="button" dataOnly="0" labelOnly="1" outline="0" axis="axisRow" fieldPosition="1"/>
    </format>
    <format dxfId="350">
      <pivotArea field="2" type="button" dataOnly="0" labelOnly="1" outline="0" axis="axisRow" fieldPosition="2"/>
    </format>
    <format dxfId="349">
      <pivotArea field="3" type="button" dataOnly="0" labelOnly="1" outline="0" axis="axisRow" fieldPosition="3"/>
    </format>
    <format dxfId="34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47">
      <pivotArea outline="0" fieldPosition="0">
        <references count="1">
          <reference field="4294967294" count="1" selected="0">
            <x v="3"/>
          </reference>
        </references>
      </pivotArea>
    </format>
    <format dxfId="346">
      <pivotArea outline="0" fieldPosition="0">
        <references count="1">
          <reference field="4294967294" count="1" selected="0">
            <x v="2"/>
          </reference>
        </references>
      </pivotArea>
    </format>
    <format dxfId="345">
      <pivotArea field="7" type="button" dataOnly="0" labelOnly="1" outline="0" axis="axisRow" fieldPosition="0"/>
    </format>
    <format dxfId="344">
      <pivotArea field="1" type="button" dataOnly="0" labelOnly="1" outline="0" axis="axisRow" fieldPosition="1"/>
    </format>
    <format dxfId="343">
      <pivotArea field="2" type="button" dataOnly="0" labelOnly="1" outline="0" axis="axisRow" fieldPosition="2"/>
    </format>
    <format dxfId="342">
      <pivotArea field="3" type="button" dataOnly="0" labelOnly="1" outline="0" axis="axisRow" fieldPosition="3"/>
    </format>
    <format dxfId="34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40">
      <pivotArea field="7" type="button" dataOnly="0" labelOnly="1" outline="0" axis="axisRow" fieldPosition="0"/>
    </format>
    <format dxfId="339">
      <pivotArea field="1" type="button" dataOnly="0" labelOnly="1" outline="0" axis="axisRow" fieldPosition="1"/>
    </format>
    <format dxfId="338">
      <pivotArea field="2" type="button" dataOnly="0" labelOnly="1" outline="0" axis="axisRow" fieldPosition="2"/>
    </format>
    <format dxfId="337">
      <pivotArea field="3" type="button" dataOnly="0" labelOnly="1" outline="0" axis="axisRow" fieldPosition="3"/>
    </format>
    <format dxfId="33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3">
      <pivotArea outline="0" fieldPosition="0">
        <references count="1">
          <reference field="4294967294" count="1">
            <x v="4"/>
          </reference>
        </references>
      </pivotArea>
    </format>
    <format dxfId="33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3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3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2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2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9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39"/>
    <rowHierarchyUsage hierarchyUsage="353"/>
    <rowHierarchyUsage hierarchyUsage="331"/>
  </rowHierarchiesUsage>
  <colHierarchiesUsage count="2">
    <colHierarchyUsage hierarchyUsage="344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16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16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13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&amp;[abril]" cap="abri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142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17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9"/>
    </i>
    <i>
      <x v="10"/>
    </i>
    <i>
      <x v="2"/>
    </i>
    <i>
      <x v="5"/>
    </i>
    <i>
      <x v="8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formats count="6">
    <format dxfId="325">
      <pivotArea collapsedLevelsAreSubtotals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324">
      <pivotArea dataOnly="0" labelOnly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323">
      <pivotArea dataOnly="0" labelOnly="1" fieldPosition="0">
        <references count="1">
          <reference field="5" count="1">
            <x v="7"/>
          </reference>
        </references>
      </pivotArea>
    </format>
    <format dxfId="322">
      <pivotArea dataOnly="0" labelOnly="1" fieldPosition="0">
        <references count="1">
          <reference field="5" count="1">
            <x v="11"/>
          </reference>
        </references>
      </pivotArea>
    </format>
    <format dxfId="321">
      <pivotArea dataOnly="0" labelOnly="1" fieldPosition="0">
        <references count="1">
          <reference field="5" count="1">
            <x v="1"/>
          </reference>
        </references>
      </pivotArea>
    </format>
    <format dxfId="320">
      <pivotArea dataOnly="0" labelOnly="1" fieldPosition="0">
        <references count="1">
          <reference field="5" count="4">
            <x v="0"/>
            <x v="3"/>
            <x v="6"/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15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8"/>
    </i>
    <i>
      <x v="9"/>
    </i>
    <i>
      <x v="10"/>
    </i>
    <i>
      <x v="2"/>
    </i>
    <i>
      <x v="5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327">
      <pivotArea dataOnly="0" labelOnly="1" fieldPosition="0">
        <references count="1">
          <reference field="5" count="6">
            <x v="0"/>
            <x v="1"/>
            <x v="3"/>
            <x v="6"/>
            <x v="7"/>
            <x v="11"/>
          </reference>
        </references>
      </pivotArea>
    </format>
    <format dxfId="326">
      <pivotArea dataOnly="0" labelOnly="1" fieldPosition="0">
        <references count="1">
          <reference field="5" count="1"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16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16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13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3" name="[Ventas].[Desc. item].&amp;" cap=""/>
    <pageField fld="1" hier="186" name="[Calendario].[Año].&amp;[2024]" cap="2024"/>
    <pageField fld="7" hier="188" name="[Calendario].[Date].[All]" cap="All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319">
      <pivotArea field="3" type="button" dataOnly="0" labelOnly="1" outline="0"/>
    </format>
    <format dxfId="318">
      <pivotArea field="3" type="button" dataOnly="0" labelOnly="1" outline="0"/>
    </format>
    <format dxfId="317">
      <pivotArea field="3" type="button" dataOnly="0" labelOnly="1" outline="0"/>
    </format>
    <format dxfId="316">
      <pivotArea field="3" type="button" dataOnly="0" labelOnly="1" outline="0"/>
    </format>
    <format dxfId="315">
      <pivotArea field="3" type="button" dataOnly="0" labelOnly="1" outline="0"/>
    </format>
    <format dxfId="314">
      <pivotArea field="3" type="button" dataOnly="0" labelOnly="1" outline="0"/>
    </format>
    <format dxfId="313">
      <pivotArea field="3" type="button" dataOnly="0" labelOnly="1" outline="0"/>
    </format>
    <format dxfId="312">
      <pivotArea field="3" type="button" dataOnly="0" labelOnly="1" outline="0"/>
    </format>
    <format dxfId="311">
      <pivotArea outline="0" collapsedLevelsAreSubtotals="1" fieldPosition="0"/>
    </format>
    <format dxfId="310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5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13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68" name="[Unidad de negocio].[Unidad de Negocio].[All]" cap="All"/>
    <pageField fld="10" hier="388" name="[LANZAMIENTOS].[ESTADO].[All]" cap="All"/>
    <pageField fld="8" hier="603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309">
      <pivotArea field="3" type="button" dataOnly="0" labelOnly="1" outline="0"/>
    </format>
    <format dxfId="308">
      <pivotArea field="3" type="button" dataOnly="0" labelOnly="1" outline="0"/>
    </format>
    <format dxfId="307">
      <pivotArea field="3" type="button" dataOnly="0" labelOnly="1" outline="0"/>
    </format>
    <format dxfId="306">
      <pivotArea field="3" type="button" dataOnly="0" labelOnly="1" outline="0"/>
    </format>
    <format dxfId="305">
      <pivotArea field="3" type="button" dataOnly="0" labelOnly="1" outline="0"/>
    </format>
    <format dxfId="304">
      <pivotArea field="3" type="button" dataOnly="0" labelOnly="1" outline="0"/>
    </format>
    <format dxfId="303">
      <pivotArea field="3" type="button" dataOnly="0" labelOnly="1" outline="0"/>
    </format>
    <format dxfId="302">
      <pivotArea field="3" type="button" dataOnly="0" labelOnly="1" outline="0"/>
    </format>
    <format dxfId="301">
      <pivotArea outline="0" collapsedLevelsAreSubtotals="1" fieldPosition="0"/>
    </format>
    <format dxfId="300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13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7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6">
        <item x="0" e="0"/>
        <item x="1" e="0"/>
        <item x="2" e="0"/>
        <item x="3" e="0"/>
        <item x="4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68" name="[Unidad de negocio].[Unidad de Negocio].&amp;[Comercial]" cap="Comercial"/>
    <pageField fld="9" hier="603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86">
      <pivotArea field="3" type="button" dataOnly="0" labelOnly="1" outline="0"/>
    </format>
    <format dxfId="285">
      <pivotArea field="3" type="button" dataOnly="0" labelOnly="1" outline="0"/>
    </format>
    <format dxfId="284">
      <pivotArea field="3" type="button" dataOnly="0" labelOnly="1" outline="0"/>
    </format>
    <format dxfId="283">
      <pivotArea field="3" type="button" dataOnly="0" labelOnly="1" outline="0"/>
    </format>
    <format dxfId="282">
      <pivotArea field="3" type="button" dataOnly="0" labelOnly="1" outline="0"/>
    </format>
    <format dxfId="281">
      <pivotArea field="3" type="button" dataOnly="0" labelOnly="1" outline="0"/>
    </format>
    <format dxfId="280">
      <pivotArea field="3" type="button" dataOnly="0" labelOnly="1" outline="0"/>
    </format>
    <format dxfId="279">
      <pivotArea field="3" type="button" dataOnly="0" labelOnly="1" outline="0"/>
    </format>
    <format dxfId="278">
      <pivotArea outline="0" collapsedLevelsAreSubtotals="1" fieldPosition="0"/>
    </format>
    <format dxfId="277">
      <pivotArea outline="0" fieldPosition="0">
        <references count="1">
          <reference field="4294967294" count="1" selected="0">
            <x v="2"/>
          </reference>
        </references>
      </pivotArea>
    </format>
    <format dxfId="276">
      <pivotArea outline="0" fieldPosition="0">
        <references count="1">
          <reference field="4294967294" count="1" selected="0">
            <x v="4"/>
          </reference>
        </references>
      </pivotArea>
    </format>
    <format dxfId="275">
      <pivotArea outline="0" fieldPosition="0">
        <references count="1">
          <reference field="4294967294" count="1" selected="0">
            <x v="6"/>
          </reference>
        </references>
      </pivotArea>
    </format>
    <format dxfId="274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47"/>
    <rowHierarchyUsage hierarchyUsage="548"/>
    <rowHierarchyUsage hierarchyUsage="628"/>
    <rowHierarchyUsage hierarchyUsage="6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12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68" name="[Unidad de negocio].[Unidad de Negocio].&amp;[Comercial]" cap="Comercial"/>
    <pageField fld="9" hier="603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99">
      <pivotArea field="3" type="button" dataOnly="0" labelOnly="1" outline="0"/>
    </format>
    <format dxfId="298">
      <pivotArea field="3" type="button" dataOnly="0" labelOnly="1" outline="0"/>
    </format>
    <format dxfId="297">
      <pivotArea field="3" type="button" dataOnly="0" labelOnly="1" outline="0"/>
    </format>
    <format dxfId="296">
      <pivotArea field="3" type="button" dataOnly="0" labelOnly="1" outline="0"/>
    </format>
    <format dxfId="295">
      <pivotArea field="3" type="button" dataOnly="0" labelOnly="1" outline="0"/>
    </format>
    <format dxfId="294">
      <pivotArea field="3" type="button" dataOnly="0" labelOnly="1" outline="0"/>
    </format>
    <format dxfId="293">
      <pivotArea field="3" type="button" dataOnly="0" labelOnly="1" outline="0"/>
    </format>
    <format dxfId="292">
      <pivotArea field="3" type="button" dataOnly="0" labelOnly="1" outline="0"/>
    </format>
    <format dxfId="291">
      <pivotArea outline="0" collapsedLevelsAreSubtotals="1" fieldPosition="0"/>
    </format>
    <format dxfId="290">
      <pivotArea outline="0" fieldPosition="0">
        <references count="1">
          <reference field="4294967294" count="1" selected="0">
            <x v="2"/>
          </reference>
        </references>
      </pivotArea>
    </format>
    <format dxfId="289">
      <pivotArea outline="0" fieldPosition="0">
        <references count="1">
          <reference field="4294967294" count="1" selected="0">
            <x v="4"/>
          </reference>
        </references>
      </pivotArea>
    </format>
    <format dxfId="288">
      <pivotArea outline="0" fieldPosition="0">
        <references count="1">
          <reference field="4294967294" count="1" selected="0">
            <x v="6"/>
          </reference>
        </references>
      </pivotArea>
    </format>
    <format dxfId="287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28"/>
    <rowHierarchyUsage hierarchyUsage="6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12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5-31T00:00:00]" cap="31/05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5-31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15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2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273">
      <pivotArea outline="0" collapsedLevelsAreSubtotals="1" fieldPosition="0"/>
    </format>
    <format dxfId="272">
      <pivotArea outline="0" fieldPosition="0">
        <references count="1">
          <reference field="4294967294" count="1" selected="0">
            <x v="0"/>
          </reference>
        </references>
      </pivotArea>
    </format>
    <format dxfId="271">
      <pivotArea outline="0" fieldPosition="0">
        <references count="1">
          <reference field="4294967294" count="1" selected="0">
            <x v="2"/>
          </reference>
        </references>
      </pivotArea>
    </format>
    <format dxfId="270">
      <pivotArea dataOnly="0" outline="0" fieldPosition="0">
        <references count="1">
          <reference field="6" count="0" defaultSubtotal="1"/>
        </references>
      </pivotArea>
    </format>
    <format dxfId="269">
      <pivotArea dataOnly="0" outline="0" fieldPosition="0">
        <references count="1">
          <reference field="6" count="0" defaultSubtotal="1"/>
        </references>
      </pivotArea>
    </format>
    <format dxfId="268">
      <pivotArea dataOnly="0" outline="0" fieldPosition="0">
        <references count="1">
          <reference field="6" count="0" defaultSubtotal="1"/>
        </references>
      </pivotArea>
    </format>
    <format dxfId="267">
      <pivotArea field="6" type="button" dataOnly="0" labelOnly="1" outline="0" axis="axisRow" fieldPosition="0"/>
    </format>
    <format dxfId="266">
      <pivotArea field="7" type="button" dataOnly="0" labelOnly="1" outline="0" axis="axisRow" fieldPosition="1"/>
    </format>
    <format dxfId="26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4">
      <pivotArea field="6" type="button" dataOnly="0" labelOnly="1" outline="0" axis="axisRow" fieldPosition="0"/>
    </format>
    <format dxfId="263">
      <pivotArea field="7" type="button" dataOnly="0" labelOnly="1" outline="0" axis="axisRow" fieldPosition="1"/>
    </format>
    <format dxfId="26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1">
      <pivotArea outline="0" fieldPosition="0">
        <references count="1">
          <reference field="6" count="1" selected="0" defaultSubtotal="1">
            <x v="6"/>
          </reference>
        </references>
      </pivotArea>
    </format>
    <format dxfId="260">
      <pivotArea grandRow="1" outline="0" collapsedLevelsAreSubtotals="1" fieldPosition="0"/>
    </format>
    <format dxfId="259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258">
      <pivotArea dataOnly="0" labelOnly="1" grandRow="1" outline="0" fieldPosition="0"/>
    </format>
    <format dxfId="257">
      <pivotArea grandRow="1" outline="0" collapsedLevelsAreSubtotals="1" fieldPosition="0"/>
    </format>
    <format dxfId="256">
      <pivotArea dataOnly="0" labelOnly="1" grandRow="1" outline="0" fieldPosition="0"/>
    </format>
    <format dxfId="255">
      <pivotArea outline="0" fieldPosition="0">
        <references count="1">
          <reference field="6" count="1" selected="0" defaultSubtotal="1">
            <x v="6"/>
          </reference>
        </references>
      </pivotArea>
    </format>
    <format dxfId="254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5"/>
    <rowHierarchyUsage hierarchyUsage="724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15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253">
      <pivotArea outline="0" collapsedLevelsAreSubtotals="1" fieldPosition="0"/>
    </format>
    <format dxfId="252">
      <pivotArea outline="0" fieldPosition="0">
        <references count="1">
          <reference field="4294967294" count="1" selected="0">
            <x v="1"/>
          </reference>
        </references>
      </pivotArea>
    </format>
    <format dxfId="251">
      <pivotArea field="6" type="button" dataOnly="0" labelOnly="1" outline="0" axis="axisRow" fieldPosition="1"/>
    </format>
    <format dxfId="250">
      <pivotArea field="1" type="button" dataOnly="0" labelOnly="1" outline="0" axis="axisRow" fieldPosition="0"/>
    </format>
    <format dxfId="249">
      <pivotArea field="2" type="button" dataOnly="0" labelOnly="1" outline="0" axis="axisRow" fieldPosition="2"/>
    </format>
    <format dxfId="24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7">
      <pivotArea field="6" type="button" dataOnly="0" labelOnly="1" outline="0" axis="axisRow" fieldPosition="1"/>
    </format>
    <format dxfId="246">
      <pivotArea field="1" type="button" dataOnly="0" labelOnly="1" outline="0" axis="axisRow" fieldPosition="0"/>
    </format>
    <format dxfId="245">
      <pivotArea field="2" type="button" dataOnly="0" labelOnly="1" outline="0" axis="axisRow" fieldPosition="2"/>
    </format>
    <format dxfId="2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3">
      <pivotArea field="6" type="button" dataOnly="0" labelOnly="1" outline="0" axis="axisRow" fieldPosition="1"/>
    </format>
    <format dxfId="242">
      <pivotArea field="1" type="button" dataOnly="0" labelOnly="1" outline="0" axis="axisRow" fieldPosition="0"/>
    </format>
    <format dxfId="241">
      <pivotArea field="2" type="button" dataOnly="0" labelOnly="1" outline="0" axis="axisRow" fieldPosition="2"/>
    </format>
    <format dxfId="24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9">
      <pivotArea field="6" type="button" dataOnly="0" labelOnly="1" outline="0" axis="axisRow" fieldPosition="1"/>
    </format>
    <format dxfId="238">
      <pivotArea field="1" type="button" dataOnly="0" labelOnly="1" outline="0" axis="axisRow" fieldPosition="0"/>
    </format>
    <format dxfId="237">
      <pivotArea field="2" type="button" dataOnly="0" labelOnly="1" outline="0" axis="axisRow" fieldPosition="2"/>
    </format>
    <format dxfId="23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5">
      <pivotArea field="6" type="button" dataOnly="0" labelOnly="1" outline="0" axis="axisRow" fieldPosition="1"/>
    </format>
    <format dxfId="234">
      <pivotArea field="1" type="button" dataOnly="0" labelOnly="1" outline="0" axis="axisRow" fieldPosition="0"/>
    </format>
    <format dxfId="233">
      <pivotArea field="2" type="button" dataOnly="0" labelOnly="1" outline="0" axis="axisRow" fieldPosition="2"/>
    </format>
    <format dxfId="23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1">
      <pivotArea field="6" type="button" dataOnly="0" labelOnly="1" outline="0" axis="axisRow" fieldPosition="1"/>
    </format>
    <format dxfId="230">
      <pivotArea field="1" type="button" dataOnly="0" labelOnly="1" outline="0" axis="axisRow" fieldPosition="0"/>
    </format>
    <format dxfId="229">
      <pivotArea field="2" type="button" dataOnly="0" labelOnly="1" outline="0" axis="axisRow" fieldPosition="2"/>
    </format>
    <format dxfId="2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7">
      <pivotArea field="6" type="button" dataOnly="0" labelOnly="1" outline="0" axis="axisRow" fieldPosition="1"/>
    </format>
    <format dxfId="226">
      <pivotArea field="1" type="button" dataOnly="0" labelOnly="1" outline="0" axis="axisRow" fieldPosition="0"/>
    </format>
    <format dxfId="225">
      <pivotArea field="2" type="button" dataOnly="0" labelOnly="1" outline="0" axis="axisRow" fieldPosition="2"/>
    </format>
    <format dxfId="2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3">
      <pivotArea field="6" type="button" dataOnly="0" labelOnly="1" outline="0" axis="axisRow" fieldPosition="1"/>
    </format>
    <format dxfId="222">
      <pivotArea field="1" type="button" dataOnly="0" labelOnly="1" outline="0" axis="axisRow" fieldPosition="0"/>
    </format>
    <format dxfId="221">
      <pivotArea field="2" type="button" dataOnly="0" labelOnly="1" outline="0" axis="axisRow" fieldPosition="2"/>
    </format>
    <format dxfId="2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7">
      <pivotArea dataOnly="0" outline="0" fieldPosition="0">
        <references count="1">
          <reference field="6" count="0" defaultSubtotal="1"/>
        </references>
      </pivotArea>
    </format>
    <format dxfId="216">
      <pivotArea dataOnly="0" outline="0" fieldPosition="0">
        <references count="1">
          <reference field="6" count="0" defaultSubtotal="1"/>
        </references>
      </pivotArea>
    </format>
  </formats>
  <pivotHierarchies count="169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3"/>
    <rowHierarchyUsage hierarchyUsage="330"/>
    <rowHierarchyUsage hierarchyUsage="331"/>
  </rowHierarchiesUsage>
  <colHierarchiesUsage count="2">
    <colHierarchyUsage hierarchyUsage="344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445</v>
      </c>
      <c r="F1" s="86" t="s">
        <v>432</v>
      </c>
      <c r="G1" t="s" vm="15">
        <v>445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-69071690.697817087</v>
      </c>
      <c r="F6" s="99" t="s">
        <v>437</v>
      </c>
      <c r="G6" s="4">
        <v>-149674199.80712017</v>
      </c>
    </row>
    <row r="7" spans="1:7" x14ac:dyDescent="0.3">
      <c r="A7" s="99" t="s">
        <v>438</v>
      </c>
      <c r="B7" s="85">
        <v>-1.37144225370352</v>
      </c>
      <c r="F7" s="99" t="s">
        <v>438</v>
      </c>
      <c r="G7" s="85">
        <v>-0.17287275550899667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-69071690.697817087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-1.37144225370352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-149674199.80712017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-0.17287275550899667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D1" sqref="D1:E8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12">
        <v>339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447</v>
      </c>
      <c r="B6" s="85">
        <v>0.5182712301839788</v>
      </c>
      <c r="D6" s="99" t="s">
        <v>447</v>
      </c>
      <c r="E6" s="85">
        <v>0.50341296137897007</v>
      </c>
    </row>
    <row r="7" spans="1:5" x14ac:dyDescent="0.3">
      <c r="A7" s="99" t="s">
        <v>437</v>
      </c>
      <c r="B7" s="4">
        <v>8017808751.4000187</v>
      </c>
      <c r="D7" s="99" t="s">
        <v>437</v>
      </c>
      <c r="E7" s="4">
        <v>1573890467.6600006</v>
      </c>
    </row>
    <row r="8" spans="1:5" x14ac:dyDescent="0.3">
      <c r="A8" s="99" t="s">
        <v>438</v>
      </c>
      <c r="B8" s="85">
        <v>0.20163717082343235</v>
      </c>
      <c r="D8" s="99" t="s">
        <v>438</v>
      </c>
      <c r="E8" s="85">
        <v>0.15941583432049156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4" sqref="B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0.50341296137897007</v>
      </c>
    </row>
    <row r="3" spans="1:2" x14ac:dyDescent="0.3">
      <c r="A3" t="str">
        <f>financiera!D7</f>
        <v>UTILIDAD NETA FINAL</v>
      </c>
      <c r="B3" s="88">
        <f>financiera!E7</f>
        <v>1573890467.6600006</v>
      </c>
    </row>
    <row r="4" spans="1:2" x14ac:dyDescent="0.3">
      <c r="A4" t="str">
        <f>financiera!D8</f>
        <v>MARGEN NETO FINAL</v>
      </c>
      <c r="B4" s="102">
        <f>financiera!E8</f>
        <v>0.15941583432049156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0.5182712301839788</v>
      </c>
    </row>
    <row r="3" spans="1:2" x14ac:dyDescent="0.3">
      <c r="A3" t="str">
        <f>+financiera!A7</f>
        <v>UTILIDAD NETA FINAL</v>
      </c>
      <c r="B3" s="88">
        <f>+financiera!B7</f>
        <v>8017808751.4000187</v>
      </c>
    </row>
    <row r="4" spans="1:2" x14ac:dyDescent="0.3">
      <c r="A4" t="str">
        <f>+financiera!A8</f>
        <v>MARGEN NETO FINAL</v>
      </c>
      <c r="B4" s="87">
        <f>+financiera!B8</f>
        <v>0.20163717082343235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0"/>
  <sheetViews>
    <sheetView topLeftCell="A12" zoomScaleNormal="100" zoomScaleSheetLayoutView="100" workbookViewId="0">
      <selection activeCell="A16" sqref="A16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844297018.91960192</v>
      </c>
      <c r="F6" s="99" t="s">
        <v>437</v>
      </c>
      <c r="G6" s="4">
        <v>3921188285.7954502</v>
      </c>
    </row>
    <row r="7" spans="1:8" x14ac:dyDescent="0.3">
      <c r="A7" s="99" t="s">
        <v>438</v>
      </c>
      <c r="B7" s="85">
        <v>0.17672439333496795</v>
      </c>
      <c r="F7" s="99" t="s">
        <v>438</v>
      </c>
      <c r="G7" s="85">
        <v>0.21227501483350264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12">
        <v>339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446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423361620.06576842</v>
      </c>
      <c r="C17" s="85">
        <v>0.15781539692263161</v>
      </c>
      <c r="F17" s="100" t="s">
        <v>431</v>
      </c>
      <c r="G17" s="4">
        <v>1639307956.2069397</v>
      </c>
      <c r="H17" s="85">
        <v>0.1661242678599352</v>
      </c>
    </row>
    <row r="18" spans="1:8" x14ac:dyDescent="0.3">
      <c r="A18" s="100" t="s">
        <v>402</v>
      </c>
      <c r="B18" s="4">
        <v>221709212.98269132</v>
      </c>
      <c r="C18" s="85">
        <v>0.25936440640543673</v>
      </c>
      <c r="F18" s="100" t="s">
        <v>402</v>
      </c>
      <c r="G18" s="4">
        <v>1035619630.7473967</v>
      </c>
      <c r="H18" s="85">
        <v>0.3056676946004353</v>
      </c>
    </row>
    <row r="19" spans="1:8" x14ac:dyDescent="0.3">
      <c r="A19" s="100" t="s">
        <v>399</v>
      </c>
      <c r="B19" s="4">
        <v>89543811.052180201</v>
      </c>
      <c r="C19" s="85">
        <v>0.16801733460583793</v>
      </c>
      <c r="F19" s="100" t="s">
        <v>399</v>
      </c>
      <c r="G19" s="4">
        <v>589778438.81680131</v>
      </c>
      <c r="H19" s="85">
        <v>0.24389144598335818</v>
      </c>
    </row>
    <row r="20" spans="1:8" x14ac:dyDescent="0.3">
      <c r="A20" s="100" t="s">
        <v>401</v>
      </c>
      <c r="B20" s="4">
        <v>84991903.691836968</v>
      </c>
      <c r="C20" s="85">
        <v>0.18678634693336768</v>
      </c>
      <c r="F20" s="100" t="s">
        <v>401</v>
      </c>
      <c r="G20" s="4">
        <v>466719844.57519108</v>
      </c>
      <c r="H20" s="85">
        <v>0.24950892539313646</v>
      </c>
    </row>
    <row r="21" spans="1:8" x14ac:dyDescent="0.3">
      <c r="A21" s="100" t="s">
        <v>398</v>
      </c>
      <c r="B21" s="4">
        <v>27063206.90419763</v>
      </c>
      <c r="C21" s="85">
        <v>0.14084044022752346</v>
      </c>
      <c r="F21" s="100" t="s">
        <v>398</v>
      </c>
      <c r="G21" s="4">
        <v>133537347.5966246</v>
      </c>
      <c r="H21" s="85">
        <v>0.21435115936612809</v>
      </c>
    </row>
    <row r="22" spans="1:8" x14ac:dyDescent="0.3">
      <c r="A22" s="100" t="s">
        <v>400</v>
      </c>
      <c r="B22" s="4">
        <v>7739333.6232508719</v>
      </c>
      <c r="C22" s="85">
        <v>0.14471469198342601</v>
      </c>
      <c r="F22" s="100" t="s">
        <v>400</v>
      </c>
      <c r="G22" s="4">
        <v>59480327.684826836</v>
      </c>
      <c r="H22" s="85">
        <v>0.2237314967391684</v>
      </c>
    </row>
    <row r="23" spans="1:8" x14ac:dyDescent="0.3">
      <c r="A23" s="100" t="s">
        <v>440</v>
      </c>
      <c r="B23" s="4">
        <v>770084.42676663201</v>
      </c>
      <c r="C23" s="85">
        <v>0.14848999851461339</v>
      </c>
      <c r="F23" s="99" t="s">
        <v>391</v>
      </c>
      <c r="G23" s="4">
        <v>20446789.140468854</v>
      </c>
      <c r="H23" s="85">
        <v>55.867223169190481</v>
      </c>
    </row>
    <row r="24" spans="1:8" x14ac:dyDescent="0.3">
      <c r="A24" s="112" t="s">
        <v>30</v>
      </c>
      <c r="B24" s="110">
        <v>1097.3138482173727</v>
      </c>
      <c r="C24" s="111">
        <v>1.621470355258109E-3</v>
      </c>
      <c r="F24" s="100" t="s">
        <v>440</v>
      </c>
      <c r="G24" s="4">
        <v>8686058.5336700231</v>
      </c>
      <c r="H24" s="85">
        <v>0.2966322708625071</v>
      </c>
    </row>
    <row r="25" spans="1:8" x14ac:dyDescent="0.3">
      <c r="A25" s="112" t="s">
        <v>441</v>
      </c>
      <c r="B25" s="110">
        <v>0</v>
      </c>
      <c r="C25" s="111">
        <v>0</v>
      </c>
      <c r="F25" s="99" t="s">
        <v>30</v>
      </c>
      <c r="G25" s="4">
        <v>1963093.5387970007</v>
      </c>
      <c r="H25" s="85">
        <v>0.32155851951831105</v>
      </c>
    </row>
    <row r="26" spans="1:8" x14ac:dyDescent="0.3">
      <c r="A26" s="112" t="s">
        <v>442</v>
      </c>
      <c r="B26" s="110">
        <v>-10000</v>
      </c>
      <c r="C26" s="111">
        <v>0</v>
      </c>
      <c r="F26" s="99" t="s">
        <v>441</v>
      </c>
      <c r="G26" s="4">
        <v>0</v>
      </c>
      <c r="H26" s="85">
        <v>0</v>
      </c>
    </row>
    <row r="27" spans="1:8" x14ac:dyDescent="0.3">
      <c r="A27" s="112" t="s">
        <v>391</v>
      </c>
      <c r="B27" s="110">
        <v>-388851.81934528484</v>
      </c>
      <c r="C27" s="111">
        <v>0</v>
      </c>
      <c r="F27" s="99" t="s">
        <v>442</v>
      </c>
      <c r="G27" s="4">
        <v>-10000</v>
      </c>
      <c r="H27" s="85">
        <v>0</v>
      </c>
    </row>
    <row r="28" spans="1:8" x14ac:dyDescent="0.3">
      <c r="A28" s="112" t="s">
        <v>443</v>
      </c>
      <c r="B28" s="110">
        <v>-1869842.2765726801</v>
      </c>
      <c r="C28" s="111">
        <v>10.268724300337086</v>
      </c>
      <c r="F28" s="99" t="s">
        <v>443</v>
      </c>
      <c r="G28" s="4">
        <v>-4660745.843511194</v>
      </c>
      <c r="H28" s="85">
        <v>-3.5710231363055893</v>
      </c>
    </row>
    <row r="29" spans="1:8" x14ac:dyDescent="0.3">
      <c r="A29" s="112" t="s">
        <v>444</v>
      </c>
      <c r="B29" s="110">
        <v>-8614557.0450202283</v>
      </c>
      <c r="C29" s="111">
        <v>-11.620972306561537</v>
      </c>
      <c r="F29" s="99" t="s">
        <v>444</v>
      </c>
      <c r="G29" s="4">
        <v>-29680455.201753426</v>
      </c>
      <c r="H29" s="85">
        <v>-19.315303304671087</v>
      </c>
    </row>
    <row r="30" spans="1:8" x14ac:dyDescent="0.3">
      <c r="A30" s="99" t="s">
        <v>6</v>
      </c>
      <c r="B30" s="4">
        <v>844297018.91960192</v>
      </c>
      <c r="C30" s="85">
        <v>0.17672439333496795</v>
      </c>
      <c r="F30" s="99" t="s">
        <v>6</v>
      </c>
      <c r="G30" s="4">
        <v>3921188285.7954502</v>
      </c>
      <c r="H30" s="85">
        <v>0.21227501483350264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423361620.06576842</v>
      </c>
      <c r="C2" s="104">
        <f>+'rentabilidad comercial'!C17</f>
        <v>0.15781539692263161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221709212.98269132</v>
      </c>
      <c r="C3" s="104">
        <f>+'rentabilidad comercial'!C18</f>
        <v>0.25936440640543673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89543811.052180201</v>
      </c>
      <c r="C4" s="104">
        <f>+'rentabilidad comercial'!C19</f>
        <v>0.16801733460583793</v>
      </c>
    </row>
    <row r="5" spans="1:3" x14ac:dyDescent="0.3">
      <c r="A5" s="98" t="str">
        <f>+'rentabilidad comercial'!A20</f>
        <v>FOOD SERVICE PREMIUM</v>
      </c>
      <c r="B5" s="103">
        <f>+'rentabilidad comercial'!B20</f>
        <v>84991903.691836968</v>
      </c>
      <c r="C5" s="104">
        <f>+'rentabilidad comercial'!C20</f>
        <v>0.18678634693336768</v>
      </c>
    </row>
    <row r="6" spans="1:3" x14ac:dyDescent="0.3">
      <c r="A6" s="98" t="str">
        <f>+'rentabilidad comercial'!A21</f>
        <v>AUTOSERVICIOS</v>
      </c>
      <c r="B6" s="103">
        <f>+'rentabilidad comercial'!B21</f>
        <v>27063206.90419763</v>
      </c>
      <c r="C6" s="104">
        <f>+'rentabilidad comercial'!C21</f>
        <v>0.14084044022752346</v>
      </c>
    </row>
    <row r="7" spans="1:3" x14ac:dyDescent="0.3">
      <c r="A7" s="98" t="str">
        <f>+'rentabilidad comercial'!A22</f>
        <v>DISTRIBUIDOR</v>
      </c>
      <c r="B7" s="103">
        <f>+'rentabilidad comercial'!B22</f>
        <v>7739333.6232508719</v>
      </c>
      <c r="C7" s="104">
        <f>+'rentabilidad comercial'!C22</f>
        <v>0.14471469198342601</v>
      </c>
    </row>
    <row r="8" spans="1:3" x14ac:dyDescent="0.3">
      <c r="A8" s="98" t="str">
        <f>+'rentabilidad comercial'!A23</f>
        <v>OTROS CLIENTES NACIONALES</v>
      </c>
      <c r="B8" s="103">
        <f>+'rentabilidad comercial'!B23</f>
        <v>770084.42676663201</v>
      </c>
      <c r="C8" s="104">
        <f>+'rentabilidad comercial'!C23</f>
        <v>0.14848999851461339</v>
      </c>
    </row>
    <row r="9" spans="1:3" x14ac:dyDescent="0.3">
      <c r="A9" s="98" t="str">
        <f>+'rentabilidad comercial'!A24</f>
        <v>RESTAURANTE</v>
      </c>
      <c r="B9" s="103">
        <f>+'rentabilidad comercial'!B24</f>
        <v>1097.3138482173727</v>
      </c>
      <c r="C9" s="104">
        <f>+'rentabilidad comercial'!C24</f>
        <v>1.621470355258109E-3</v>
      </c>
    </row>
    <row r="10" spans="1:3" x14ac:dyDescent="0.3">
      <c r="A10" s="98" t="str">
        <f>+'rentabilidad comercial'!A25</f>
        <v>CAFÉ QUINDÍO S.A.S.</v>
      </c>
      <c r="B10" s="103">
        <f>+'rentabilidad comercial'!B25</f>
        <v>0</v>
      </c>
      <c r="C10" s="104">
        <f>+'rentabilidad comercial'!C25</f>
        <v>0</v>
      </c>
    </row>
    <row r="11" spans="1:3" x14ac:dyDescent="0.3">
      <c r="A11" s="98" t="str">
        <f>+'rentabilidad comercial'!A26</f>
        <v>FERIAS Y EVENTOS</v>
      </c>
      <c r="B11" s="103">
        <f>+'rentabilidad comercial'!B26</f>
        <v>-10000</v>
      </c>
      <c r="C11" s="104">
        <f>+'rentabilidad comercial'!C26</f>
        <v>0</v>
      </c>
    </row>
    <row r="12" spans="1:3" x14ac:dyDescent="0.3">
      <c r="A12" s="98" t="str">
        <f>+'rentabilidad comercial'!A27</f>
        <v>OTROS</v>
      </c>
      <c r="B12" s="103">
        <f>+'rentabilidad comercial'!B27</f>
        <v>-388851.81934528484</v>
      </c>
      <c r="C12" s="104">
        <f>+'rentabilidad comercial'!C27</f>
        <v>0</v>
      </c>
    </row>
    <row r="13" spans="1:3" x14ac:dyDescent="0.3">
      <c r="A13" s="98" t="str">
        <f>+'rentabilidad comercial'!A28</f>
        <v>TIENDA VIRTUAL</v>
      </c>
      <c r="B13" s="103">
        <f>+'rentabilidad comercial'!B28</f>
        <v>-1869842.2765726801</v>
      </c>
      <c r="C13" s="104">
        <f>+'rentabilidad comercial'!C28</f>
        <v>10.268724300337086</v>
      </c>
    </row>
    <row r="14" spans="1:3" x14ac:dyDescent="0.3">
      <c r="A14" s="98" t="str">
        <f>+'rentabilidad comercial'!A29</f>
        <v>EMPLEADOS</v>
      </c>
      <c r="B14" s="103">
        <f>+'rentabilidad comercial'!B29</f>
        <v>-8614557.0450202283</v>
      </c>
      <c r="C14" s="104">
        <f>+'rentabilidad comercial'!C29</f>
        <v>-11.620972306561537</v>
      </c>
    </row>
    <row r="15" spans="1:3" x14ac:dyDescent="0.3">
      <c r="A15" s="98" t="str">
        <f>+'rentabilidad comercial'!A30</f>
        <v>Total general</v>
      </c>
      <c r="B15" s="103">
        <f>+'rentabilidad comercial'!B30</f>
        <v>844297018.91960192</v>
      </c>
      <c r="C15" s="104">
        <f>+'rentabilidad comercial'!C30</f>
        <v>0.17672439333496795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448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1639307956.2069397</v>
      </c>
      <c r="C2" s="104">
        <f>'rentabilidad comercial'!H17</f>
        <v>0.1661242678599352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1035619630.7473967</v>
      </c>
      <c r="C3" s="104">
        <f>'rentabilidad comercial'!H18</f>
        <v>0.3056676946004353</v>
      </c>
    </row>
    <row r="4" spans="1:3" x14ac:dyDescent="0.3">
      <c r="A4" s="98" t="str">
        <f>'rentabilidad comercial'!F19</f>
        <v>CADENAS REGIONALES</v>
      </c>
      <c r="B4" s="103">
        <f>'rentabilidad comercial'!G19</f>
        <v>589778438.81680131</v>
      </c>
      <c r="C4" s="104">
        <f>'rentabilidad comercial'!H19</f>
        <v>0.24389144598335818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466719844.57519108</v>
      </c>
      <c r="C5" s="104">
        <f>'rentabilidad comercial'!H20</f>
        <v>0.24950892539313646</v>
      </c>
    </row>
    <row r="6" spans="1:3" x14ac:dyDescent="0.3">
      <c r="A6" s="98" t="str">
        <f>'rentabilidad comercial'!F21</f>
        <v>AUTOSERVICIOS</v>
      </c>
      <c r="B6" s="103">
        <f>'rentabilidad comercial'!G21</f>
        <v>133537347.5966246</v>
      </c>
      <c r="C6" s="104">
        <f>'rentabilidad comercial'!H21</f>
        <v>0.21435115936612809</v>
      </c>
    </row>
    <row r="7" spans="1:3" x14ac:dyDescent="0.3">
      <c r="A7" s="98" t="str">
        <f>'rentabilidad comercial'!F22</f>
        <v>DISTRIBUIDOR</v>
      </c>
      <c r="B7" s="103">
        <f>'rentabilidad comercial'!G22</f>
        <v>59480327.684826836</v>
      </c>
      <c r="C7" s="104">
        <f>'rentabilidad comercial'!H22</f>
        <v>0.2237314967391684</v>
      </c>
    </row>
    <row r="8" spans="1:3" x14ac:dyDescent="0.3">
      <c r="A8" s="98" t="str">
        <f>'rentabilidad comercial'!F23</f>
        <v>OTROS</v>
      </c>
      <c r="B8" s="103">
        <f>'rentabilidad comercial'!G23</f>
        <v>20446789.140468854</v>
      </c>
      <c r="C8" s="104">
        <f>'rentabilidad comercial'!H23</f>
        <v>55.867223169190481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8686058.5336700231</v>
      </c>
      <c r="C9" s="104">
        <f>'rentabilidad comercial'!H24</f>
        <v>0.2966322708625071</v>
      </c>
    </row>
    <row r="10" spans="1:3" x14ac:dyDescent="0.3">
      <c r="A10" s="98" t="str">
        <f>'rentabilidad comercial'!F25</f>
        <v>RESTAURANTE</v>
      </c>
      <c r="B10" s="103">
        <f>'rentabilidad comercial'!G25</f>
        <v>1963093.5387970007</v>
      </c>
      <c r="C10" s="104">
        <f>'rentabilidad comercial'!H25</f>
        <v>0.32155851951831105</v>
      </c>
    </row>
    <row r="11" spans="1:3" x14ac:dyDescent="0.3">
      <c r="A11" s="98" t="str">
        <f>'rentabilidad comercial'!F26</f>
        <v>CAFÉ QUINDÍO S.A.S.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FERIAS Y EVENTOS</v>
      </c>
      <c r="B12" s="103">
        <f>'rentabilidad comercial'!G27</f>
        <v>-10000</v>
      </c>
      <c r="C12" s="104">
        <f>'rentabilidad comercial'!H27</f>
        <v>0</v>
      </c>
    </row>
    <row r="13" spans="1:3" x14ac:dyDescent="0.3">
      <c r="A13" s="98" t="str">
        <f>'rentabilidad comercial'!F28</f>
        <v>TIENDA VIRTUAL</v>
      </c>
      <c r="B13" s="103">
        <f>'rentabilidad comercial'!G28</f>
        <v>-4660745.843511194</v>
      </c>
      <c r="C13" s="104">
        <f>'rentabilidad comercial'!H28</f>
        <v>-3.5710231363055893</v>
      </c>
    </row>
    <row r="14" spans="1:3" x14ac:dyDescent="0.3">
      <c r="A14" s="98" t="str">
        <f>'rentabilidad comercial'!F29</f>
        <v>EMPLEADOS</v>
      </c>
      <c r="B14" s="103">
        <f>'rentabilidad comercial'!G29</f>
        <v>-29680455.201753426</v>
      </c>
      <c r="C14" s="104">
        <f>'rentabilidad comercial'!H29</f>
        <v>-19.315303304671087</v>
      </c>
    </row>
    <row r="15" spans="1:3" x14ac:dyDescent="0.3">
      <c r="A15" s="98" t="str">
        <f>'rentabilidad comercial'!F30</f>
        <v>Total general</v>
      </c>
      <c r="B15" s="103">
        <f>'rentabilidad comercial'!G30</f>
        <v>3921188285.7954502</v>
      </c>
      <c r="C15" s="104">
        <f>'rentabilidad comercial'!H30</f>
        <v>0.21227501483350264</v>
      </c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C9" sqref="C9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20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18603716512</v>
      </c>
      <c r="C13" s="8">
        <v>24244100173</v>
      </c>
      <c r="D13" s="8">
        <v>5640383661</v>
      </c>
      <c r="E13" s="74">
        <v>0.30318585307197998</v>
      </c>
    </row>
    <row r="14" spans="1:8" x14ac:dyDescent="0.3">
      <c r="A14" s="28" t="s">
        <v>374</v>
      </c>
      <c r="B14" s="69">
        <v>14070457716</v>
      </c>
      <c r="C14" s="4">
        <v>20809908722</v>
      </c>
      <c r="D14" s="4">
        <v>6739451006</v>
      </c>
      <c r="E14" s="75">
        <v>0.4789788038193199</v>
      </c>
    </row>
    <row r="15" spans="1:8" x14ac:dyDescent="0.3">
      <c r="A15" s="28" t="s">
        <v>373</v>
      </c>
      <c r="B15" s="69">
        <v>3870556628</v>
      </c>
      <c r="C15" s="4">
        <v>4682667585</v>
      </c>
      <c r="D15" s="4">
        <v>812110957</v>
      </c>
      <c r="E15" s="75">
        <v>0.20981761411914412</v>
      </c>
    </row>
    <row r="16" spans="1:8" x14ac:dyDescent="0.3">
      <c r="A16" s="28" t="s">
        <v>375</v>
      </c>
      <c r="B16" s="69">
        <v>348631675</v>
      </c>
      <c r="C16" s="4">
        <v>872311396</v>
      </c>
      <c r="D16" s="4">
        <v>523679721</v>
      </c>
      <c r="E16" s="75">
        <v>1.5021002351550528</v>
      </c>
    </row>
    <row r="17" spans="1:7" x14ac:dyDescent="0.3">
      <c r="A17" s="28" t="s">
        <v>376</v>
      </c>
      <c r="B17" s="69">
        <v>111428167</v>
      </c>
      <c r="C17" s="4">
        <v>135438994</v>
      </c>
      <c r="D17" s="4">
        <v>24010827</v>
      </c>
      <c r="E17" s="75">
        <v>0.21548256286042999</v>
      </c>
    </row>
    <row r="18" spans="1:7" x14ac:dyDescent="0.3">
      <c r="A18" s="6" t="s">
        <v>6</v>
      </c>
      <c r="B18" s="62">
        <v>37004790698</v>
      </c>
      <c r="C18" s="9">
        <v>50744426870</v>
      </c>
      <c r="D18" s="9">
        <v>13739636172</v>
      </c>
      <c r="E18" s="76">
        <v>0.37129344370923811</v>
      </c>
      <c r="F18" s="77">
        <v>0.36499999999999999</v>
      </c>
      <c r="G18" s="78">
        <f>E18-F18</f>
        <v>6.2934437092381224E-3</v>
      </c>
    </row>
  </sheetData>
  <pageMargins left="0" right="0" top="0" bottom="0" header="0" footer="0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C10" sqref="C10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450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  <c r="D5" t="s">
        <v>377</v>
      </c>
    </row>
    <row r="6" spans="1:5" x14ac:dyDescent="0.3">
      <c r="A6" s="11" t="s">
        <v>118</v>
      </c>
      <c r="B6" s="12" t="s" vm="16">
        <v>99</v>
      </c>
      <c r="D6" t="s">
        <v>378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449</v>
      </c>
      <c r="B9" s="71" t="s">
        <v>451</v>
      </c>
      <c r="C9" s="72" t="s">
        <v>452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10" sqref="C10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18603716512</v>
      </c>
      <c r="C2" s="79">
        <f>+mercadeo!C13</f>
        <v>24244100173</v>
      </c>
      <c r="D2" s="79">
        <f>+mercadeo!D13</f>
        <v>5640383661</v>
      </c>
      <c r="E2" s="80">
        <f>+mercadeo!E13</f>
        <v>0.30318585307197998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14070457716</v>
      </c>
      <c r="C3" s="79">
        <f>+mercadeo!C14</f>
        <v>20809908722</v>
      </c>
      <c r="D3" s="79">
        <f>+mercadeo!D14</f>
        <v>6739451006</v>
      </c>
      <c r="E3" s="80">
        <f>+mercadeo!E14</f>
        <v>0.4789788038193199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3870556628</v>
      </c>
      <c r="C4" s="79">
        <f>+mercadeo!C15</f>
        <v>4682667585</v>
      </c>
      <c r="D4" s="79">
        <f>+mercadeo!D15</f>
        <v>812110957</v>
      </c>
      <c r="E4" s="80">
        <f>+mercadeo!E15</f>
        <v>0.20981761411914412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348631675</v>
      </c>
      <c r="C5" s="79">
        <f>+mercadeo!C16</f>
        <v>872311396</v>
      </c>
      <c r="D5" s="79">
        <f>+mercadeo!D16</f>
        <v>523679721</v>
      </c>
      <c r="E5" s="80">
        <f>+mercadeo!E16</f>
        <v>1.5021002351550528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111428167</v>
      </c>
      <c r="C6" s="79">
        <f>+mercadeo!C17</f>
        <v>135438994</v>
      </c>
      <c r="D6" s="79">
        <f>+mercadeo!D17</f>
        <v>24010827</v>
      </c>
      <c r="E6" s="80">
        <f>+mercadeo!E17</f>
        <v>0.21548256286042999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37004790698</v>
      </c>
      <c r="C7" s="79">
        <f>+mercadeo!C18</f>
        <v>50744426870</v>
      </c>
      <c r="D7" s="79">
        <f>+mercadeo!D18</f>
        <v>13739636172</v>
      </c>
      <c r="E7" s="80">
        <f>+mercadeo!E18</f>
        <v>0.37129344370923811</v>
      </c>
      <c r="F7" s="80">
        <f>+mercadeo!F18</f>
        <v>0.36499999999999999</v>
      </c>
      <c r="G7" s="80">
        <f>+mercadeo!G18</f>
        <v>6.2934437092381224E-3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37"/>
  <sheetViews>
    <sheetView showGridLines="0" topLeftCell="A3" zoomScale="73" zoomScaleNormal="73" zoomScaleSheetLayoutView="100" workbookViewId="0">
      <selection activeCell="K46" sqref="K46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8.6640625" bestFit="1" customWidth="1"/>
    <col min="5" max="5" width="14.5546875" bestFit="1" customWidth="1"/>
    <col min="6" max="6" width="22.6640625" bestFit="1" customWidth="1"/>
    <col min="7" max="7" width="18.33203125" bestFit="1" customWidth="1"/>
    <col min="8" max="8" width="11.5546875" bestFit="1" customWidth="1"/>
    <col min="9" max="9" width="8.441406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1">
        <v>453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30686823</v>
      </c>
      <c r="D13" s="8">
        <v>297359313.49525458</v>
      </c>
      <c r="E13" s="83">
        <v>0.10319778667531029</v>
      </c>
      <c r="F13" s="8">
        <v>33039923.721694954</v>
      </c>
      <c r="G13" s="83">
        <v>0.11111111111111112</v>
      </c>
      <c r="H13" s="8">
        <v>-2353100.7216949537</v>
      </c>
      <c r="I13" s="25">
        <v>-7.9133244358008253E-3</v>
      </c>
    </row>
    <row r="14" spans="1:9" x14ac:dyDescent="0.3">
      <c r="A14" s="1" t="s">
        <v>387</v>
      </c>
      <c r="B14" s="2"/>
      <c r="C14" s="61">
        <v>203189999</v>
      </c>
      <c r="D14" s="8">
        <v>2590850984.8429842</v>
      </c>
      <c r="E14" s="83">
        <v>7.8425968991927233E-2</v>
      </c>
      <c r="F14" s="8">
        <v>287872331.64922047</v>
      </c>
      <c r="G14" s="83">
        <v>0.1111111111111111</v>
      </c>
      <c r="H14" s="8">
        <v>-84682332.649220467</v>
      </c>
      <c r="I14" s="25">
        <v>-3.2685142119183871E-2</v>
      </c>
    </row>
    <row r="15" spans="1:9" x14ac:dyDescent="0.3">
      <c r="A15" s="1" t="s">
        <v>388</v>
      </c>
      <c r="B15" s="2"/>
      <c r="C15" s="61">
        <v>73003478</v>
      </c>
      <c r="D15" s="8">
        <v>394091826.29373264</v>
      </c>
      <c r="E15" s="83">
        <v>0.18524484175824429</v>
      </c>
      <c r="F15" s="8">
        <v>43787980.699303627</v>
      </c>
      <c r="G15" s="83">
        <v>0.1111111111111111</v>
      </c>
      <c r="H15" s="8">
        <v>29215497.300696373</v>
      </c>
      <c r="I15" s="25">
        <v>7.4133730647133189E-2</v>
      </c>
    </row>
    <row r="16" spans="1:9" ht="13.2" customHeight="1" x14ac:dyDescent="0.3">
      <c r="A16" s="1" t="s">
        <v>389</v>
      </c>
      <c r="B16" s="2"/>
      <c r="C16" s="61">
        <v>228070042</v>
      </c>
      <c r="D16" s="8">
        <v>737795074.58915448</v>
      </c>
      <c r="E16" s="83">
        <v>0.30912383377864394</v>
      </c>
      <c r="F16" s="8">
        <v>81977230.509906054</v>
      </c>
      <c r="G16" s="83">
        <v>0.1111111111111111</v>
      </c>
      <c r="H16" s="8">
        <v>146092811.49009395</v>
      </c>
      <c r="I16" s="25">
        <v>0.19801272266753284</v>
      </c>
    </row>
    <row r="17" spans="1:11" x14ac:dyDescent="0.3">
      <c r="A17" s="1" t="s">
        <v>390</v>
      </c>
      <c r="B17" s="2"/>
      <c r="C17" s="61">
        <v>632122641</v>
      </c>
      <c r="D17" s="8">
        <v>2580710863.5442953</v>
      </c>
      <c r="E17" s="83">
        <v>0.24494128727456735</v>
      </c>
      <c r="F17" s="8">
        <v>286745651.50492167</v>
      </c>
      <c r="G17" s="83">
        <v>0.1111111111111111</v>
      </c>
      <c r="H17" s="8">
        <v>345376989.49507833</v>
      </c>
      <c r="I17" s="25">
        <v>0.13383017616345624</v>
      </c>
    </row>
    <row r="18" spans="1:11" x14ac:dyDescent="0.3">
      <c r="A18" s="1" t="s">
        <v>391</v>
      </c>
      <c r="B18" s="2"/>
      <c r="C18" s="61">
        <v>48885293</v>
      </c>
      <c r="D18" s="8">
        <v>263886618.42874223</v>
      </c>
      <c r="E18" s="83">
        <v>0.18525112524112541</v>
      </c>
      <c r="F18" s="8">
        <v>29320735.380971357</v>
      </c>
      <c r="G18" s="83">
        <v>0.1111111111111111</v>
      </c>
      <c r="H18" s="8">
        <v>19564557.619028643</v>
      </c>
      <c r="I18" s="25">
        <v>7.4140014130014309E-2</v>
      </c>
    </row>
    <row r="19" spans="1:11" x14ac:dyDescent="0.3">
      <c r="A19" s="6" t="s">
        <v>6</v>
      </c>
      <c r="B19" s="7"/>
      <c r="C19" s="62">
        <v>1215958276</v>
      </c>
      <c r="D19" s="9">
        <v>6864694681.1941633</v>
      </c>
      <c r="E19" s="84">
        <v>0.17713217156345185</v>
      </c>
      <c r="F19" s="9">
        <v>762743853.4660182</v>
      </c>
      <c r="G19" s="84">
        <v>0.11111111111111112</v>
      </c>
      <c r="H19" s="9">
        <v>453214422.5339818</v>
      </c>
      <c r="I19" s="81">
        <v>6.6021060452340727E-2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1">
        <v>453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3726472</v>
      </c>
      <c r="F32" s="8">
        <v>74639100.026245996</v>
      </c>
      <c r="G32" s="83">
        <v>4.9926539825502027E-2</v>
      </c>
      <c r="H32" s="8">
        <v>8293233.3362495555</v>
      </c>
      <c r="I32" s="83">
        <v>0.11111111111111112</v>
      </c>
      <c r="J32" s="8">
        <v>-4566761.3362495555</v>
      </c>
      <c r="K32" s="25">
        <v>-6.1184571285609092E-2</v>
      </c>
    </row>
    <row r="33" spans="1:11" x14ac:dyDescent="0.3">
      <c r="A33" s="1" t="s">
        <v>399</v>
      </c>
      <c r="B33" s="2"/>
      <c r="C33" s="2"/>
      <c r="D33" s="2"/>
      <c r="E33" s="61">
        <v>40776839</v>
      </c>
      <c r="F33" s="8">
        <v>636700732.00580192</v>
      </c>
      <c r="G33" s="83">
        <v>6.4043964377959006E-2</v>
      </c>
      <c r="H33" s="8">
        <v>70744525.77842243</v>
      </c>
      <c r="I33" s="83">
        <v>0.1111111111111111</v>
      </c>
      <c r="J33" s="8">
        <v>-29967686.77842243</v>
      </c>
      <c r="K33" s="25">
        <v>-4.7067146733152099E-2</v>
      </c>
    </row>
    <row r="34" spans="1:11" x14ac:dyDescent="0.3">
      <c r="A34" s="1" t="s">
        <v>401</v>
      </c>
      <c r="B34" s="2"/>
      <c r="C34" s="2"/>
      <c r="D34" s="2"/>
      <c r="E34" s="61">
        <v>70273457</v>
      </c>
      <c r="F34" s="8">
        <v>520922329.19097137</v>
      </c>
      <c r="G34" s="83">
        <v>0.13490198646147414</v>
      </c>
      <c r="H34" s="8">
        <v>57880258.798996821</v>
      </c>
      <c r="I34" s="83">
        <v>0.11111111111111112</v>
      </c>
      <c r="J34" s="8">
        <v>12393198.201003179</v>
      </c>
      <c r="K34" s="25">
        <v>2.3790875350363019E-2</v>
      </c>
    </row>
    <row r="35" spans="1:11" x14ac:dyDescent="0.3">
      <c r="A35" s="1" t="s">
        <v>431</v>
      </c>
      <c r="B35" s="2"/>
      <c r="C35" s="2"/>
      <c r="D35" s="2"/>
      <c r="E35" s="61">
        <v>908043425</v>
      </c>
      <c r="F35" s="8">
        <v>4655053299.6378603</v>
      </c>
      <c r="G35" s="83">
        <v>0.19506617143795996</v>
      </c>
      <c r="H35" s="8">
        <v>517228144.40420669</v>
      </c>
      <c r="I35" s="83">
        <v>0.1111111111111111</v>
      </c>
      <c r="J35" s="8">
        <v>390815280.59579331</v>
      </c>
      <c r="K35" s="25">
        <v>8.3955060326848852E-2</v>
      </c>
    </row>
    <row r="36" spans="1:11" x14ac:dyDescent="0.3">
      <c r="A36" s="1" t="s">
        <v>402</v>
      </c>
      <c r="B36" s="2"/>
      <c r="C36" s="2"/>
      <c r="D36" s="2"/>
      <c r="E36" s="61">
        <v>193138083</v>
      </c>
      <c r="F36" s="8">
        <v>809527484.671381</v>
      </c>
      <c r="G36" s="83">
        <v>0.23858125469131211</v>
      </c>
      <c r="H36" s="8">
        <v>89947498.296820104</v>
      </c>
      <c r="I36" s="83">
        <v>0.1111111111111111</v>
      </c>
      <c r="J36" s="8">
        <v>103190584.7031799</v>
      </c>
      <c r="K36" s="25">
        <v>0.12747014358020101</v>
      </c>
    </row>
    <row r="37" spans="1:11" x14ac:dyDescent="0.3">
      <c r="A37" s="6" t="s">
        <v>6</v>
      </c>
      <c r="B37" s="7"/>
      <c r="C37" s="7"/>
      <c r="D37" s="7"/>
      <c r="E37" s="62">
        <v>1215958276</v>
      </c>
      <c r="F37" s="9">
        <v>6864694681.1941633</v>
      </c>
      <c r="G37" s="84">
        <v>0.17713217156345185</v>
      </c>
      <c r="H37" s="9">
        <v>762743853.4660182</v>
      </c>
      <c r="I37" s="84">
        <v>0.11111111111111112</v>
      </c>
      <c r="J37" s="9">
        <v>453214422.5339818</v>
      </c>
      <c r="K37" s="81">
        <v>6.6021060452340727E-2</v>
      </c>
    </row>
  </sheetData>
  <pageMargins left="0" right="0" top="0" bottom="0" header="0" footer="0"/>
  <pageSetup paperSize="9" orientation="portrait" r:id="rId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B8" sqref="B8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30686823</v>
      </c>
      <c r="C2" s="90">
        <f>+COMERCIAL!D13</f>
        <v>297359313.49525458</v>
      </c>
      <c r="D2" s="89">
        <f>+COMERCIAL!E13</f>
        <v>0.10319778667531029</v>
      </c>
      <c r="E2" s="90">
        <f>+COMERCIAL!F13</f>
        <v>33039923.721694954</v>
      </c>
      <c r="F2" s="89">
        <f>+COMERCIAL!G13</f>
        <v>0.11111111111111112</v>
      </c>
      <c r="G2" s="90">
        <f>+COMERCIAL!H13</f>
        <v>-2353100.7216949537</v>
      </c>
      <c r="H2" s="89">
        <f>+COMERCIAL!I13</f>
        <v>-7.9133244358008253E-3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203189999</v>
      </c>
      <c r="C3" s="90">
        <f>+COMERCIAL!D14</f>
        <v>2590850984.8429842</v>
      </c>
      <c r="D3" s="89">
        <f>+COMERCIAL!E14</f>
        <v>7.8425968991927233E-2</v>
      </c>
      <c r="E3" s="90">
        <f>+COMERCIAL!F14</f>
        <v>287872331.64922047</v>
      </c>
      <c r="F3" s="89">
        <f>+COMERCIAL!G14</f>
        <v>0.1111111111111111</v>
      </c>
      <c r="G3" s="90">
        <f>+COMERCIAL!H14</f>
        <v>-84682332.649220467</v>
      </c>
      <c r="H3" s="89">
        <f>+COMERCIAL!I14</f>
        <v>-3.2685142119183871E-2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73003478</v>
      </c>
      <c r="C4" s="90">
        <f>+COMERCIAL!D15</f>
        <v>394091826.29373264</v>
      </c>
      <c r="D4" s="89">
        <f>+COMERCIAL!E15</f>
        <v>0.18524484175824429</v>
      </c>
      <c r="E4" s="90">
        <f>+COMERCIAL!F15</f>
        <v>43787980.699303627</v>
      </c>
      <c r="F4" s="89">
        <f>+COMERCIAL!G15</f>
        <v>0.1111111111111111</v>
      </c>
      <c r="G4" s="90">
        <f>+COMERCIAL!H15</f>
        <v>29215497.300696373</v>
      </c>
      <c r="H4" s="89">
        <f>+COMERCIAL!I15</f>
        <v>7.4133730647133189E-2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228070042</v>
      </c>
      <c r="C5" s="90">
        <f>+COMERCIAL!D16</f>
        <v>737795074.58915448</v>
      </c>
      <c r="D5" s="89">
        <f>+COMERCIAL!E16</f>
        <v>0.30912383377864394</v>
      </c>
      <c r="E5" s="90">
        <f>+COMERCIAL!F16</f>
        <v>81977230.509906054</v>
      </c>
      <c r="F5" s="89">
        <f>+COMERCIAL!G16</f>
        <v>0.1111111111111111</v>
      </c>
      <c r="G5" s="90">
        <f>+COMERCIAL!H16</f>
        <v>146092811.49009395</v>
      </c>
      <c r="H5" s="89">
        <f>+COMERCIAL!I16</f>
        <v>0.19801272266753284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632122641</v>
      </c>
      <c r="C6" s="90">
        <f>+COMERCIAL!D17</f>
        <v>2580710863.5442953</v>
      </c>
      <c r="D6" s="89">
        <f>+COMERCIAL!E17</f>
        <v>0.24494128727456735</v>
      </c>
      <c r="E6" s="90">
        <f>+COMERCIAL!F17</f>
        <v>286745651.50492167</v>
      </c>
      <c r="F6" s="89">
        <f>+COMERCIAL!G17</f>
        <v>0.1111111111111111</v>
      </c>
      <c r="G6" s="90">
        <f>+COMERCIAL!H17</f>
        <v>345376989.49507833</v>
      </c>
      <c r="H6" s="89">
        <f>+COMERCIAL!I17</f>
        <v>0.13383017616345624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48885293</v>
      </c>
      <c r="C7" s="90">
        <f>+COMERCIAL!D18</f>
        <v>263886618.42874223</v>
      </c>
      <c r="D7" s="89">
        <f>+COMERCIAL!E18</f>
        <v>0.18525112524112541</v>
      </c>
      <c r="E7" s="90">
        <f>+COMERCIAL!F18</f>
        <v>29320735.380971357</v>
      </c>
      <c r="F7" s="89">
        <f>+COMERCIAL!G18</f>
        <v>0.1111111111111111</v>
      </c>
      <c r="G7" s="90">
        <f>+COMERCIAL!H18</f>
        <v>19564557.619028643</v>
      </c>
      <c r="H7" s="89">
        <f>+COMERCIAL!I18</f>
        <v>7.4140014130014309E-2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1215958276</v>
      </c>
      <c r="C8" s="90">
        <f>+COMERCIAL!D19</f>
        <v>6864694681.1941633</v>
      </c>
      <c r="D8" s="89">
        <f>+COMERCIAL!E19</f>
        <v>0.17713217156345185</v>
      </c>
      <c r="E8" s="90">
        <f>+COMERCIAL!F19</f>
        <v>762743853.4660182</v>
      </c>
      <c r="F8" s="89">
        <f>+COMERCIAL!G19</f>
        <v>0.11111111111111112</v>
      </c>
      <c r="G8" s="90">
        <f>+COMERCIAL!H19</f>
        <v>453214422.5339818</v>
      </c>
      <c r="H8" s="89">
        <f>+COMERCIAL!I19</f>
        <v>6.6021060452340727E-2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20"/>
  <sheetViews>
    <sheetView workbookViewId="0">
      <selection activeCell="A9" sqref="A9"/>
    </sheetView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3726472</v>
      </c>
      <c r="C2" s="95">
        <f>+COMERCIAL!F32</f>
        <v>74639100.026245996</v>
      </c>
      <c r="D2" s="94">
        <f>+COMERCIAL!G32</f>
        <v>4.9926539825502027E-2</v>
      </c>
      <c r="E2" s="95">
        <f>+COMERCIAL!H32</f>
        <v>8293233.3362495555</v>
      </c>
      <c r="F2" s="94">
        <f>+COMERCIAL!I32</f>
        <v>0.11111111111111112</v>
      </c>
      <c r="G2" s="95">
        <f>+COMERCIAL!J32</f>
        <v>-4566761.3362495555</v>
      </c>
      <c r="H2" s="94">
        <f>+COMERCIAL!K32</f>
        <v>-6.1184571285609092E-2</v>
      </c>
    </row>
    <row r="3" spans="1:8" x14ac:dyDescent="0.3">
      <c r="A3" s="93" t="str">
        <f>+COMERCIAL!A33</f>
        <v>CADENAS REGIONALES</v>
      </c>
      <c r="B3" s="95">
        <f>+COMERCIAL!E33</f>
        <v>40776839</v>
      </c>
      <c r="C3" s="95">
        <f>+COMERCIAL!F33</f>
        <v>636700732.00580192</v>
      </c>
      <c r="D3" s="94">
        <f>+COMERCIAL!G33</f>
        <v>6.4043964377959006E-2</v>
      </c>
      <c r="E3" s="95">
        <f>+COMERCIAL!H33</f>
        <v>70744525.77842243</v>
      </c>
      <c r="F3" s="94">
        <f>+COMERCIAL!I33</f>
        <v>0.1111111111111111</v>
      </c>
      <c r="G3" s="95">
        <f>+COMERCIAL!J33</f>
        <v>-29967686.77842243</v>
      </c>
      <c r="H3" s="94">
        <f>+COMERCIAL!K33</f>
        <v>-4.7067146733152099E-2</v>
      </c>
    </row>
    <row r="4" spans="1:8" x14ac:dyDescent="0.3">
      <c r="A4" s="93" t="str">
        <f>+COMERCIAL!A34</f>
        <v>FOOD SERVICE PREMIUM</v>
      </c>
      <c r="B4" s="95">
        <f>+COMERCIAL!E34</f>
        <v>70273457</v>
      </c>
      <c r="C4" s="95">
        <f>+COMERCIAL!F34</f>
        <v>520922329.19097137</v>
      </c>
      <c r="D4" s="94">
        <f>+COMERCIAL!G34</f>
        <v>0.13490198646147414</v>
      </c>
      <c r="E4" s="95">
        <f>+COMERCIAL!H34</f>
        <v>57880258.798996821</v>
      </c>
      <c r="F4" s="94">
        <f>+COMERCIAL!I34</f>
        <v>0.11111111111111112</v>
      </c>
      <c r="G4" s="95">
        <f>+COMERCIAL!J34</f>
        <v>12393198.201003179</v>
      </c>
      <c r="H4" s="94">
        <f>+COMERCIAL!K34</f>
        <v>2.3790875350363019E-2</v>
      </c>
    </row>
    <row r="5" spans="1:8" x14ac:dyDescent="0.3">
      <c r="A5" s="93" t="str">
        <f>+COMERCIAL!A35</f>
        <v>GRANDES SUPERFICIES</v>
      </c>
      <c r="B5" s="95">
        <f>+COMERCIAL!E35</f>
        <v>908043425</v>
      </c>
      <c r="C5" s="95">
        <f>+COMERCIAL!F35</f>
        <v>4655053299.6378603</v>
      </c>
      <c r="D5" s="94">
        <f>+COMERCIAL!G35</f>
        <v>0.19506617143795996</v>
      </c>
      <c r="E5" s="95">
        <f>+COMERCIAL!H35</f>
        <v>517228144.40420669</v>
      </c>
      <c r="F5" s="94">
        <f>+COMERCIAL!I35</f>
        <v>0.1111111111111111</v>
      </c>
      <c r="G5" s="95">
        <f>+COMERCIAL!J35</f>
        <v>390815280.59579331</v>
      </c>
      <c r="H5" s="94">
        <f>+COMERCIAL!K35</f>
        <v>8.3955060326848852E-2</v>
      </c>
    </row>
    <row r="6" spans="1:8" x14ac:dyDescent="0.3">
      <c r="A6" s="93" t="str">
        <f>+COMERCIAL!A36</f>
        <v>TIENDA ESPECIALIZADA</v>
      </c>
      <c r="B6" s="95">
        <f>+COMERCIAL!E36</f>
        <v>193138083</v>
      </c>
      <c r="C6" s="95">
        <f>+COMERCIAL!F36</f>
        <v>809527484.671381</v>
      </c>
      <c r="D6" s="94">
        <f>+COMERCIAL!G36</f>
        <v>0.23858125469131211</v>
      </c>
      <c r="E6" s="95">
        <f>+COMERCIAL!H36</f>
        <v>89947498.296820104</v>
      </c>
      <c r="F6" s="94">
        <f>+COMERCIAL!I36</f>
        <v>0.1111111111111111</v>
      </c>
      <c r="G6" s="95">
        <f>+COMERCIAL!J36</f>
        <v>103190584.7031799</v>
      </c>
      <c r="H6" s="94">
        <f>+COMERCIAL!K36</f>
        <v>0.12747014358020101</v>
      </c>
    </row>
    <row r="7" spans="1:8" x14ac:dyDescent="0.3">
      <c r="A7" s="93" t="str">
        <f>+COMERCIAL!A37</f>
        <v>Total general</v>
      </c>
      <c r="B7" s="95">
        <f>+COMERCIAL!E37</f>
        <v>1215958276</v>
      </c>
      <c r="C7" s="95">
        <f>+COMERCIAL!F37</f>
        <v>6864694681.1941633</v>
      </c>
      <c r="D7" s="94">
        <f>+COMERCIAL!G37</f>
        <v>0.17713217156345185</v>
      </c>
      <c r="E7" s="95">
        <f>+COMERCIAL!H37</f>
        <v>762743853.4660182</v>
      </c>
      <c r="F7" s="94">
        <f>+COMERCIAL!I37</f>
        <v>0.11111111111111112</v>
      </c>
      <c r="G7" s="95">
        <f>+COMERCIAL!J37</f>
        <v>453214422.5339818</v>
      </c>
      <c r="H7" s="94">
        <f>+COMERCIAL!K37</f>
        <v>6.6021060452340727E-2</v>
      </c>
    </row>
    <row r="8" spans="1:8" x14ac:dyDescent="0.3">
      <c r="A8" s="108" t="s">
        <v>391</v>
      </c>
      <c r="B8" s="95">
        <f>+COMERCIAL!E38</f>
        <v>0</v>
      </c>
      <c r="C8" s="95">
        <f>+COMERCIAL!F38</f>
        <v>0</v>
      </c>
      <c r="D8" s="94">
        <f>+COMERCIAL!G38</f>
        <v>0</v>
      </c>
      <c r="E8" s="95">
        <f>+COMERCIAL!H38</f>
        <v>0</v>
      </c>
      <c r="F8" s="94">
        <f>+COMERCIAL!I38</f>
        <v>0</v>
      </c>
      <c r="G8" s="95">
        <f>+COMERCIAL!J38</f>
        <v>0</v>
      </c>
      <c r="H8" s="94">
        <f>+COMERCIAL!K38</f>
        <v>0</v>
      </c>
    </row>
    <row r="9" spans="1:8" x14ac:dyDescent="0.3">
      <c r="A9" s="109">
        <f>+COMERCIAL!A39</f>
        <v>0</v>
      </c>
      <c r="B9" s="95">
        <f>+COMERCIAL!E39</f>
        <v>0</v>
      </c>
      <c r="C9" s="95">
        <f>+COMERCIAL!F39</f>
        <v>0</v>
      </c>
      <c r="D9" s="94">
        <f>+COMERCIAL!G39</f>
        <v>0</v>
      </c>
      <c r="E9" s="95">
        <f>+COMERCIAL!H39</f>
        <v>0</v>
      </c>
      <c r="F9" s="94">
        <f>+COMERCIAL!I39</f>
        <v>0</v>
      </c>
      <c r="G9" s="95">
        <f>+COMERCIAL!J39</f>
        <v>0</v>
      </c>
      <c r="H9" s="94">
        <f>+COMERCIAL!K39</f>
        <v>0</v>
      </c>
    </row>
    <row r="10" spans="1:8" x14ac:dyDescent="0.3">
      <c r="A10" s="93"/>
      <c r="B10" s="95"/>
      <c r="C10" s="94"/>
      <c r="D10" s="94"/>
      <c r="E10" s="94"/>
      <c r="F10" s="94"/>
      <c r="G10" s="94"/>
    </row>
    <row r="11" spans="1:8" x14ac:dyDescent="0.3">
      <c r="A11" s="93"/>
      <c r="B11" s="95"/>
      <c r="C11" s="94"/>
      <c r="D11" s="94"/>
      <c r="E11" s="94"/>
      <c r="F11" s="94"/>
      <c r="G11" s="94"/>
    </row>
    <row r="12" spans="1:8" x14ac:dyDescent="0.3">
      <c r="A12" s="93"/>
      <c r="B12" s="95"/>
      <c r="C12" s="94"/>
      <c r="D12" s="94"/>
      <c r="E12" s="94"/>
      <c r="F12" s="94"/>
      <c r="G12" s="94"/>
    </row>
    <row r="13" spans="1:8" x14ac:dyDescent="0.3">
      <c r="A13" s="93"/>
      <c r="B13" s="95"/>
      <c r="C13" s="94"/>
      <c r="D13" s="94"/>
      <c r="E13" s="94"/>
      <c r="F13" s="94"/>
      <c r="G13" s="94"/>
    </row>
    <row r="14" spans="1:8" x14ac:dyDescent="0.3">
      <c r="A14" s="93"/>
      <c r="B14" s="95"/>
      <c r="C14" s="94"/>
      <c r="D14" s="94"/>
      <c r="E14" s="94"/>
      <c r="F14" s="94"/>
      <c r="G14" s="94"/>
    </row>
    <row r="15" spans="1:8" x14ac:dyDescent="0.3">
      <c r="A15" s="93"/>
      <c r="B15" s="95"/>
      <c r="C15" s="94"/>
      <c r="D15" s="94"/>
      <c r="E15" s="94"/>
      <c r="F15" s="94"/>
      <c r="G15" s="94"/>
    </row>
    <row r="16" spans="1:8" x14ac:dyDescent="0.3">
      <c r="A16" s="93"/>
      <c r="B16" s="95"/>
      <c r="C16" s="94"/>
      <c r="D16" s="94"/>
      <c r="E16" s="94"/>
      <c r="F16" s="94"/>
      <c r="G16" s="94"/>
    </row>
    <row r="17" spans="1:7" x14ac:dyDescent="0.3">
      <c r="A17" s="93"/>
      <c r="B17" s="95"/>
      <c r="C17" s="94"/>
      <c r="D17" s="94"/>
      <c r="E17" s="94"/>
      <c r="F17" s="94"/>
      <c r="G17" s="94"/>
    </row>
    <row r="18" spans="1:7" x14ac:dyDescent="0.3">
      <c r="A18" s="93"/>
      <c r="B18" s="95"/>
      <c r="C18" s="94"/>
      <c r="D18" s="94"/>
      <c r="E18" s="94"/>
      <c r="F18" s="94"/>
      <c r="G18" s="94"/>
    </row>
    <row r="19" spans="1:7" x14ac:dyDescent="0.3">
      <c r="A19" s="93"/>
      <c r="B19" s="95"/>
      <c r="C19" s="94"/>
      <c r="D19" s="94"/>
      <c r="E19" s="94"/>
      <c r="F19" s="94"/>
      <c r="G19" s="94"/>
    </row>
    <row r="20" spans="1:7" x14ac:dyDescent="0.3">
      <c r="A20" s="93"/>
      <c r="B20" s="95"/>
      <c r="C20" s="94"/>
      <c r="D20" s="94"/>
      <c r="E20" s="94"/>
      <c r="F20" s="94"/>
      <c r="G20" s="94"/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tabSelected="1" zoomScaleNormal="100" zoomScaleSheetLayoutView="100" workbookViewId="0">
      <selection activeCell="E7" sqref="E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2">
        <v>454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16139175</v>
      </c>
      <c r="C12" s="82">
        <v>1102977</v>
      </c>
      <c r="D12" s="82">
        <v>17242152</v>
      </c>
      <c r="E12" s="85">
        <v>6.396979912948221E-2</v>
      </c>
    </row>
    <row r="13" spans="1:5" x14ac:dyDescent="0.3">
      <c r="A13" t="s">
        <v>411</v>
      </c>
      <c r="B13" s="82">
        <v>76150083</v>
      </c>
      <c r="C13" s="82">
        <v>189716704</v>
      </c>
      <c r="D13" s="82">
        <v>265866787</v>
      </c>
      <c r="E13" s="85">
        <v>0.71357805215436709</v>
      </c>
    </row>
    <row r="14" spans="1:5" x14ac:dyDescent="0.3">
      <c r="A14" t="s">
        <v>412</v>
      </c>
      <c r="B14" s="82">
        <v>112715755</v>
      </c>
      <c r="C14" s="82">
        <v>474788196</v>
      </c>
      <c r="D14" s="82">
        <v>587503951</v>
      </c>
      <c r="E14" s="85">
        <v>0.80814468599207767</v>
      </c>
    </row>
    <row r="15" spans="1:5" x14ac:dyDescent="0.3">
      <c r="A15" t="s">
        <v>413</v>
      </c>
      <c r="B15" s="82">
        <v>76810219</v>
      </c>
      <c r="C15" s="82">
        <v>178577499</v>
      </c>
      <c r="D15" s="82">
        <v>255387718</v>
      </c>
      <c r="E15" s="85">
        <v>0.69924074813965797</v>
      </c>
    </row>
    <row r="16" spans="1:5" x14ac:dyDescent="0.3">
      <c r="A16" t="s">
        <v>414</v>
      </c>
      <c r="B16" s="82">
        <v>24901196</v>
      </c>
      <c r="C16" s="82">
        <v>88459592</v>
      </c>
      <c r="D16" s="82">
        <v>113360788</v>
      </c>
      <c r="E16" s="85">
        <v>0.78033677747547059</v>
      </c>
    </row>
    <row r="17" spans="1:5" x14ac:dyDescent="0.3">
      <c r="A17" t="s">
        <v>415</v>
      </c>
      <c r="B17" s="82">
        <v>64650036</v>
      </c>
      <c r="C17" s="82">
        <v>322833690</v>
      </c>
      <c r="D17" s="82">
        <v>387483726</v>
      </c>
      <c r="E17" s="85">
        <v>0.83315419032591831</v>
      </c>
    </row>
    <row r="18" spans="1:5" x14ac:dyDescent="0.3">
      <c r="A18" t="s">
        <v>416</v>
      </c>
      <c r="B18" s="82">
        <v>234959829</v>
      </c>
      <c r="C18" s="82">
        <v>2912504854</v>
      </c>
      <c r="D18" s="82">
        <v>3147464683</v>
      </c>
      <c r="E18" s="85">
        <v>0.92534949469995376</v>
      </c>
    </row>
    <row r="19" spans="1:5" x14ac:dyDescent="0.3">
      <c r="A19" t="s">
        <v>417</v>
      </c>
      <c r="B19" s="82">
        <v>914782960</v>
      </c>
      <c r="C19" s="82">
        <v>2480584418</v>
      </c>
      <c r="D19" s="82">
        <v>3395367378</v>
      </c>
      <c r="E19" s="85">
        <v>0.73057909258148035</v>
      </c>
    </row>
    <row r="20" spans="1:5" x14ac:dyDescent="0.3">
      <c r="A20" t="s">
        <v>418</v>
      </c>
      <c r="B20" s="82">
        <v>0</v>
      </c>
      <c r="C20" s="82">
        <v>303961213</v>
      </c>
      <c r="D20" s="82">
        <v>303961213</v>
      </c>
      <c r="E20" s="85">
        <v>1</v>
      </c>
    </row>
    <row r="21" spans="1:5" x14ac:dyDescent="0.3">
      <c r="A21" t="s">
        <v>6</v>
      </c>
      <c r="B21" s="82">
        <v>1521109253</v>
      </c>
      <c r="C21" s="82">
        <v>6952529143</v>
      </c>
      <c r="D21" s="82">
        <v>8473638396</v>
      </c>
      <c r="E21" s="85">
        <v>0.82048924182107619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16139175</v>
      </c>
      <c r="C2" s="90">
        <f>+CARTERA!C12</f>
        <v>1102977</v>
      </c>
      <c r="D2" s="90">
        <f>+CARTERA!D12</f>
        <v>17242152</v>
      </c>
      <c r="E2" s="80">
        <f>+CARTERA!E12</f>
        <v>6.396979912948221E-2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76150083</v>
      </c>
      <c r="C3" s="90">
        <f>+CARTERA!C13</f>
        <v>189716704</v>
      </c>
      <c r="D3" s="90">
        <f>+CARTERA!D13</f>
        <v>265866787</v>
      </c>
      <c r="E3" s="80">
        <f>+CARTERA!E13</f>
        <v>0.71357805215436709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112715755</v>
      </c>
      <c r="C4" s="90">
        <f>+CARTERA!C14</f>
        <v>474788196</v>
      </c>
      <c r="D4" s="90">
        <f>+CARTERA!D14</f>
        <v>587503951</v>
      </c>
      <c r="E4" s="80">
        <f>+CARTERA!E14</f>
        <v>0.80814468599207767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76810219</v>
      </c>
      <c r="C5" s="90">
        <f>+CARTERA!C15</f>
        <v>178577499</v>
      </c>
      <c r="D5" s="90">
        <f>+CARTERA!D15</f>
        <v>255387718</v>
      </c>
      <c r="E5" s="80">
        <f>+CARTERA!E15</f>
        <v>0.69924074813965797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24901196</v>
      </c>
      <c r="C6" s="90">
        <f>+CARTERA!C16</f>
        <v>88459592</v>
      </c>
      <c r="D6" s="90">
        <f>+CARTERA!D16</f>
        <v>113360788</v>
      </c>
      <c r="E6" s="80">
        <f>+CARTERA!E16</f>
        <v>0.78033677747547059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64650036</v>
      </c>
      <c r="C7" s="90">
        <f>+CARTERA!C17</f>
        <v>322833690</v>
      </c>
      <c r="D7" s="90">
        <f>+CARTERA!D17</f>
        <v>387483726</v>
      </c>
      <c r="E7" s="80">
        <f>+CARTERA!E17</f>
        <v>0.83315419032591831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234959829</v>
      </c>
      <c r="C8" s="90">
        <f>+CARTERA!C18</f>
        <v>2912504854</v>
      </c>
      <c r="D8" s="90">
        <f>+CARTERA!D18</f>
        <v>3147464683</v>
      </c>
      <c r="E8" s="80">
        <f>+CARTERA!E18</f>
        <v>0.92534949469995376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914782960</v>
      </c>
      <c r="C9" s="90">
        <f>+CARTERA!C19</f>
        <v>2480584418</v>
      </c>
      <c r="D9" s="90">
        <f>+CARTERA!D19</f>
        <v>3395367378</v>
      </c>
      <c r="E9" s="80">
        <f>+CARTERA!E19</f>
        <v>0.73057909258148035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303961213</v>
      </c>
      <c r="D10" s="90">
        <f>+CARTERA!D20</f>
        <v>303961213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1521109253</v>
      </c>
      <c r="C11" s="90">
        <f>+CARTERA!C21</f>
        <v>6952529143</v>
      </c>
      <c r="D11" s="90">
        <f>+CARTERA!D21</f>
        <v>8473638396</v>
      </c>
      <c r="E11" s="80">
        <f>+CARTERA!E21</f>
        <v>0.82048924182107619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114" t="s">
        <v>41</v>
      </c>
      <c r="B12" s="114" t="s">
        <v>42</v>
      </c>
      <c r="C12" s="114" t="s">
        <v>120</v>
      </c>
      <c r="D12" s="113" t="s">
        <v>123</v>
      </c>
      <c r="E12" s="115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4" t="s">
        <v>107</v>
      </c>
      <c r="B25" s="33"/>
      <c r="C25" s="34">
        <v>1058073504</v>
      </c>
      <c r="D25" s="35">
        <v>897280820</v>
      </c>
      <c r="E25" s="36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4" t="s">
        <v>108</v>
      </c>
      <c r="B30" s="33"/>
      <c r="C30" s="34">
        <v>450004381</v>
      </c>
      <c r="D30" s="35">
        <v>413827054</v>
      </c>
      <c r="E30" s="36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4" t="s">
        <v>109</v>
      </c>
      <c r="B42" s="33"/>
      <c r="C42" s="34">
        <v>455712235</v>
      </c>
      <c r="D42" s="35">
        <v>469613836</v>
      </c>
      <c r="E42" s="36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4" t="s">
        <v>110</v>
      </c>
      <c r="B58" s="33"/>
      <c r="C58" s="34">
        <v>886617286</v>
      </c>
      <c r="D58" s="35">
        <v>986201688</v>
      </c>
      <c r="E58" s="36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4" t="s">
        <v>111</v>
      </c>
      <c r="B61" s="33"/>
      <c r="C61" s="34">
        <v>136064536</v>
      </c>
      <c r="D61" s="35">
        <v>129324839</v>
      </c>
      <c r="E61" s="36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4" t="s">
        <v>112</v>
      </c>
      <c r="B64" s="33"/>
      <c r="C64" s="34">
        <v>129523465</v>
      </c>
      <c r="D64" s="35">
        <v>119391377</v>
      </c>
      <c r="E64" s="36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4" t="s">
        <v>105</v>
      </c>
      <c r="E13" s="17" t="s">
        <v>40</v>
      </c>
      <c r="F13" s="14" t="s">
        <v>105</v>
      </c>
      <c r="G13" s="17" t="s">
        <v>40</v>
      </c>
      <c r="H13" s="14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ventas ticket promedio</vt:lpstr>
      <vt:lpstr>METODOS USAQUEN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</vt:lpstr>
      <vt:lpstr>Comercial2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2025-06-05T16:57:12Z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