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4.xml" ContentType="application/vnd.openxmlformats-officedocument.drawing+xml"/>
  <Override PartName="/xl/pivotTables/pivotTable15.xml" ContentType="application/vnd.openxmlformats-officedocument.spreadsheetml.pivotTable+xml"/>
  <Override PartName="/xl/drawings/drawing5.xml" ContentType="application/vnd.openxmlformats-officedocument.drawing+xml"/>
  <Override PartName="/xl/pivotTables/pivotTable16.xml" ContentType="application/vnd.openxmlformats-officedocument.spreadsheetml.pivotTable+xml"/>
  <Override PartName="/xl/drawings/drawing6.xml" ContentType="application/vnd.openxmlformats-officedocument.drawing+xml"/>
  <Override PartName="/xl/pivotTables/pivotTable17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5" documentId="14_{3BDCC1BD-7141-48A5-BAB8-459D16FA8D6D}" xr6:coauthVersionLast="47" xr6:coauthVersionMax="47" xr10:uidLastSave="{D8B80688-8183-4736-AA20-847EBC2D3878}"/>
  <bookViews>
    <workbookView xWindow="-108" yWindow="-108" windowWidth="23256" windowHeight="13896" firstSheet="14" activeTab="17" xr2:uid="{00000000-000D-0000-FFFF-FFFF00000000}"/>
  </bookViews>
  <sheets>
    <sheet name="ventas ticket promedio" sheetId="1" state="hidden" r:id="rId1"/>
    <sheet name="METODOS USAQUEN" sheetId="13" state="hidden" r:id="rId2"/>
    <sheet name="rentabilidad exportaciones" sheetId="25" r:id="rId3"/>
    <sheet name="rentabilidad exportaciones mes" sheetId="26" r:id="rId4"/>
    <sheet name="rentabilidad exportaciones acum" sheetId="27" r:id="rId5"/>
    <sheet name="financiera" sheetId="24" r:id="rId6"/>
    <sheet name="financiera mes" sheetId="29" r:id="rId7"/>
    <sheet name="financiera acum" sheetId="28" r:id="rId8"/>
    <sheet name="rentabilidad comercial" sheetId="23" r:id="rId9"/>
    <sheet name="rentabilidad comercial mes" sheetId="30" r:id="rId10"/>
    <sheet name="rentabilidad comercial acum" sheetId="31" r:id="rId11"/>
    <sheet name="mercadeo" sheetId="15" r:id="rId12"/>
    <sheet name="lanzamiento_base" sheetId="32" r:id="rId13"/>
    <sheet name="lanzamiento" sheetId="33" r:id="rId14"/>
    <sheet name="mercadeo2" sheetId="16" r:id="rId15"/>
    <sheet name="COMERCIAL" sheetId="18" r:id="rId16"/>
    <sheet name="Comercial1" sheetId="20" r:id="rId17"/>
    <sheet name="Comercial2" sheetId="21" r:id="rId18"/>
    <sheet name="CARTERA" sheetId="19" r:id="rId19"/>
    <sheet name="Cartera1" sheetId="22" r:id="rId20"/>
    <sheet name="PRESUPUESTO" sheetId="10" state="hidden" r:id="rId21"/>
    <sheet name="ventas ticket promedio (2)" sheetId="11" state="hidden" r:id="rId22"/>
    <sheet name="Hoja3" sheetId="12" state="hidden" r:id="rId23"/>
    <sheet name="Hoja2" sheetId="9" state="hidden" r:id="rId24"/>
    <sheet name="Hoja5" sheetId="6" state="hidden" r:id="rId25"/>
  </sheets>
  <definedNames>
    <definedName name="_xlnm._FilterDatabase" localSheetId="22" hidden="1">Hoja3!$A$6:$M$3813</definedName>
  </definedNames>
  <calcPr calcId="191029" refMode="R1C1" iterateCount="0" calcOnSave="0" concurrentCalc="0"/>
  <pivotCaches>
    <pivotCache cacheId="19" r:id="rId26"/>
    <pivotCache cacheId="22" r:id="rId27"/>
    <pivotCache cacheId="25" r:id="rId28"/>
    <pivotCache cacheId="28" r:id="rId29"/>
    <pivotCache cacheId="31" r:id="rId30"/>
    <pivotCache cacheId="34" r:id="rId31"/>
    <pivotCache cacheId="37" r:id="rId32"/>
    <pivotCache cacheId="40" r:id="rId33"/>
    <pivotCache cacheId="43" r:id="rId34"/>
    <pivotCache cacheId="46" r:id="rId35"/>
    <pivotCache cacheId="49" r:id="rId36"/>
    <pivotCache cacheId="52" r:id="rId37"/>
    <pivotCache cacheId="55" r:id="rId38"/>
    <pivotCache cacheId="58" r:id="rId39"/>
    <pivotCache cacheId="61" r:id="rId40"/>
    <pivotCache cacheId="64" r:id="rId41"/>
    <pivotCache cacheId="67" r:id="rId4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3" l="1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H8" i="21"/>
  <c r="H9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G8" i="21"/>
  <c r="G9" i="21"/>
  <c r="A9" i="21"/>
  <c r="B9" i="21"/>
  <c r="C9" i="21"/>
  <c r="D9" i="21"/>
  <c r="E9" i="21"/>
  <c r="F9" i="21"/>
  <c r="A2" i="21"/>
  <c r="B2" i="21"/>
  <c r="C2" i="21"/>
  <c r="D2" i="21"/>
  <c r="E2" i="21"/>
  <c r="F2" i="21"/>
  <c r="A3" i="21"/>
  <c r="B3" i="21"/>
  <c r="C3" i="21"/>
  <c r="D3" i="21"/>
  <c r="E3" i="21"/>
  <c r="F3" i="21"/>
  <c r="A4" i="21"/>
  <c r="B4" i="21"/>
  <c r="C4" i="21"/>
  <c r="D4" i="21"/>
  <c r="E4" i="21"/>
  <c r="F4" i="21"/>
  <c r="A5" i="21"/>
  <c r="B5" i="21"/>
  <c r="C5" i="21"/>
  <c r="D5" i="21"/>
  <c r="E5" i="21"/>
  <c r="F5" i="21"/>
  <c r="A6" i="21"/>
  <c r="B6" i="21"/>
  <c r="C6" i="21"/>
  <c r="D6" i="21"/>
  <c r="E6" i="21"/>
  <c r="F6" i="21"/>
  <c r="A7" i="21"/>
  <c r="B7" i="21"/>
  <c r="C7" i="21"/>
  <c r="D7" i="21"/>
  <c r="E7" i="21"/>
  <c r="F7" i="21"/>
  <c r="B8" i="21"/>
  <c r="C8" i="21"/>
  <c r="D8" i="21"/>
  <c r="E8" i="21"/>
  <c r="F8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5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Mes].&amp;[abril],[Calendario].[Mes].&amp;[enero],[Calendario].[Mes].&amp;[marzo],[Calendario].[Mes].&amp;[febrero]}"/>
    <s v="{[Calendario].[Año].&amp;[2024],[Calendario].[Año].&amp;[2025]}"/>
    <s v="{[Unidad de negocio].[Unidad de Negocio].&amp;[Comercial]}"/>
    <s v="{[Calendario].[Mes].&amp;[mayo]}"/>
    <s v="{[Calendario].[Año].&amp;[2025]}"/>
    <s v="pbiazure://api.powerbi.com 651016b2-8eb4-4a6f-be68-0f95757eaab9 Model"/>
    <s v="{[CARTERA HISTORICA].[FECHA CORTE].&amp;[2025-05-18T00:00:00]}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</metadataStrings>
  <mdxMetadata count="2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12" f="s">
      <ms ns="13" c="0"/>
    </mdx>
    <mdx n="14" f="s">
      <ms ns="15" c="0"/>
    </mdx>
    <mdx n="14" f="s">
      <ms ns="16" c="0"/>
    </mdx>
    <mdx n="14" f="s">
      <ms ns="17" c="0"/>
    </mdx>
    <mdx n="14" f="s">
      <ms ns="18" c="0"/>
    </mdx>
    <mdx n="14" f="s">
      <ms ns="19" c="0"/>
    </mdx>
    <mdx n="14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</mdx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<sst xmlns="http://schemas.openxmlformats.org/spreadsheetml/2006/main" count="8603" uniqueCount="454">
  <si>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</si>
  <si>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</si>
  <si>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</si>
  <si>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</si>
  <si>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</si>
  <si>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</si>
  <si>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</si>
  <si>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</si>
  <si>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</si>
  <si>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</si>
  <si>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</si>
  <si>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</si>
  <si>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</si>
  <si>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</si>
  <si>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</si>
  <si>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</si>
  <si>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</si>
  <si>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</si>
  <si>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</si>
  <si>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</si>
  <si>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</si>
  <si>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</si>
  <si>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</si>
  <si>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</si>
  <si>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</si>
  <si>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</si>
  <si>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</si>
  <si>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</si>
  <si>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</si>
  <si>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</si>
  <si>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</si>
  <si>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</si>
  <si>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</si>
  <si>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</si>
  <si>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</si>
  <si>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</si>
  <si>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</si>
  <si>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</si>
  <si>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</si>
  <si>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</si>
  <si>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</si>
  <si>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</si>
  <si>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</si>
  <si>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</si>
  <si>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</si>
  <si>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</si>
  <si>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</si>
  <si>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</si>
  <si>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</si>
  <si>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</si>
  <si>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</si>
  <si>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</si>
  <si>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</si>
  <si>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</si>
  <si>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</si>
  <si>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</si>
  <si>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</si>
  <si>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</si>
  <si>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</si>
  <si>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</si>
  <si>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</si>
  <si>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</si>
  <si>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</si>
  <si>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</si>
  <si>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</si>
  <si>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</si>
  <si>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</si>
  <si>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</si>
  <si>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</si>
  <si>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</si>
  <si>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</si>
  <si>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</si>
  <si>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</si>
  <si>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</si>
  <si>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</si>
  <si>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</si>
  <si>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</si>
  <si>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</si>
  <si>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</si>
  <si>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</si>
  <si>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</si>
  <si>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</si>
  <si>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</si>
  <si>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</si>
  <si>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</si>
  <si>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</si>
  <si>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</si>
  <si>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</si>
  <si>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</si>
  <si>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</si>
  <si>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</si>
  <si>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</si>
  <si>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</si>
  <si>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</si>
  <si>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</si>
  <si>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</si>
  <si>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</si>
  <si>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</si>
  <si>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</si>
  <si>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</si>
  <si>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</si>
  <si>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</si>
  <si>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</si>
  <si>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</si>
  <si>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</si>
  <si>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</si>
  <si>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</si>
  <si>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</si>
  <si>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</si>
  <si>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</si>
  <si>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</si>
  <si>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</si>
  <si>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</si>
  <si>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</si>
  <si>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</si>
  <si>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</si>
  <si>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</si>
  <si>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</si>
  <si>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</si>
  <si>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</si>
  <si>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</si>
  <si>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</si>
  <si>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</si>
  <si>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</si>
  <si>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</si>
  <si>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</si>
  <si>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</si>
  <si>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</si>
  <si>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</si>
  <si>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</si>
  <si>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</si>
  <si>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</si>
  <si>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</si>
  <si>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</si>
  <si>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</si>
  <si>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</si>
  <si>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</si>
  <si>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</si>
  <si>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</si>
  <si>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</si>
  <si>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</si>
  <si>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</si>
  <si>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</si>
  <si>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</si>
  <si>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</si>
  <si>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</si>
  <si>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</si>
  <si>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</si>
  <si>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</si>
  <si>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</si>
  <si>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</si>
  <si>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</si>
  <si>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</si>
  <si>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</si>
  <si>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</si>
  <si>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</si>
  <si>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</si>
  <si>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</si>
  <si>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</si>
  <si>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</si>
  <si>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</si>
  <si>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</si>
  <si>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</si>
  <si>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</si>
  <si>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</si>
  <si>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</si>
  <si>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</si>
  <si>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</si>
  <si>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</si>
  <si>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</si>
  <si>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</si>
  <si>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</si>
  <si>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</si>
  <si>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</si>
  <si>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</si>
  <si>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</si>
  <si>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</si>
  <si>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</si>
  <si>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</si>
  <si>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</si>
  <si>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</si>
  <si>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</si>
  <si>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</si>
  <si>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</si>
  <si>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</si>
  <si>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</si>
  <si>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</si>
  <si>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</si>
  <si>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</si>
  <si>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</si>
  <si>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</si>
  <si>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</si>
  <si>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</si>
  <si>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</si>
  <si>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</si>
  <si>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</si>
  <si>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</si>
  <si>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</si>
  <si>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</si>
  <si>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</si>
  <si>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</si>
  <si>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</si>
  <si>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</si>
  <si>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</si>
  <si>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</si>
  <si>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</si>
  <si>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</si>
  <si>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</si>
  <si>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</si>
  <si>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</si>
  <si>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</si>
  <si>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</si>
  <si>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</si>
  <si>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</si>
  <si>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</si>
  <si>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</si>
  <si>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</si>
  <si>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</si>
  <si>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</si>
  <si>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</si>
  <si>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</si>
  <si>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</si>
  <si>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</si>
  <si>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</si>
  <si>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</si>
  <si>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</si>
  <si>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</si>
  <si>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</si>
  <si>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</si>
  <si>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</si>
  <si>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</si>
  <si>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</si>
  <si>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</si>
  <si>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</si>
  <si>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</si>
  <si>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</si>
  <si>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</si>
  <si>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</si>
  <si>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</si>
  <si>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</si>
  <si>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</si>
  <si>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</si>
  <si>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</si>
  <si>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</si>
  <si>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</si>
  <si>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</si>
  <si>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</si>
  <si>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</si>
  <si>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</si>
  <si>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</si>
  <si>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</si>
  <si>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</si>
  <si>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</si>
  <si>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</si>
  <si>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</si>
  <si>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</si>
  <si>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</si>
  <si>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</si>
  <si>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</si>
  <si>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</si>
  <si>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</si>
  <si>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</si>
  <si>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</si>
  <si>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</si>
  <si>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</si>
  <si>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</si>
  <si>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</si>
  <si>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</si>
  <si>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</si>
  <si>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</si>
  <si>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</si>
  <si>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</si>
  <si>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</si>
  <si>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</si>
  <si>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</si>
  <si>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</si>
  <si>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</si>
  <si>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</si>
  <si>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</si>
  <si>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</si>
  <si>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</si>
  <si>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</si>
  <si>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</si>
  <si>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</si>
  <si>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</si>
  <si>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</si>
  <si>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</si>
  <si>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</si>
  <si>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</si>
  <si>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</si>
  <si>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</si>
  <si>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</si>
  <si>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</si>
  <si>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</si>
  <si>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</si>
  <si>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</si>
  <si>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</si>
  <si>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</si>
  <si>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</si>
  <si>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</si>
  <si>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</si>
  <si>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</si>
  <si>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</si>
  <si>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</si>
  <si>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</si>
  <si>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</si>
  <si>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</si>
  <si>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</si>
  <si>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</si>
  <si>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</si>
  <si>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</si>
  <si>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</si>
  <si>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</si>
  <si>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</si>
  <si>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</si>
  <si>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</si>
  <si>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</si>
  <si>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</si>
  <si>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</si>
  <si>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</si>
  <si>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</si>
  <si>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</si>
  <si>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</si>
  <si>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</si>
  <si>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</si>
  <si>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</si>
  <si>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</si>
  <si>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</si>
  <si>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</si>
  <si>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</si>
  <si>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</si>
  <si>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</si>
  <si>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</si>
  <si>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</si>
  <si>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</si>
  <si>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</si>
  <si>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</si>
  <si>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</si>
  <si>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</si>
  <si>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</si>
  <si>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</si>
  <si>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</si>
  <si>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</si>
  <si>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</si>
  <si>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</si>
  <si>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</si>
  <si>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</si>
  <si>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</si>
  <si>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</si>
  <si>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</si>
  <si>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</si>
  <si>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</si>
  <si>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</si>
  <si>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</si>
  <si>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</si>
  <si>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</si>
  <si>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</si>
  <si>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</si>
  <si>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</si>
  <si>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</si>
  <si>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</si>
  <si>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</si>
  <si>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</si>
  <si>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</si>
  <si>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</si>
  <si>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</si>
  <si>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</si>
  <si>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</si>
  <si>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</si>
  <si>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</si>
  <si>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</si>
  <si>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</si>
  <si>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</si>
  <si>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</si>
  <si>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</si>
  <si>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</si>
  <si>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</si>
  <si>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</si>
  <si>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</si>
  <si>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</si>
  <si>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</si>
  <si>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</si>
  <si>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</si>
  <si>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</si>
  <si>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</si>
  <si>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</si>
  <si>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</si>
  <si>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</si>
  <si>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</si>
  <si>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</si>
  <si>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</si>
  <si>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</si>
  <si>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</si>
  <si>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</si>
  <si>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</si>
  <si>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</si>
  <si>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</si>
  <si>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</si>
  <si>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</si>
  <si>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</si>
  <si>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</si>
  <si>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</si>
  <si>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</si>
  <si>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</si>
  <si>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18/05/2025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</si>
  <si>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</si>
  <si>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</si>
  <si>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</si>
  <si>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</si>
  <si>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</si>
  <si>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</si>
  <si>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</si>
  <si>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</si>
  <si>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</si>
  <si>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</si>
  <si>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</si>
  <si>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</si>
  <si>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</si>
  <si>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</si>
  <si>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</si>
  <si>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</si>
  <si>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</si>
  <si>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</si>
  <si>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</si>
  <si>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</si>
  <si>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</si>
  <si>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</si>
  <si>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</si>
  <si>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</si>
  <si>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</si>
  <si>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</si>
  <si>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</si>
  <si>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</si>
  <si>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</si>
  <si>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</si>
  <si>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</si>
  <si>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</si>
  <si>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</si>
  <si>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</si>
  <si>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</si>
  <si>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</si>
  <si>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</si>
  <si>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</si>
  <si>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</si>
  <si>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TIENDA VIRTUAL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</si>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</sst>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3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C00000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4" applyNumberFormat="0" applyAlignment="0" applyProtection="0"/>
    <xf numFmtId="0" fontId="15" fillId="6" borderId="5" applyNumberFormat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7" borderId="7" applyNumberFormat="0" applyAlignment="0" applyProtection="0"/>
    <xf numFmtId="0" fontId="19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" fillId="0" borderId="0"/>
    <xf numFmtId="9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" fillId="0" borderId="0"/>
  </cellStyleXfs>
  <cellXfs count="122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8" fillId="33" borderId="10" xfId="0" applyFont="1" applyFill="1" applyBorder="1"/>
    <xf numFmtId="10" fontId="0" fillId="0" borderId="0" xfId="0" applyNumberFormat="1"/>
    <xf numFmtId="0" fontId="5" fillId="0" borderId="0" xfId="0" applyFont="1"/>
    <xf numFmtId="0" fontId="18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3" fillId="0" borderId="0" xfId="0" applyFont="1"/>
    <xf numFmtId="0" fontId="24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8" fillId="33" borderId="11" xfId="0" applyFont="1" applyFill="1" applyBorder="1"/>
    <xf numFmtId="164" fontId="18" fillId="33" borderId="10" xfId="0" applyNumberFormat="1" applyFont="1" applyFill="1" applyBorder="1"/>
    <xf numFmtId="165" fontId="18" fillId="33" borderId="17" xfId="0" applyNumberFormat="1" applyFont="1" applyFill="1" applyBorder="1"/>
    <xf numFmtId="9" fontId="18" fillId="33" borderId="13" xfId="0" applyNumberFormat="1" applyFont="1" applyFill="1" applyBorder="1"/>
    <xf numFmtId="0" fontId="25" fillId="0" borderId="14" xfId="0" applyFont="1" applyBorder="1"/>
    <xf numFmtId="0" fontId="25" fillId="0" borderId="15" xfId="0" applyFont="1" applyBorder="1"/>
    <xf numFmtId="164" fontId="25" fillId="0" borderId="14" xfId="0" applyNumberFormat="1" applyFont="1" applyBorder="1"/>
    <xf numFmtId="165" fontId="25" fillId="0" borderId="18" xfId="0" applyNumberFormat="1" applyFont="1" applyBorder="1"/>
    <xf numFmtId="9" fontId="25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1" fillId="34" borderId="10" xfId="0" applyFont="1" applyFill="1" applyBorder="1"/>
    <xf numFmtId="0" fontId="21" fillId="34" borderId="11" xfId="0" applyFont="1" applyFill="1" applyBorder="1"/>
    <xf numFmtId="165" fontId="21" fillId="34" borderId="10" xfId="0" applyNumberFormat="1" applyFont="1" applyFill="1" applyBorder="1"/>
    <xf numFmtId="3" fontId="21" fillId="34" borderId="17" xfId="0" applyNumberFormat="1" applyFont="1" applyFill="1" applyBorder="1"/>
    <xf numFmtId="3" fontId="21" fillId="34" borderId="24" xfId="0" applyNumberFormat="1" applyFont="1" applyFill="1" applyBorder="1"/>
    <xf numFmtId="164" fontId="21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4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4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3" fillId="0" borderId="0" xfId="45"/>
    <xf numFmtId="0" fontId="0" fillId="0" borderId="0" xfId="0" applyAlignment="1">
      <alignment horizontal="left"/>
    </xf>
    <xf numFmtId="3" fontId="27" fillId="0" borderId="0" xfId="0" applyNumberFormat="1" applyFont="1"/>
    <xf numFmtId="167" fontId="27" fillId="0" borderId="0" xfId="0" applyNumberFormat="1" applyFont="1"/>
    <xf numFmtId="0" fontId="27" fillId="0" borderId="0" xfId="0" applyFont="1" applyAlignment="1">
      <alignment horizontal="left"/>
    </xf>
    <xf numFmtId="0" fontId="0" fillId="36" borderId="0" xfId="0" applyFill="1" applyAlignment="1">
      <alignment horizontal="left"/>
    </xf>
    <xf numFmtId="0" fontId="28" fillId="33" borderId="10" xfId="0" applyFont="1" applyFill="1" applyBorder="1"/>
    <xf numFmtId="0" fontId="29" fillId="33" borderId="10" xfId="0" applyFont="1" applyFill="1" applyBorder="1"/>
    <xf numFmtId="0" fontId="29" fillId="33" borderId="11" xfId="0" applyFont="1" applyFill="1" applyBorder="1"/>
    <xf numFmtId="164" fontId="29" fillId="33" borderId="10" xfId="0" applyNumberFormat="1" applyFont="1" applyFill="1" applyBorder="1"/>
    <xf numFmtId="165" fontId="29" fillId="33" borderId="17" xfId="0" applyNumberFormat="1" applyFont="1" applyFill="1" applyBorder="1"/>
    <xf numFmtId="9" fontId="29" fillId="33" borderId="13" xfId="0" applyNumberFormat="1" applyFont="1" applyFill="1" applyBorder="1"/>
    <xf numFmtId="0" fontId="28" fillId="33" borderId="17" xfId="0" applyFont="1" applyFill="1" applyBorder="1"/>
    <xf numFmtId="0" fontId="28" fillId="33" borderId="13" xfId="0" applyFont="1" applyFill="1" applyBorder="1"/>
    <xf numFmtId="0" fontId="29" fillId="33" borderId="17" xfId="0" applyFont="1" applyFill="1" applyBorder="1"/>
    <xf numFmtId="0" fontId="2" fillId="0" borderId="0" xfId="45" applyFont="1"/>
    <xf numFmtId="10" fontId="0" fillId="0" borderId="0" xfId="43" applyNumberFormat="1" applyFont="1"/>
    <xf numFmtId="44" fontId="3" fillId="0" borderId="0" xfId="44" applyFont="1"/>
    <xf numFmtId="9" fontId="3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0" fillId="0" borderId="27" xfId="44" applyFont="1" applyBorder="1"/>
    <xf numFmtId="0" fontId="1" fillId="0" borderId="27" xfId="0" applyFont="1" applyFill="1" applyBorder="1"/>
    <xf numFmtId="0" fontId="31" fillId="0" borderId="27" xfId="0" applyFont="1" applyFill="1" applyBorder="1"/>
  </cellXfs>
  <cellStyles count="46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2"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pivotCacheDefinition" Target="pivotCache/pivotCacheDefinition14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9.xml"/><Relationship Id="rId42" Type="http://schemas.openxmlformats.org/officeDocument/2006/relationships/pivotCacheDefinition" Target="pivotCache/pivotCacheDefinition17.xml"/><Relationship Id="rId47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pivotCacheDefinition" Target="pivotCache/pivotCacheDefinition12.xml"/><Relationship Id="rId40" Type="http://schemas.openxmlformats.org/officeDocument/2006/relationships/pivotCacheDefinition" Target="pivotCache/pivotCacheDefinition15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pivotCacheDefinition" Target="pivotCache/pivotCacheDefinition11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10.xml"/><Relationship Id="rId43" Type="http://schemas.openxmlformats.org/officeDocument/2006/relationships/theme" Target="theme/theme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8.xml"/><Relationship Id="rId38" Type="http://schemas.openxmlformats.org/officeDocument/2006/relationships/pivotCacheDefinition" Target="pivotCache/pivotCacheDefinition13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94354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0933680556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0997916668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1413541668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8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1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8" level="32767"/>
    <cacheField name="[Ventas].[Desc. item].[Desc. item]" caption="Desc. item" numFmtId="0" hierarchy="586" level="1">
      <sharedItems containsSemiMixedTypes="0" containsString="0"/>
    </cacheField>
    <cacheField name="[Ventas].[LINEA].[LINEA]" caption="LINEA" numFmtId="0" hierarchy="606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08" level="32767"/>
    <cacheField name="[Ventas].[mix producto comercial].[mix producto comercial]" caption="mix producto comercial" numFmtId="0" hierarchy="611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30" level="32767"/>
    <cacheField name="[Measures].[prueba]" caption="prueba" numFmtId="0" hierarchy="726" level="32767"/>
    <cacheField name="[Measures].[prueba 2]" caption="prueba 2" numFmtId="0" hierarchy="1155" level="32767"/>
    <cacheField name="[Measures].[prueba DIFERENCIA DINERO]" caption="prueba DIFERENCIA DINERO" numFmtId="0" hierarchy="1159" level="32767"/>
    <cacheField name="[Measures].[prueba DIFERENCIA]" caption="prueba DIFERENCIA" numFmtId="0" hierarchy="1156" level="32767"/>
    <cacheField name="[TIPO DE CLIENTE].[TIPO DE CLIENTE].[TIPO DE CLIENTE]" caption="TIPO DE CLIENTE" numFmtId="0" hierarchy="531" level="1">
      <sharedItems count="1">
        <s v="[TIPO DE CLIENTE].[TIPO DE CLIENTE].&amp;" c=""/>
      </sharedItems>
    </cacheField>
    <cacheField name="[TIPO DE CLIENTE].[sub categoria].[sub categoria]" caption="sub categoria" numFmtId="0" hierarchy="530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7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1594560188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8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1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8" level="32767"/>
    <cacheField name="[Ventas].[Desc. item].[Desc. item]" caption="Desc. item" numFmtId="0" hierarchy="586" level="1">
      <sharedItems containsSemiMixedTypes="0" containsString="0"/>
    </cacheField>
    <cacheField name="[Ventas].[LINEA].[LINEA]" caption="LINEA" numFmtId="0" hierarchy="606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08" level="32767"/>
    <cacheField name="[Ventas].[mix producto comercial].[mix producto comercial]" caption="mix producto comercial" numFmtId="0" hierarchy="611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30" level="32767"/>
    <cacheField name="[Measures].[prueba]" caption="prueba" numFmtId="0" hierarchy="726" level="32767"/>
    <cacheField name="[Measures].[prueba 2]" caption="prueba 2" numFmtId="0" hierarchy="1155" level="32767"/>
    <cacheField name="[Measures].[prueba DIFERENCIA DINERO]" caption="prueba DIFERENCIA DINERO" numFmtId="0" hierarchy="1159" level="32767"/>
    <cacheField name="[Measures].[prueba DIFERENCIA]" caption="prueba DIFERENCIA" numFmtId="0" hierarchy="1156" level="32767"/>
  </cacheFields>
  <cacheHierarchies count="167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1675578704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39" level="32767"/>
    <cacheField name="[ITEMS X HORAS].[LINEA].[LINEA]" caption="LINEA" numFmtId="0" hierarchy="325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39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17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21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3" level="32767"/>
    <cacheField name="[Measures].[ventas item 2024]" caption="ventas item 2024" numFmtId="0" hierarchy="1430" level="32767"/>
    <cacheField name="[ITEMS X HORAS].[Fecha].[Fecha]" caption="Fecha" numFmtId="0" hierarchy="320" level="1">
      <sharedItems containsSemiMixedTypes="0" containsString="0"/>
    </cacheField>
    <cacheField name="Dummy0" numFmtId="0" hierarchy="167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7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1765509256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39" level="32767"/>
    <cacheField name="[ITEMS X HORAS].[LINEA].[LINEA]" caption="LINEA" numFmtId="0" hierarchy="325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39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17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Measures].[nticket con items 2024]" caption="nticket con items 2024" numFmtId="0" hierarchy="1121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3" level="32767"/>
    <cacheField name="[Measures].[ventas item 2024]" caption="ventas item 2024" numFmtId="0" hierarchy="1430" level="32767"/>
    <cacheField name="[ITEMS X HORAS].[Fecha].[Fecha]" caption="Fecha" numFmtId="0" hierarchy="320" level="1">
      <sharedItems containsSemiMixedTypes="0" containsString="0"/>
    </cacheField>
    <cacheField name="Dummy0" numFmtId="0" hierarchy="167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7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1837037034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presupuesto Tiendas 2023]" caption="presupuesto Tiendas 2023" numFmtId="0" hierarchy="903" level="32767"/>
    <cacheField name="[Measures].[ventas items final 2024]" caption="ventas items final 2024" numFmtId="0" hierarchy="1431" level="32767"/>
    <cacheField name="[Zonas].[Descripción].[Descripción]" caption="Descripción" numFmtId="0" hierarchy="708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07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50" level="32767"/>
    <cacheField name="[PRESUPUESTO TIENDAS].[Año].[Año]" caption="Año" numFmtId="0" hierarchy="448" level="1">
      <sharedItems containsSemiMixedTypes="0" containsString="0"/>
    </cacheField>
  </cacheFields>
  <cacheHierarchies count="167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1923148145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39" level="32767"/>
    <cacheField name="[ITEMS X HORAS].[SUBLINEA].[SUBLINEA]" caption="SUBLINEA" numFmtId="0" hierarchy="339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17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16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ventas item 2024]" caption="ventas item 2024" numFmtId="0" hierarchy="1430" level="32767"/>
  </cacheFields>
  <cacheHierarchies count="167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082175928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8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1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4 rea]" caption="Ventas 2024 rea" numFmtId="0" hierarchy="1065" level="32767"/>
    <cacheField name="[Measures].[Ventas 2025 rea]" caption="Ventas 2025 rea" numFmtId="0" hierarchy="1218" level="32767"/>
    <cacheField name="[Measures].[Variación 2024/2025]" caption="Variación 2024/2025" numFmtId="0" hierarchy="1221" level="32767"/>
    <cacheField name="[Measures].[Var% 2024/2025]" caption="Var% 2024/2025" numFmtId="0" hierarchy="1220" level="32767"/>
    <cacheField name="[Ventas].[Desc. item].[Desc. item]" caption="Desc. item" numFmtId="0" hierarchy="586" level="1">
      <sharedItems containsSemiMixedTypes="0" containsString="0"/>
    </cacheField>
  </cacheFields>
  <cacheHierarchies count="167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29641204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372800929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439583335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516898148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589236112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667013887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877893519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8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1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Ventas].[Desc. item].[Desc. item]" caption="Desc. item" numFmtId="0" hierarchy="586" level="1">
      <sharedItems containsSemiMixedTypes="0" containsString="0"/>
    </cacheField>
    <cacheField name="[Measures].[Porcentaje de Lanzamientos Activos]" caption="Porcentaje de Lanzamientos Activos" numFmtId="0" hierarchy="1594" level="32767"/>
    <cacheField name="[LANZAMIENTOS].[ESTADO].[ESTADO]" caption="ESTADO" numFmtId="0" hierarchy="374" level="1">
      <sharedItems containsSemiMixedTypes="0" containsString="0"/>
    </cacheField>
    <cacheField name="[Measures].[Lanzamientos Activos]" caption="Lanzamientos Activos" numFmtId="0" hierarchy="1595" level="32767"/>
    <cacheField name="[Measures].[Ventas 2024]" caption="Ventas 2024" numFmtId="0" hierarchy="1017" level="32767"/>
  </cacheFields>
  <cacheHierarchies count="167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7.412956944441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20" name="[ITEMS X HORAS].[Fecha].&amp;[2024-01-01T00:00:00]" cap="lunes, 1 de enero de 2024"/>
    <pageField fld="10" hier="309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431">
      <pivotArea outline="0" collapsedLevelsAreSubtotals="1" fieldPosition="0"/>
    </format>
    <format dxfId="430">
      <pivotArea outline="0" fieldPosition="0">
        <references count="1">
          <reference field="4294967294" count="1" selected="0">
            <x v="1"/>
          </reference>
        </references>
      </pivotArea>
    </format>
    <format dxfId="429">
      <pivotArea field="7" type="button" dataOnly="0" labelOnly="1" outline="0" axis="axisRow" fieldPosition="0"/>
    </format>
    <format dxfId="428">
      <pivotArea field="1" type="button" dataOnly="0" labelOnly="1" outline="0" axis="axisRow" fieldPosition="1"/>
    </format>
    <format dxfId="427">
      <pivotArea field="2" type="button" dataOnly="0" labelOnly="1" outline="0" axis="axisRow" fieldPosition="2"/>
    </format>
    <format dxfId="426">
      <pivotArea field="3" type="button" dataOnly="0" labelOnly="1" outline="0" axis="axisRow" fieldPosition="3"/>
    </format>
    <format dxfId="4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4">
      <pivotArea field="7" type="button" dataOnly="0" labelOnly="1" outline="0" axis="axisRow" fieldPosition="0"/>
    </format>
    <format dxfId="423">
      <pivotArea field="1" type="button" dataOnly="0" labelOnly="1" outline="0" axis="axisRow" fieldPosition="1"/>
    </format>
    <format dxfId="422">
      <pivotArea field="2" type="button" dataOnly="0" labelOnly="1" outline="0" axis="axisRow" fieldPosition="2"/>
    </format>
    <format dxfId="421">
      <pivotArea field="3" type="button" dataOnly="0" labelOnly="1" outline="0" axis="axisRow" fieldPosition="3"/>
    </format>
    <format dxfId="4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9">
      <pivotArea field="7" type="button" dataOnly="0" labelOnly="1" outline="0" axis="axisRow" fieldPosition="0"/>
    </format>
    <format dxfId="418">
      <pivotArea field="1" type="button" dataOnly="0" labelOnly="1" outline="0" axis="axisRow" fieldPosition="1"/>
    </format>
    <format dxfId="417">
      <pivotArea field="2" type="button" dataOnly="0" labelOnly="1" outline="0" axis="axisRow" fieldPosition="2"/>
    </format>
    <format dxfId="416">
      <pivotArea field="3" type="button" dataOnly="0" labelOnly="1" outline="0" axis="axisRow" fieldPosition="3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field="7" type="button" dataOnly="0" labelOnly="1" outline="0" axis="axisRow" fieldPosition="0"/>
    </format>
    <format dxfId="413">
      <pivotArea field="1" type="button" dataOnly="0" labelOnly="1" outline="0" axis="axisRow" fieldPosition="1"/>
    </format>
    <format dxfId="412">
      <pivotArea field="2" type="button" dataOnly="0" labelOnly="1" outline="0" axis="axisRow" fieldPosition="2"/>
    </format>
    <format dxfId="411">
      <pivotArea field="3" type="button" dataOnly="0" labelOnly="1" outline="0" axis="axisRow" fieldPosition="3"/>
    </format>
    <format dxfId="41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09">
      <pivotArea field="7" type="button" dataOnly="0" labelOnly="1" outline="0" axis="axisRow" fieldPosition="0"/>
    </format>
    <format dxfId="408">
      <pivotArea field="1" type="button" dataOnly="0" labelOnly="1" outline="0" axis="axisRow" fieldPosition="1"/>
    </format>
    <format dxfId="407">
      <pivotArea field="2" type="button" dataOnly="0" labelOnly="1" outline="0" axis="axisRow" fieldPosition="2"/>
    </format>
    <format dxfId="406">
      <pivotArea field="3" type="button" dataOnly="0" labelOnly="1" outline="0" axis="axisRow" fieldPosition="3"/>
    </format>
    <format dxfId="40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04">
      <pivotArea field="7" type="button" dataOnly="0" labelOnly="1" outline="0" axis="axisRow" fieldPosition="0"/>
    </format>
    <format dxfId="403">
      <pivotArea field="1" type="button" dataOnly="0" labelOnly="1" outline="0" axis="axisRow" fieldPosition="1"/>
    </format>
    <format dxfId="402">
      <pivotArea field="2" type="button" dataOnly="0" labelOnly="1" outline="0" axis="axisRow" fieldPosition="2"/>
    </format>
    <format dxfId="401">
      <pivotArea field="3" type="button" dataOnly="0" labelOnly="1" outline="0" axis="axisRow" fieldPosition="3"/>
    </format>
    <format dxfId="40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99">
      <pivotArea outline="0" fieldPosition="0">
        <references count="1">
          <reference field="4294967294" count="1" selected="0">
            <x v="3"/>
          </reference>
        </references>
      </pivotArea>
    </format>
    <format dxfId="398">
      <pivotArea outline="0" fieldPosition="0">
        <references count="1">
          <reference field="4294967294" count="1" selected="0">
            <x v="2"/>
          </reference>
        </references>
      </pivotArea>
    </format>
    <format dxfId="397">
      <pivotArea field="7" type="button" dataOnly="0" labelOnly="1" outline="0" axis="axisRow" fieldPosition="0"/>
    </format>
    <format dxfId="396">
      <pivotArea field="1" type="button" dataOnly="0" labelOnly="1" outline="0" axis="axisRow" fieldPosition="1"/>
    </format>
    <format dxfId="395">
      <pivotArea field="2" type="button" dataOnly="0" labelOnly="1" outline="0" axis="axisRow" fieldPosition="2"/>
    </format>
    <format dxfId="394">
      <pivotArea field="3" type="button" dataOnly="0" labelOnly="1" outline="0" axis="axisRow" fieldPosition="3"/>
    </format>
    <format dxfId="39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92">
      <pivotArea field="7" type="button" dataOnly="0" labelOnly="1" outline="0" axis="axisRow" fieldPosition="0"/>
    </format>
    <format dxfId="391">
      <pivotArea field="1" type="button" dataOnly="0" labelOnly="1" outline="0" axis="axisRow" fieldPosition="1"/>
    </format>
    <format dxfId="390">
      <pivotArea field="2" type="button" dataOnly="0" labelOnly="1" outline="0" axis="axisRow" fieldPosition="2"/>
    </format>
    <format dxfId="389">
      <pivotArea field="3" type="button" dataOnly="0" labelOnly="1" outline="0" axis="axisRow" fieldPosition="3"/>
    </format>
    <format dxfId="3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5">
      <pivotArea outline="0" fieldPosition="0">
        <references count="1">
          <reference field="4294967294" count="1">
            <x v="4"/>
          </reference>
        </references>
      </pivotArea>
    </format>
    <format dxfId="38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8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8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8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8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7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3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20" name="[ITEMS X HORAS].[Fecha].&amp;[2024-01-01T00:00:00]" cap="lunes, 1 de enero de 2024"/>
    <pageField fld="9" hier="309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379">
      <pivotArea outline="0" collapsedLevelsAreSubtotals="1" fieldPosition="0"/>
    </format>
    <format dxfId="378">
      <pivotArea outline="0" fieldPosition="0">
        <references count="1">
          <reference field="4294967294" count="1" selected="0">
            <x v="1"/>
          </reference>
        </references>
      </pivotArea>
    </format>
    <format dxfId="377">
      <pivotArea field="7" type="button" dataOnly="0" labelOnly="1" outline="0" axis="axisRow" fieldPosition="0"/>
    </format>
    <format dxfId="376">
      <pivotArea field="1" type="button" dataOnly="0" labelOnly="1" outline="0" axis="axisRow" fieldPosition="1"/>
    </format>
    <format dxfId="375">
      <pivotArea field="2" type="button" dataOnly="0" labelOnly="1" outline="0" axis="axisRow" fieldPosition="2"/>
    </format>
    <format dxfId="374">
      <pivotArea field="3" type="button" dataOnly="0" labelOnly="1" outline="0" axis="axisRow" fieldPosition="3"/>
    </format>
    <format dxfId="37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2">
      <pivotArea field="7" type="button" dataOnly="0" labelOnly="1" outline="0" axis="axisRow" fieldPosition="0"/>
    </format>
    <format dxfId="371">
      <pivotArea field="1" type="button" dataOnly="0" labelOnly="1" outline="0" axis="axisRow" fieldPosition="1"/>
    </format>
    <format dxfId="370">
      <pivotArea field="2" type="button" dataOnly="0" labelOnly="1" outline="0" axis="axisRow" fieldPosition="2"/>
    </format>
    <format dxfId="369">
      <pivotArea field="3" type="button" dataOnly="0" labelOnly="1" outline="0" axis="axisRow" fieldPosition="3"/>
    </format>
    <format dxfId="36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7">
      <pivotArea field="7" type="button" dataOnly="0" labelOnly="1" outline="0" axis="axisRow" fieldPosition="0"/>
    </format>
    <format dxfId="366">
      <pivotArea field="1" type="button" dataOnly="0" labelOnly="1" outline="0" axis="axisRow" fieldPosition="1"/>
    </format>
    <format dxfId="365">
      <pivotArea field="2" type="button" dataOnly="0" labelOnly="1" outline="0" axis="axisRow" fieldPosition="2"/>
    </format>
    <format dxfId="364">
      <pivotArea field="3" type="button" dataOnly="0" labelOnly="1" outline="0" axis="axisRow" fieldPosition="3"/>
    </format>
    <format dxfId="36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2">
      <pivotArea field="7" type="button" dataOnly="0" labelOnly="1" outline="0" axis="axisRow" fieldPosition="0"/>
    </format>
    <format dxfId="361">
      <pivotArea field="1" type="button" dataOnly="0" labelOnly="1" outline="0" axis="axisRow" fieldPosition="1"/>
    </format>
    <format dxfId="360">
      <pivotArea field="2" type="button" dataOnly="0" labelOnly="1" outline="0" axis="axisRow" fieldPosition="2"/>
    </format>
    <format dxfId="359">
      <pivotArea field="3" type="button" dataOnly="0" labelOnly="1" outline="0" axis="axisRow" fieldPosition="3"/>
    </format>
    <format dxfId="35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57">
      <pivotArea field="7" type="button" dataOnly="0" labelOnly="1" outline="0" axis="axisRow" fieldPosition="0"/>
    </format>
    <format dxfId="356">
      <pivotArea field="1" type="button" dataOnly="0" labelOnly="1" outline="0" axis="axisRow" fieldPosition="1"/>
    </format>
    <format dxfId="355">
      <pivotArea field="2" type="button" dataOnly="0" labelOnly="1" outline="0" axis="axisRow" fieldPosition="2"/>
    </format>
    <format dxfId="354">
      <pivotArea field="3" type="button" dataOnly="0" labelOnly="1" outline="0" axis="axisRow" fieldPosition="3"/>
    </format>
    <format dxfId="35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52">
      <pivotArea field="7" type="button" dataOnly="0" labelOnly="1" outline="0" axis="axisRow" fieldPosition="0"/>
    </format>
    <format dxfId="351">
      <pivotArea field="1" type="button" dataOnly="0" labelOnly="1" outline="0" axis="axisRow" fieldPosition="1"/>
    </format>
    <format dxfId="350">
      <pivotArea field="2" type="button" dataOnly="0" labelOnly="1" outline="0" axis="axisRow" fieldPosition="2"/>
    </format>
    <format dxfId="349">
      <pivotArea field="3" type="button" dataOnly="0" labelOnly="1" outline="0" axis="axisRow" fieldPosition="3"/>
    </format>
    <format dxfId="34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47">
      <pivotArea outline="0" fieldPosition="0">
        <references count="1">
          <reference field="4294967294" count="1" selected="0">
            <x v="3"/>
          </reference>
        </references>
      </pivotArea>
    </format>
    <format dxfId="346">
      <pivotArea outline="0" fieldPosition="0">
        <references count="1">
          <reference field="4294967294" count="1" selected="0">
            <x v="2"/>
          </reference>
        </references>
      </pivotArea>
    </format>
    <format dxfId="345">
      <pivotArea field="7" type="button" dataOnly="0" labelOnly="1" outline="0" axis="axisRow" fieldPosition="0"/>
    </format>
    <format dxfId="344">
      <pivotArea field="1" type="button" dataOnly="0" labelOnly="1" outline="0" axis="axisRow" fieldPosition="1"/>
    </format>
    <format dxfId="343">
      <pivotArea field="2" type="button" dataOnly="0" labelOnly="1" outline="0" axis="axisRow" fieldPosition="2"/>
    </format>
    <format dxfId="342">
      <pivotArea field="3" type="button" dataOnly="0" labelOnly="1" outline="0" axis="axisRow" fieldPosition="3"/>
    </format>
    <format dxfId="34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40">
      <pivotArea field="7" type="button" dataOnly="0" labelOnly="1" outline="0" axis="axisRow" fieldPosition="0"/>
    </format>
    <format dxfId="339">
      <pivotArea field="1" type="button" dataOnly="0" labelOnly="1" outline="0" axis="axisRow" fieldPosition="1"/>
    </format>
    <format dxfId="338">
      <pivotArea field="2" type="button" dataOnly="0" labelOnly="1" outline="0" axis="axisRow" fieldPosition="2"/>
    </format>
    <format dxfId="337">
      <pivotArea field="3" type="button" dataOnly="0" labelOnly="1" outline="0" axis="axisRow" fieldPosition="3"/>
    </format>
    <format dxfId="33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3">
      <pivotArea outline="0" fieldPosition="0">
        <references count="1">
          <reference field="4294967294" count="1">
            <x v="4"/>
          </reference>
        </references>
      </pivotArea>
    </format>
    <format dxfId="33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3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3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2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2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7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6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5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1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&amp;[abril]" cap="abri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2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5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6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9"/>
    </i>
    <i>
      <x v="10"/>
    </i>
    <i>
      <x v="2"/>
    </i>
    <i>
      <x v="5"/>
    </i>
    <i>
      <x v="8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formats count="6">
    <format dxfId="325">
      <pivotArea collapsedLevelsAreSubtotals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24">
      <pivotArea dataOnly="0" labelOnly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23">
      <pivotArea dataOnly="0" labelOnly="1" fieldPosition="0">
        <references count="1">
          <reference field="5" count="1">
            <x v="7"/>
          </reference>
        </references>
      </pivotArea>
    </format>
    <format dxfId="322">
      <pivotArea dataOnly="0" labelOnly="1" fieldPosition="0">
        <references count="1">
          <reference field="5" count="1">
            <x v="11"/>
          </reference>
        </references>
      </pivotArea>
    </format>
    <format dxfId="321">
      <pivotArea dataOnly="0" labelOnly="1" fieldPosition="0">
        <references count="1">
          <reference field="5" count="1">
            <x v="1"/>
          </reference>
        </references>
      </pivotArea>
    </format>
    <format dxfId="320">
      <pivotArea dataOnly="0" labelOnly="1" fieldPosition="0">
        <references count="1">
          <reference field="5" count="4">
            <x v="0"/>
            <x v="3"/>
            <x v="6"/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4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8"/>
    </i>
    <i>
      <x v="9"/>
    </i>
    <i>
      <x v="10"/>
    </i>
    <i>
      <x v="2"/>
    </i>
    <i>
      <x v="5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327">
      <pivotArea dataOnly="0" labelOnly="1" fieldPosition="0">
        <references count="1">
          <reference field="5" count="6">
            <x v="0"/>
            <x v="1"/>
            <x v="3"/>
            <x v="6"/>
            <x v="7"/>
            <x v="11"/>
          </reference>
        </references>
      </pivotArea>
    </format>
    <format dxfId="326">
      <pivotArea dataOnly="0" labelOnly="1" fieldPosition="0">
        <references count="1">
          <reference field="5" count="1"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5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4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586" name="[Ventas].[Desc. item].&amp;" cap=""/>
    <pageField fld="1" hier="182" name="[Calendario].[Año].&amp;[2024]" cap="2024"/>
    <pageField fld="7" hier="184" name="[Calendario].[Date].[All]" cap="All"/>
    <pageField fld="0" hier="191" name="[Calendario].[Mes].&amp;[abril]" cap="abril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319">
      <pivotArea field="3" type="button" dataOnly="0" labelOnly="1" outline="0"/>
    </format>
    <format dxfId="318">
      <pivotArea field="3" type="button" dataOnly="0" labelOnly="1" outline="0"/>
    </format>
    <format dxfId="317">
      <pivotArea field="3" type="button" dataOnly="0" labelOnly="1" outline="0"/>
    </format>
    <format dxfId="316">
      <pivotArea field="3" type="button" dataOnly="0" labelOnly="1" outline="0"/>
    </format>
    <format dxfId="315">
      <pivotArea field="3" type="button" dataOnly="0" labelOnly="1" outline="0"/>
    </format>
    <format dxfId="314">
      <pivotArea field="3" type="button" dataOnly="0" labelOnly="1" outline="0"/>
    </format>
    <format dxfId="313">
      <pivotArea field="3" type="button" dataOnly="0" labelOnly="1" outline="0"/>
    </format>
    <format dxfId="312">
      <pivotArea field="3" type="button" dataOnly="0" labelOnly="1" outline="0"/>
    </format>
    <format dxfId="311">
      <pivotArea outline="0" collapsedLevelsAreSubtotals="1" fieldPosition="0"/>
    </format>
    <format dxfId="310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5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6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51" name="[Unidad de negocio].[Unidad de Negocio].[All]" cap="All"/>
    <pageField fld="10" hier="374" name="[LANZAMIENTOS].[ESTADO].[All]" cap="All"/>
    <pageField fld="8" hier="586" name="[Ventas].[Desc. item].&amp;" cap=""/>
    <pageField fld="1" hier="182" name="[Calendario].[Año].&amp;[2024]" cap="2024"/>
    <pageField fld="7" hier="184" name="[Calendario].[Date].&amp;[2024-10-01T00:00:00]" cap="01/10/2024"/>
    <pageField fld="0" hier="191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309">
      <pivotArea field="3" type="button" dataOnly="0" labelOnly="1" outline="0"/>
    </format>
    <format dxfId="308">
      <pivotArea field="3" type="button" dataOnly="0" labelOnly="1" outline="0"/>
    </format>
    <format dxfId="307">
      <pivotArea field="3" type="button" dataOnly="0" labelOnly="1" outline="0"/>
    </format>
    <format dxfId="306">
      <pivotArea field="3" type="button" dataOnly="0" labelOnly="1" outline="0"/>
    </format>
    <format dxfId="305">
      <pivotArea field="3" type="button" dataOnly="0" labelOnly="1" outline="0"/>
    </format>
    <format dxfId="304">
      <pivotArea field="3" type="button" dataOnly="0" labelOnly="1" outline="0"/>
    </format>
    <format dxfId="303">
      <pivotArea field="3" type="button" dataOnly="0" labelOnly="1" outline="0"/>
    </format>
    <format dxfId="302">
      <pivotArea field="3" type="button" dataOnly="0" labelOnly="1" outline="0"/>
    </format>
    <format dxfId="301">
      <pivotArea outline="0" collapsedLevelsAreSubtotals="1" fieldPosition="0"/>
    </format>
    <format dxfId="300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2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1" name="[Unidad de negocio].[Unidad de Negocio].&amp;[Comercial]" cap="Comercial"/>
    <pageField fld="9" hier="586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86">
      <pivotArea field="3" type="button" dataOnly="0" labelOnly="1" outline="0"/>
    </format>
    <format dxfId="285">
      <pivotArea field="3" type="button" dataOnly="0" labelOnly="1" outline="0"/>
    </format>
    <format dxfId="284">
      <pivotArea field="3" type="button" dataOnly="0" labelOnly="1" outline="0"/>
    </format>
    <format dxfId="283">
      <pivotArea field="3" type="button" dataOnly="0" labelOnly="1" outline="0"/>
    </format>
    <format dxfId="282">
      <pivotArea field="3" type="button" dataOnly="0" labelOnly="1" outline="0"/>
    </format>
    <format dxfId="281">
      <pivotArea field="3" type="button" dataOnly="0" labelOnly="1" outline="0"/>
    </format>
    <format dxfId="280">
      <pivotArea field="3" type="button" dataOnly="0" labelOnly="1" outline="0"/>
    </format>
    <format dxfId="279">
      <pivotArea field="3" type="button" dataOnly="0" labelOnly="1" outline="0"/>
    </format>
    <format dxfId="278">
      <pivotArea outline="0" collapsedLevelsAreSubtotals="1" fieldPosition="0"/>
    </format>
    <format dxfId="277">
      <pivotArea outline="0" fieldPosition="0">
        <references count="1">
          <reference field="4294967294" count="1" selected="0">
            <x v="2"/>
          </reference>
        </references>
      </pivotArea>
    </format>
    <format dxfId="276">
      <pivotArea outline="0" fieldPosition="0">
        <references count="1">
          <reference field="4294967294" count="1" selected="0">
            <x v="4"/>
          </reference>
        </references>
      </pivotArea>
    </format>
    <format dxfId="275">
      <pivotArea outline="0" fieldPosition="0">
        <references count="1">
          <reference field="4294967294" count="1" selected="0">
            <x v="6"/>
          </reference>
        </references>
      </pivotArea>
    </format>
    <format dxfId="27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30"/>
    <rowHierarchyUsage hierarchyUsage="531"/>
    <rowHierarchyUsage hierarchyUsage="611"/>
    <rowHierarchyUsage hierarchyUsage="60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2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1" name="[Unidad de negocio].[Unidad de Negocio].&amp;[Comercial]" cap="Comercial"/>
    <pageField fld="9" hier="586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99">
      <pivotArea field="3" type="button" dataOnly="0" labelOnly="1" outline="0"/>
    </format>
    <format dxfId="298">
      <pivotArea field="3" type="button" dataOnly="0" labelOnly="1" outline="0"/>
    </format>
    <format dxfId="297">
      <pivotArea field="3" type="button" dataOnly="0" labelOnly="1" outline="0"/>
    </format>
    <format dxfId="296">
      <pivotArea field="3" type="button" dataOnly="0" labelOnly="1" outline="0"/>
    </format>
    <format dxfId="295">
      <pivotArea field="3" type="button" dataOnly="0" labelOnly="1" outline="0"/>
    </format>
    <format dxfId="294">
      <pivotArea field="3" type="button" dataOnly="0" labelOnly="1" outline="0"/>
    </format>
    <format dxfId="293">
      <pivotArea field="3" type="button" dataOnly="0" labelOnly="1" outline="0"/>
    </format>
    <format dxfId="292">
      <pivotArea field="3" type="button" dataOnly="0" labelOnly="1" outline="0"/>
    </format>
    <format dxfId="291">
      <pivotArea outline="0" collapsedLevelsAreSubtotals="1" fieldPosition="0"/>
    </format>
    <format dxfId="290">
      <pivotArea outline="0" fieldPosition="0">
        <references count="1">
          <reference field="4294967294" count="1" selected="0">
            <x v="2"/>
          </reference>
        </references>
      </pivotArea>
    </format>
    <format dxfId="289">
      <pivotArea outline="0" fieldPosition="0">
        <references count="1">
          <reference field="4294967294" count="1" selected="0">
            <x v="4"/>
          </reference>
        </references>
      </pivotArea>
    </format>
    <format dxfId="288">
      <pivotArea outline="0" fieldPosition="0">
        <references count="1">
          <reference field="4294967294" count="1" selected="0">
            <x v="6"/>
          </reference>
        </references>
      </pivotArea>
    </format>
    <format dxfId="287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11"/>
    <rowHierarchyUsage hierarchyUsage="60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4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18T00:00:00]" cap="18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18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3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1" name="[Calendario].[Mes].&amp;[marzo]" cap="marzo"/>
    <pageField fld="9" hier="448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273">
      <pivotArea outline="0" collapsedLevelsAreSubtotals="1" fieldPosition="0"/>
    </format>
    <format dxfId="272">
      <pivotArea outline="0" fieldPosition="0">
        <references count="1">
          <reference field="4294967294" count="1" selected="0">
            <x v="0"/>
          </reference>
        </references>
      </pivotArea>
    </format>
    <format dxfId="271">
      <pivotArea outline="0" fieldPosition="0">
        <references count="1">
          <reference field="4294967294" count="1" selected="0">
            <x v="2"/>
          </reference>
        </references>
      </pivotArea>
    </format>
    <format dxfId="270">
      <pivotArea dataOnly="0" outline="0" fieldPosition="0">
        <references count="1">
          <reference field="6" count="0" defaultSubtotal="1"/>
        </references>
      </pivotArea>
    </format>
    <format dxfId="269">
      <pivotArea dataOnly="0" outline="0" fieldPosition="0">
        <references count="1">
          <reference field="6" count="0" defaultSubtotal="1"/>
        </references>
      </pivotArea>
    </format>
    <format dxfId="268">
      <pivotArea dataOnly="0" outline="0" fieldPosition="0">
        <references count="1">
          <reference field="6" count="0" defaultSubtotal="1"/>
        </references>
      </pivotArea>
    </format>
    <format dxfId="267">
      <pivotArea field="6" type="button" dataOnly="0" labelOnly="1" outline="0" axis="axisRow" fieldPosition="0"/>
    </format>
    <format dxfId="266">
      <pivotArea field="7" type="button" dataOnly="0" labelOnly="1" outline="0" axis="axisRow" fieldPosition="1"/>
    </format>
    <format dxfId="26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4">
      <pivotArea field="6" type="button" dataOnly="0" labelOnly="1" outline="0" axis="axisRow" fieldPosition="0"/>
    </format>
    <format dxfId="263">
      <pivotArea field="7" type="button" dataOnly="0" labelOnly="1" outline="0" axis="axisRow" fieldPosition="1"/>
    </format>
    <format dxfId="26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1">
      <pivotArea outline="0" fieldPosition="0">
        <references count="1">
          <reference field="6" count="1" selected="0" defaultSubtotal="1">
            <x v="6"/>
          </reference>
        </references>
      </pivotArea>
    </format>
    <format dxfId="260">
      <pivotArea grandRow="1" outline="0" collapsedLevelsAreSubtotals="1" fieldPosition="0"/>
    </format>
    <format dxfId="259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258">
      <pivotArea dataOnly="0" labelOnly="1" grandRow="1" outline="0" fieldPosition="0"/>
    </format>
    <format dxfId="257">
      <pivotArea grandRow="1" outline="0" collapsedLevelsAreSubtotals="1" fieldPosition="0"/>
    </format>
    <format dxfId="256">
      <pivotArea dataOnly="0" labelOnly="1" grandRow="1" outline="0" fieldPosition="0"/>
    </format>
    <format dxfId="255">
      <pivotArea outline="0" fieldPosition="0">
        <references count="1">
          <reference field="6" count="1" selected="0" defaultSubtotal="1">
            <x v="6"/>
          </reference>
        </references>
      </pivotArea>
    </format>
    <format dxfId="254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08"/>
    <rowHierarchyUsage hierarchyUsage="70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4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09" name="[ITEMS X HORAS].[Año].&amp;[2023]" cap="2023"/>
    <pageField fld="7" hier="318" name="[ITEMS X HORAS].[Día].[All]" cap="All"/>
  </pageFields>
  <dataFields count="2">
    <dataField fld="9" baseField="0" baseItem="0"/>
    <dataField fld="0" baseField="0" baseItem="0" numFmtId="3"/>
  </dataFields>
  <formats count="38">
    <format dxfId="253">
      <pivotArea outline="0" collapsedLevelsAreSubtotals="1" fieldPosition="0"/>
    </format>
    <format dxfId="252">
      <pivotArea outline="0" fieldPosition="0">
        <references count="1">
          <reference field="4294967294" count="1" selected="0">
            <x v="1"/>
          </reference>
        </references>
      </pivotArea>
    </format>
    <format dxfId="251">
      <pivotArea field="6" type="button" dataOnly="0" labelOnly="1" outline="0" axis="axisRow" fieldPosition="1"/>
    </format>
    <format dxfId="250">
      <pivotArea field="1" type="button" dataOnly="0" labelOnly="1" outline="0" axis="axisRow" fieldPosition="0"/>
    </format>
    <format dxfId="249">
      <pivotArea field="2" type="button" dataOnly="0" labelOnly="1" outline="0" axis="axisRow" fieldPosition="2"/>
    </format>
    <format dxfId="24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7">
      <pivotArea field="6" type="button" dataOnly="0" labelOnly="1" outline="0" axis="axisRow" fieldPosition="1"/>
    </format>
    <format dxfId="246">
      <pivotArea field="1" type="button" dataOnly="0" labelOnly="1" outline="0" axis="axisRow" fieldPosition="0"/>
    </format>
    <format dxfId="245">
      <pivotArea field="2" type="button" dataOnly="0" labelOnly="1" outline="0" axis="axisRow" fieldPosition="2"/>
    </format>
    <format dxfId="2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3">
      <pivotArea field="6" type="button" dataOnly="0" labelOnly="1" outline="0" axis="axisRow" fieldPosition="1"/>
    </format>
    <format dxfId="242">
      <pivotArea field="1" type="button" dataOnly="0" labelOnly="1" outline="0" axis="axisRow" fieldPosition="0"/>
    </format>
    <format dxfId="241">
      <pivotArea field="2" type="button" dataOnly="0" labelOnly="1" outline="0" axis="axisRow" fieldPosition="2"/>
    </format>
    <format dxfId="24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9">
      <pivotArea field="6" type="button" dataOnly="0" labelOnly="1" outline="0" axis="axisRow" fieldPosition="1"/>
    </format>
    <format dxfId="238">
      <pivotArea field="1" type="button" dataOnly="0" labelOnly="1" outline="0" axis="axisRow" fieldPosition="0"/>
    </format>
    <format dxfId="237">
      <pivotArea field="2" type="button" dataOnly="0" labelOnly="1" outline="0" axis="axisRow" fieldPosition="2"/>
    </format>
    <format dxfId="23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5">
      <pivotArea field="6" type="button" dataOnly="0" labelOnly="1" outline="0" axis="axisRow" fieldPosition="1"/>
    </format>
    <format dxfId="234">
      <pivotArea field="1" type="button" dataOnly="0" labelOnly="1" outline="0" axis="axisRow" fieldPosition="0"/>
    </format>
    <format dxfId="233">
      <pivotArea field="2" type="button" dataOnly="0" labelOnly="1" outline="0" axis="axisRow" fieldPosition="2"/>
    </format>
    <format dxfId="23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1">
      <pivotArea field="6" type="button" dataOnly="0" labelOnly="1" outline="0" axis="axisRow" fieldPosition="1"/>
    </format>
    <format dxfId="230">
      <pivotArea field="1" type="button" dataOnly="0" labelOnly="1" outline="0" axis="axisRow" fieldPosition="0"/>
    </format>
    <format dxfId="229">
      <pivotArea field="2" type="button" dataOnly="0" labelOnly="1" outline="0" axis="axisRow" fieldPosition="2"/>
    </format>
    <format dxfId="2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7">
      <pivotArea field="6" type="button" dataOnly="0" labelOnly="1" outline="0" axis="axisRow" fieldPosition="1"/>
    </format>
    <format dxfId="226">
      <pivotArea field="1" type="button" dataOnly="0" labelOnly="1" outline="0" axis="axisRow" fieldPosition="0"/>
    </format>
    <format dxfId="225">
      <pivotArea field="2" type="button" dataOnly="0" labelOnly="1" outline="0" axis="axisRow" fieldPosition="2"/>
    </format>
    <format dxfId="2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3">
      <pivotArea field="6" type="button" dataOnly="0" labelOnly="1" outline="0" axis="axisRow" fieldPosition="1"/>
    </format>
    <format dxfId="222">
      <pivotArea field="1" type="button" dataOnly="0" labelOnly="1" outline="0" axis="axisRow" fieldPosition="0"/>
    </format>
    <format dxfId="221">
      <pivotArea field="2" type="button" dataOnly="0" labelOnly="1" outline="0" axis="axisRow" fieldPosition="2"/>
    </format>
    <format dxfId="2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7">
      <pivotArea dataOnly="0" outline="0" fieldPosition="0">
        <references count="1">
          <reference field="6" count="0" defaultSubtotal="1"/>
        </references>
      </pivotArea>
    </format>
    <format dxfId="216">
      <pivotArea dataOnly="0" outline="0" fieldPosition="0">
        <references count="1">
          <reference field="6" count="0" defaultSubtotal="1"/>
        </references>
      </pivotArea>
    </format>
  </formats>
  <pivotHierarchies count="16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39"/>
    <rowHierarchyUsage hierarchyUsage="316"/>
    <rowHierarchyUsage hierarchyUsage="317"/>
  </rowHierarchiesUsage>
  <colHierarchiesUsage count="2">
    <colHierarchyUsage hierarchyUsage="330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05" t="s">
        <v>105</v>
      </c>
      <c r="F13" s="17" t="s">
        <v>40</v>
      </c>
      <c r="G13" s="112" t="s">
        <v>102</v>
      </c>
      <c r="H13" s="112" t="s">
        <v>103</v>
      </c>
      <c r="I13" s="68" t="s">
        <v>342</v>
      </c>
      <c r="J13" s="105" t="s">
        <v>105</v>
      </c>
      <c r="K13" s="17" t="s">
        <v>40</v>
      </c>
      <c r="L13" s="112" t="s">
        <v>102</v>
      </c>
      <c r="M13" s="112" t="s">
        <v>103</v>
      </c>
      <c r="N13" s="68" t="s">
        <v>342</v>
      </c>
      <c r="O13" s="105" t="s">
        <v>105</v>
      </c>
      <c r="P13" s="17" t="s">
        <v>40</v>
      </c>
      <c r="Q13" s="112" t="s">
        <v>102</v>
      </c>
      <c r="R13" s="112" t="s">
        <v>103</v>
      </c>
      <c r="S13" s="68" t="s">
        <v>342</v>
      </c>
      <c r="T13" s="105" t="s">
        <v>105</v>
      </c>
      <c r="U13" s="17" t="s">
        <v>40</v>
      </c>
      <c r="V13" s="112" t="s">
        <v>102</v>
      </c>
      <c r="W13" s="112" t="s">
        <v>103</v>
      </c>
      <c r="X13" s="68" t="s">
        <v>342</v>
      </c>
      <c r="Y13" s="105" t="s">
        <v>105</v>
      </c>
      <c r="Z13" s="17" t="s">
        <v>40</v>
      </c>
      <c r="AA13" s="112" t="s">
        <v>102</v>
      </c>
      <c r="AB13" s="112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05" t="s">
        <v>105</v>
      </c>
      <c r="F13" s="17" t="s">
        <v>40</v>
      </c>
      <c r="G13" s="112" t="s">
        <v>102</v>
      </c>
      <c r="H13" s="112" t="s">
        <v>103</v>
      </c>
      <c r="I13" s="68" t="s">
        <v>342</v>
      </c>
      <c r="J13" s="105" t="s">
        <v>105</v>
      </c>
      <c r="K13" s="17" t="s">
        <v>40</v>
      </c>
      <c r="L13" s="112" t="s">
        <v>102</v>
      </c>
      <c r="M13" s="112" t="s">
        <v>103</v>
      </c>
      <c r="N13" s="68" t="s">
        <v>342</v>
      </c>
      <c r="O13" s="105" t="s">
        <v>105</v>
      </c>
      <c r="P13" s="17" t="s">
        <v>40</v>
      </c>
      <c r="Q13" s="112" t="s">
        <v>102</v>
      </c>
      <c r="R13" s="112" t="s">
        <v>103</v>
      </c>
      <c r="S13" s="68" t="s">
        <v>342</v>
      </c>
      <c r="T13" s="105" t="s">
        <v>105</v>
      </c>
      <c r="U13" s="17" t="s">
        <v>40</v>
      </c>
      <c r="V13" s="112" t="s">
        <v>102</v>
      </c>
      <c r="W13" s="112" t="s">
        <v>103</v>
      </c>
      <c r="X13" s="68" t="s">
        <v>342</v>
      </c>
      <c r="Y13" s="105" t="s">
        <v>105</v>
      </c>
      <c r="Z13" s="17" t="s">
        <v>40</v>
      </c>
      <c r="AA13" s="112" t="s">
        <v>102</v>
      </c>
      <c r="AB13" s="112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433</v>
      </c>
      <c r="B1" t="s" vm="18">
        <v>446</v>
      </c>
      <c r="F1" s="86" t="s">
        <v>433</v>
      </c>
      <c r="G1" t="s" vm="18">
        <v>446</v>
      </c>
    </row>
    <row r="2" spans="1:7" x14ac:dyDescent="0.3">
      <c r="A2" s="86" t="s">
        <v>435</v>
      </c>
      <c r="B2" t="s" vm="14">
        <v>384</v>
      </c>
      <c r="F2" s="86" t="s">
        <v>435</v>
      </c>
      <c r="G2" t="s" vm="14">
        <v>384</v>
      </c>
    </row>
    <row r="3" spans="1:7" x14ac:dyDescent="0.3">
      <c r="A3" s="86" t="s">
        <v>436</v>
      </c>
      <c r="B3" t="s" vm="15">
        <v>339</v>
      </c>
      <c r="F3" s="86" t="s">
        <v>436</v>
      </c>
      <c r="G3" t="s" vm="16">
        <v>106</v>
      </c>
    </row>
    <row r="4" spans="1:7" x14ac:dyDescent="0.3">
      <c r="B4" s="98" t="s">
        <v>436</v>
      </c>
      <c r="G4" s="98" t="s">
        <v>437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438</v>
      </c>
      <c r="B6" s="4">
        <v>-69071690.697817087</v>
      </c>
      <c r="F6" s="99" t="s">
        <v>438</v>
      </c>
      <c r="G6" s="4">
        <v>-149674199.80712017</v>
      </c>
    </row>
    <row r="7" spans="1:7" x14ac:dyDescent="0.3">
      <c r="A7" s="99" t="s">
        <v>439</v>
      </c>
      <c r="B7" s="85">
        <v>-1.37144225370352</v>
      </c>
      <c r="F7" s="99" t="s">
        <v>439</v>
      </c>
      <c r="G7" s="85">
        <v>-0.17287275550899667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-69071690.697817087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-1.37144225370352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-149674199.80712017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-0.17287275550899667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D1" sqref="D1:E8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433</v>
      </c>
      <c r="B1" t="s" vm="17">
        <v>106</v>
      </c>
      <c r="D1" s="86" t="s">
        <v>433</v>
      </c>
      <c r="E1" t="s" vm="17">
        <v>106</v>
      </c>
    </row>
    <row r="2" spans="1:5" x14ac:dyDescent="0.3">
      <c r="A2" s="86" t="s">
        <v>435</v>
      </c>
      <c r="B2" t="s" vm="14">
        <v>384</v>
      </c>
      <c r="D2" s="86" t="s">
        <v>435</v>
      </c>
      <c r="E2" t="s" vm="14">
        <v>384</v>
      </c>
    </row>
    <row r="3" spans="1:5" x14ac:dyDescent="0.3">
      <c r="A3" s="86" t="s">
        <v>436</v>
      </c>
      <c r="B3" t="s" vm="16">
        <v>106</v>
      </c>
      <c r="D3" s="86" t="s">
        <v>436</v>
      </c>
      <c r="E3" t="s" vm="15">
        <v>339</v>
      </c>
    </row>
    <row r="4" spans="1:5" x14ac:dyDescent="0.3">
      <c r="B4" s="98" t="s">
        <v>436</v>
      </c>
      <c r="E4" s="98" t="s">
        <v>436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448</v>
      </c>
      <c r="B6" s="85">
        <v>0.5182712301839788</v>
      </c>
      <c r="D6" s="99" t="s">
        <v>448</v>
      </c>
      <c r="E6" s="85">
        <v>0.50341296137897007</v>
      </c>
    </row>
    <row r="7" spans="1:5" x14ac:dyDescent="0.3">
      <c r="A7" s="99" t="s">
        <v>438</v>
      </c>
      <c r="B7" s="4">
        <v>8017808751.4000187</v>
      </c>
      <c r="D7" s="99" t="s">
        <v>438</v>
      </c>
      <c r="E7" s="4">
        <v>1573890467.6600006</v>
      </c>
    </row>
    <row r="8" spans="1:5" x14ac:dyDescent="0.3">
      <c r="A8" s="99" t="s">
        <v>439</v>
      </c>
      <c r="B8" s="85">
        <v>0.20163717082343235</v>
      </c>
      <c r="D8" s="99" t="s">
        <v>439</v>
      </c>
      <c r="E8" s="85">
        <v>0.15941583432049156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4" sqref="B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14">
        <f>financiera!E6</f>
        <v>0.50341296137897007</v>
      </c>
    </row>
    <row r="3" spans="1:2" x14ac:dyDescent="0.3">
      <c r="A3" t="str">
        <f>financiera!D7</f>
        <v>UTILIDAD NETA FINAL</v>
      </c>
      <c r="B3" s="88">
        <f>financiera!E7</f>
        <v>1573890467.6600006</v>
      </c>
    </row>
    <row r="4" spans="1:2" x14ac:dyDescent="0.3">
      <c r="A4" t="str">
        <f>financiera!D8</f>
        <v>MARGEN NETO FINAL</v>
      </c>
      <c r="B4" s="114">
        <f>financiera!E8</f>
        <v>0.15941583432049156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0.5182712301839788</v>
      </c>
    </row>
    <row r="3" spans="1:2" x14ac:dyDescent="0.3">
      <c r="A3" t="str">
        <f>+financiera!A7</f>
        <v>UTILIDAD NETA FINAL</v>
      </c>
      <c r="B3" s="88">
        <f>+financiera!B7</f>
        <v>8017808751.4000187</v>
      </c>
    </row>
    <row r="4" spans="1:2" x14ac:dyDescent="0.3">
      <c r="A4" t="str">
        <f>+financiera!A8</f>
        <v>MARGEN NETO FINAL</v>
      </c>
      <c r="B4" s="87">
        <f>+financiera!B8</f>
        <v>0.20163717082343235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0"/>
  <sheetViews>
    <sheetView topLeftCell="D12" zoomScaleNormal="100" zoomScaleSheetLayoutView="100" workbookViewId="0">
      <selection activeCell="G45" sqref="G45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433</v>
      </c>
      <c r="B1" t="s" vm="13">
        <v>434</v>
      </c>
      <c r="F1" s="86" t="s">
        <v>433</v>
      </c>
      <c r="G1" t="s" vm="13">
        <v>434</v>
      </c>
    </row>
    <row r="2" spans="1:8" x14ac:dyDescent="0.3">
      <c r="A2" s="86" t="s">
        <v>435</v>
      </c>
      <c r="B2" t="s" vm="14">
        <v>384</v>
      </c>
      <c r="F2" s="86" t="s">
        <v>435</v>
      </c>
      <c r="G2" t="s" vm="14">
        <v>384</v>
      </c>
    </row>
    <row r="3" spans="1:8" x14ac:dyDescent="0.3">
      <c r="A3" s="86" t="s">
        <v>436</v>
      </c>
      <c r="B3" t="s" vm="15">
        <v>339</v>
      </c>
      <c r="F3" s="86" t="s">
        <v>436</v>
      </c>
      <c r="G3" t="s" vm="16">
        <v>106</v>
      </c>
    </row>
    <row r="4" spans="1:8" x14ac:dyDescent="0.3">
      <c r="B4" s="98" t="s">
        <v>436</v>
      </c>
      <c r="G4" s="98" t="s">
        <v>437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438</v>
      </c>
      <c r="B6" s="4">
        <v>844297018.91960192</v>
      </c>
      <c r="F6" s="99" t="s">
        <v>438</v>
      </c>
      <c r="G6" s="4">
        <v>3921188285.7954502</v>
      </c>
    </row>
    <row r="7" spans="1:8" x14ac:dyDescent="0.3">
      <c r="A7" s="99" t="s">
        <v>439</v>
      </c>
      <c r="B7" s="85">
        <v>0.17672439333496795</v>
      </c>
      <c r="F7" s="99" t="s">
        <v>439</v>
      </c>
      <c r="G7" s="85">
        <v>0.21227501483350264</v>
      </c>
    </row>
    <row r="11" spans="1:8" x14ac:dyDescent="0.3">
      <c r="A11" s="86" t="s">
        <v>433</v>
      </c>
      <c r="B11" t="s" vm="13">
        <v>434</v>
      </c>
      <c r="F11" s="86" t="s">
        <v>433</v>
      </c>
      <c r="G11" t="s" vm="13">
        <v>434</v>
      </c>
    </row>
    <row r="12" spans="1:8" x14ac:dyDescent="0.3">
      <c r="A12" s="86" t="s">
        <v>435</v>
      </c>
      <c r="B12" t="s" vm="14">
        <v>384</v>
      </c>
      <c r="F12" s="86" t="s">
        <v>435</v>
      </c>
      <c r="G12" t="s" vm="14">
        <v>384</v>
      </c>
    </row>
    <row r="13" spans="1:8" x14ac:dyDescent="0.3">
      <c r="A13" s="86" t="s">
        <v>436</v>
      </c>
      <c r="B13" t="s" vm="15">
        <v>339</v>
      </c>
      <c r="F13" s="86" t="s">
        <v>436</v>
      </c>
      <c r="G13" t="s" vm="16">
        <v>106</v>
      </c>
    </row>
    <row r="14" spans="1:8" x14ac:dyDescent="0.3">
      <c r="B14" s="98" t="s">
        <v>436</v>
      </c>
      <c r="G14" s="113" t="s">
        <v>447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440</v>
      </c>
      <c r="B16" t="s">
        <v>438</v>
      </c>
      <c r="C16" t="s">
        <v>439</v>
      </c>
      <c r="F16" s="86" t="s">
        <v>440</v>
      </c>
      <c r="G16" t="s">
        <v>438</v>
      </c>
      <c r="H16" t="s">
        <v>439</v>
      </c>
    </row>
    <row r="17" spans="1:8" x14ac:dyDescent="0.3">
      <c r="A17" s="103" t="s">
        <v>432</v>
      </c>
      <c r="B17" s="4">
        <v>423361620.06576842</v>
      </c>
      <c r="C17" s="85">
        <v>0.15781539692263161</v>
      </c>
      <c r="F17" s="103" t="s">
        <v>432</v>
      </c>
      <c r="G17" s="4">
        <v>1639307956.2069397</v>
      </c>
      <c r="H17" s="85">
        <v>0.1661242678599352</v>
      </c>
    </row>
    <row r="18" spans="1:8" x14ac:dyDescent="0.3">
      <c r="A18" s="103" t="s">
        <v>402</v>
      </c>
      <c r="B18" s="4">
        <v>221709212.98269132</v>
      </c>
      <c r="C18" s="85">
        <v>0.25936440640543673</v>
      </c>
      <c r="F18" s="103" t="s">
        <v>402</v>
      </c>
      <c r="G18" s="4">
        <v>1035619630.7473967</v>
      </c>
      <c r="H18" s="85">
        <v>0.3056676946004353</v>
      </c>
    </row>
    <row r="19" spans="1:8" x14ac:dyDescent="0.3">
      <c r="A19" s="103" t="s">
        <v>399</v>
      </c>
      <c r="B19" s="4">
        <v>89543811.052180201</v>
      </c>
      <c r="C19" s="85">
        <v>0.16801733460583793</v>
      </c>
      <c r="F19" s="103" t="s">
        <v>399</v>
      </c>
      <c r="G19" s="4">
        <v>589778438.81680131</v>
      </c>
      <c r="H19" s="85">
        <v>0.24389144598335818</v>
      </c>
    </row>
    <row r="20" spans="1:8" x14ac:dyDescent="0.3">
      <c r="A20" s="103" t="s">
        <v>401</v>
      </c>
      <c r="B20" s="4">
        <v>84991903.691836968</v>
      </c>
      <c r="C20" s="85">
        <v>0.18678634693336768</v>
      </c>
      <c r="F20" s="103" t="s">
        <v>401</v>
      </c>
      <c r="G20" s="4">
        <v>466719844.57519108</v>
      </c>
      <c r="H20" s="85">
        <v>0.24950892539313646</v>
      </c>
    </row>
    <row r="21" spans="1:8" x14ac:dyDescent="0.3">
      <c r="A21" s="103" t="s">
        <v>398</v>
      </c>
      <c r="B21" s="4">
        <v>27063206.90419763</v>
      </c>
      <c r="C21" s="85">
        <v>0.14084044022752346</v>
      </c>
      <c r="F21" s="103" t="s">
        <v>398</v>
      </c>
      <c r="G21" s="4">
        <v>133537347.5966246</v>
      </c>
      <c r="H21" s="85">
        <v>0.21435115936612809</v>
      </c>
    </row>
    <row r="22" spans="1:8" x14ac:dyDescent="0.3">
      <c r="A22" s="103" t="s">
        <v>400</v>
      </c>
      <c r="B22" s="4">
        <v>7739333.6232508719</v>
      </c>
      <c r="C22" s="85">
        <v>0.14471469198342601</v>
      </c>
      <c r="F22" s="103" t="s">
        <v>400</v>
      </c>
      <c r="G22" s="4">
        <v>59480327.684826836</v>
      </c>
      <c r="H22" s="85">
        <v>0.2237314967391684</v>
      </c>
    </row>
    <row r="23" spans="1:8" x14ac:dyDescent="0.3">
      <c r="A23" s="103" t="s">
        <v>441</v>
      </c>
      <c r="B23" s="4">
        <v>770084.42676663201</v>
      </c>
      <c r="C23" s="85">
        <v>0.14848999851461339</v>
      </c>
      <c r="F23" s="99" t="s">
        <v>391</v>
      </c>
      <c r="G23" s="4">
        <v>20446789.140468854</v>
      </c>
      <c r="H23" s="85">
        <v>55.867223169190481</v>
      </c>
    </row>
    <row r="24" spans="1:8" x14ac:dyDescent="0.3">
      <c r="A24" s="102" t="s">
        <v>30</v>
      </c>
      <c r="B24" s="100">
        <v>1097.3138482173727</v>
      </c>
      <c r="C24" s="101">
        <v>1.621470355258109E-3</v>
      </c>
      <c r="F24" s="103" t="s">
        <v>441</v>
      </c>
      <c r="G24" s="4">
        <v>8686058.5336700231</v>
      </c>
      <c r="H24" s="85">
        <v>0.2966322708625071</v>
      </c>
    </row>
    <row r="25" spans="1:8" x14ac:dyDescent="0.3">
      <c r="A25" s="102" t="s">
        <v>442</v>
      </c>
      <c r="B25" s="100">
        <v>0</v>
      </c>
      <c r="C25" s="101">
        <v>0</v>
      </c>
      <c r="F25" s="99" t="s">
        <v>30</v>
      </c>
      <c r="G25" s="4">
        <v>1963093.5387970007</v>
      </c>
      <c r="H25" s="85">
        <v>0.32155851951831105</v>
      </c>
    </row>
    <row r="26" spans="1:8" x14ac:dyDescent="0.3">
      <c r="A26" s="102" t="s">
        <v>443</v>
      </c>
      <c r="B26" s="100">
        <v>-10000</v>
      </c>
      <c r="C26" s="101">
        <v>0</v>
      </c>
      <c r="F26" s="99" t="s">
        <v>442</v>
      </c>
      <c r="G26" s="4">
        <v>0</v>
      </c>
      <c r="H26" s="85">
        <v>0</v>
      </c>
    </row>
    <row r="27" spans="1:8" x14ac:dyDescent="0.3">
      <c r="A27" s="102" t="s">
        <v>391</v>
      </c>
      <c r="B27" s="100">
        <v>-388851.81934528484</v>
      </c>
      <c r="C27" s="101">
        <v>0</v>
      </c>
      <c r="F27" s="99" t="s">
        <v>443</v>
      </c>
      <c r="G27" s="4">
        <v>-10000</v>
      </c>
      <c r="H27" s="85">
        <v>0</v>
      </c>
    </row>
    <row r="28" spans="1:8" x14ac:dyDescent="0.3">
      <c r="A28" s="102" t="s">
        <v>444</v>
      </c>
      <c r="B28" s="100">
        <v>-1869842.2765726801</v>
      </c>
      <c r="C28" s="101">
        <v>10.268724300337086</v>
      </c>
      <c r="F28" s="99" t="s">
        <v>444</v>
      </c>
      <c r="G28" s="4">
        <v>-4660745.843511194</v>
      </c>
      <c r="H28" s="85">
        <v>-3.5710231363055893</v>
      </c>
    </row>
    <row r="29" spans="1:8" x14ac:dyDescent="0.3">
      <c r="A29" s="102" t="s">
        <v>445</v>
      </c>
      <c r="B29" s="100">
        <v>-8614557.0450202283</v>
      </c>
      <c r="C29" s="101">
        <v>-11.620972306561537</v>
      </c>
      <c r="F29" s="99" t="s">
        <v>445</v>
      </c>
      <c r="G29" s="4">
        <v>-29680455.201753426</v>
      </c>
      <c r="H29" s="85">
        <v>-19.315303304671087</v>
      </c>
    </row>
    <row r="30" spans="1:8" x14ac:dyDescent="0.3">
      <c r="A30" s="99" t="s">
        <v>6</v>
      </c>
      <c r="B30" s="4">
        <v>844297018.91960192</v>
      </c>
      <c r="C30" s="85">
        <v>0.17672439333496795</v>
      </c>
      <c r="F30" s="99" t="s">
        <v>6</v>
      </c>
      <c r="G30" s="4">
        <v>3921188285.7954502</v>
      </c>
      <c r="H30" s="85">
        <v>0.21227501483350264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>
      <selection activeCell="B24" sqref="B24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15" bestFit="1" customWidth="1"/>
    <col min="3" max="3" width="18.88671875" style="116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15" t="str">
        <f>+'rentabilidad comercial'!B16</f>
        <v>UTILIDAD NETA FINAL</v>
      </c>
      <c r="C1" s="116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15">
        <f>+'rentabilidad comercial'!B17</f>
        <v>423361620.06576842</v>
      </c>
      <c r="C2" s="116">
        <f>+'rentabilidad comercial'!C17</f>
        <v>0.15781539692263161</v>
      </c>
    </row>
    <row r="3" spans="1:3" x14ac:dyDescent="0.3">
      <c r="A3" s="98" t="str">
        <f>+'rentabilidad comercial'!A18</f>
        <v>TIENDA ESPECIALIZADA</v>
      </c>
      <c r="B3" s="115">
        <f>+'rentabilidad comercial'!B18</f>
        <v>221709212.98269132</v>
      </c>
      <c r="C3" s="116">
        <f>+'rentabilidad comercial'!C18</f>
        <v>0.25936440640543673</v>
      </c>
    </row>
    <row r="4" spans="1:3" x14ac:dyDescent="0.3">
      <c r="A4" s="98" t="str">
        <f>+'rentabilidad comercial'!A19</f>
        <v>CADENAS REGIONALES</v>
      </c>
      <c r="B4" s="115">
        <f>+'rentabilidad comercial'!B19</f>
        <v>89543811.052180201</v>
      </c>
      <c r="C4" s="116">
        <f>+'rentabilidad comercial'!C19</f>
        <v>0.16801733460583793</v>
      </c>
    </row>
    <row r="5" spans="1:3" x14ac:dyDescent="0.3">
      <c r="A5" s="98" t="str">
        <f>+'rentabilidad comercial'!A20</f>
        <v>FOOD SERVICE PREMIUM</v>
      </c>
      <c r="B5" s="115">
        <f>+'rentabilidad comercial'!B20</f>
        <v>84991903.691836968</v>
      </c>
      <c r="C5" s="116">
        <f>+'rentabilidad comercial'!C20</f>
        <v>0.18678634693336768</v>
      </c>
    </row>
    <row r="6" spans="1:3" x14ac:dyDescent="0.3">
      <c r="A6" s="98" t="str">
        <f>+'rentabilidad comercial'!A21</f>
        <v>AUTOSERVICIOS</v>
      </c>
      <c r="B6" s="115">
        <f>+'rentabilidad comercial'!B21</f>
        <v>27063206.90419763</v>
      </c>
      <c r="C6" s="116">
        <f>+'rentabilidad comercial'!C21</f>
        <v>0.14084044022752346</v>
      </c>
    </row>
    <row r="7" spans="1:3" x14ac:dyDescent="0.3">
      <c r="A7" s="98" t="str">
        <f>+'rentabilidad comercial'!A22</f>
        <v>DISTRIBUIDOR</v>
      </c>
      <c r="B7" s="115">
        <f>+'rentabilidad comercial'!B22</f>
        <v>7739333.6232508719</v>
      </c>
      <c r="C7" s="116">
        <f>+'rentabilidad comercial'!C22</f>
        <v>0.14471469198342601</v>
      </c>
    </row>
    <row r="8" spans="1:3" x14ac:dyDescent="0.3">
      <c r="A8" s="98" t="str">
        <f>+'rentabilidad comercial'!A23</f>
        <v>OTROS CLIENTES NACIONALES</v>
      </c>
      <c r="B8" s="115">
        <f>+'rentabilidad comercial'!B23</f>
        <v>770084.42676663201</v>
      </c>
      <c r="C8" s="116">
        <f>+'rentabilidad comercial'!C23</f>
        <v>0.14848999851461339</v>
      </c>
    </row>
    <row r="9" spans="1:3" x14ac:dyDescent="0.3">
      <c r="A9" s="98" t="str">
        <f>+'rentabilidad comercial'!A24</f>
        <v>RESTAURANTE</v>
      </c>
      <c r="B9" s="115">
        <f>+'rentabilidad comercial'!B24</f>
        <v>1097.3138482173727</v>
      </c>
      <c r="C9" s="116">
        <f>+'rentabilidad comercial'!C24</f>
        <v>1.621470355258109E-3</v>
      </c>
    </row>
    <row r="10" spans="1:3" x14ac:dyDescent="0.3">
      <c r="A10" s="98" t="str">
        <f>+'rentabilidad comercial'!A25</f>
        <v>CAFÉ QUINDÍO S.A.S.</v>
      </c>
      <c r="B10" s="115">
        <f>+'rentabilidad comercial'!B25</f>
        <v>0</v>
      </c>
      <c r="C10" s="116">
        <f>+'rentabilidad comercial'!C25</f>
        <v>0</v>
      </c>
    </row>
    <row r="11" spans="1:3" x14ac:dyDescent="0.3">
      <c r="A11" s="98" t="str">
        <f>+'rentabilidad comercial'!A26</f>
        <v>FERIAS Y EVENTOS</v>
      </c>
      <c r="B11" s="115">
        <f>+'rentabilidad comercial'!B26</f>
        <v>-10000</v>
      </c>
      <c r="C11" s="116">
        <f>+'rentabilidad comercial'!C26</f>
        <v>0</v>
      </c>
    </row>
    <row r="12" spans="1:3" x14ac:dyDescent="0.3">
      <c r="A12" s="98" t="str">
        <f>+'rentabilidad comercial'!A27</f>
        <v>OTROS</v>
      </c>
      <c r="B12" s="115">
        <f>+'rentabilidad comercial'!B27</f>
        <v>-388851.81934528484</v>
      </c>
      <c r="C12" s="116">
        <f>+'rentabilidad comercial'!C27</f>
        <v>0</v>
      </c>
    </row>
    <row r="13" spans="1:3" x14ac:dyDescent="0.3">
      <c r="A13" s="98" t="str">
        <f>+'rentabilidad comercial'!A28</f>
        <v>TIENDA VIRTUAL</v>
      </c>
      <c r="B13" s="115">
        <f>+'rentabilidad comercial'!B28</f>
        <v>-1869842.2765726801</v>
      </c>
      <c r="C13" s="116">
        <f>+'rentabilidad comercial'!C28</f>
        <v>10.268724300337086</v>
      </c>
    </row>
    <row r="14" spans="1:3" x14ac:dyDescent="0.3">
      <c r="A14" s="98" t="str">
        <f>+'rentabilidad comercial'!A29</f>
        <v>EMPLEADOS</v>
      </c>
      <c r="B14" s="115">
        <f>+'rentabilidad comercial'!B29</f>
        <v>-8614557.0450202283</v>
      </c>
      <c r="C14" s="116">
        <f>+'rentabilidad comercial'!C29</f>
        <v>-11.620972306561537</v>
      </c>
    </row>
    <row r="15" spans="1:3" x14ac:dyDescent="0.3">
      <c r="A15" s="98" t="str">
        <f>+'rentabilidad comercial'!A30</f>
        <v>Total general</v>
      </c>
      <c r="B15" s="115">
        <f>+'rentabilidad comercial'!B30</f>
        <v>844297018.91960192</v>
      </c>
      <c r="C15" s="116">
        <f>+'rentabilidad comercial'!C30</f>
        <v>0.17672439333496795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15" bestFit="1" customWidth="1"/>
    <col min="3" max="3" width="18.88671875" style="116" bestFit="1" customWidth="1"/>
    <col min="4" max="16384" width="8.88671875" style="98"/>
  </cols>
  <sheetData>
    <row r="1" spans="1:3" x14ac:dyDescent="0.3">
      <c r="A1" s="113" t="s">
        <v>449</v>
      </c>
      <c r="B1" s="115" t="str">
        <f>'rentabilidad comercial'!G16</f>
        <v>UTILIDAD NETA FINAL</v>
      </c>
      <c r="C1" s="116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15">
        <f>'rentabilidad comercial'!G17</f>
        <v>1639307956.2069397</v>
      </c>
      <c r="C2" s="116">
        <f>'rentabilidad comercial'!H17</f>
        <v>0.1661242678599352</v>
      </c>
    </row>
    <row r="3" spans="1:3" x14ac:dyDescent="0.3">
      <c r="A3" s="98" t="str">
        <f>'rentabilidad comercial'!F18</f>
        <v>TIENDA ESPECIALIZADA</v>
      </c>
      <c r="B3" s="115">
        <f>'rentabilidad comercial'!G18</f>
        <v>1035619630.7473967</v>
      </c>
      <c r="C3" s="116">
        <f>'rentabilidad comercial'!H18</f>
        <v>0.3056676946004353</v>
      </c>
    </row>
    <row r="4" spans="1:3" x14ac:dyDescent="0.3">
      <c r="A4" s="98" t="str">
        <f>'rentabilidad comercial'!F19</f>
        <v>CADENAS REGIONALES</v>
      </c>
      <c r="B4" s="115">
        <f>'rentabilidad comercial'!G19</f>
        <v>589778438.81680131</v>
      </c>
      <c r="C4" s="116">
        <f>'rentabilidad comercial'!H19</f>
        <v>0.24389144598335818</v>
      </c>
    </row>
    <row r="5" spans="1:3" x14ac:dyDescent="0.3">
      <c r="A5" s="98" t="str">
        <f>'rentabilidad comercial'!F20</f>
        <v>FOOD SERVICE PREMIUM</v>
      </c>
      <c r="B5" s="115">
        <f>'rentabilidad comercial'!G20</f>
        <v>466719844.57519108</v>
      </c>
      <c r="C5" s="116">
        <f>'rentabilidad comercial'!H20</f>
        <v>0.24950892539313646</v>
      </c>
    </row>
    <row r="6" spans="1:3" x14ac:dyDescent="0.3">
      <c r="A6" s="98" t="str">
        <f>'rentabilidad comercial'!F21</f>
        <v>AUTOSERVICIOS</v>
      </c>
      <c r="B6" s="115">
        <f>'rentabilidad comercial'!G21</f>
        <v>133537347.5966246</v>
      </c>
      <c r="C6" s="116">
        <f>'rentabilidad comercial'!H21</f>
        <v>0.21435115936612809</v>
      </c>
    </row>
    <row r="7" spans="1:3" x14ac:dyDescent="0.3">
      <c r="A7" s="98" t="str">
        <f>'rentabilidad comercial'!F22</f>
        <v>DISTRIBUIDOR</v>
      </c>
      <c r="B7" s="115">
        <f>'rentabilidad comercial'!G22</f>
        <v>59480327.684826836</v>
      </c>
      <c r="C7" s="116">
        <f>'rentabilidad comercial'!H22</f>
        <v>0.2237314967391684</v>
      </c>
    </row>
    <row r="8" spans="1:3" x14ac:dyDescent="0.3">
      <c r="A8" s="98" t="str">
        <f>'rentabilidad comercial'!F23</f>
        <v>OTROS</v>
      </c>
      <c r="B8" s="115">
        <f>'rentabilidad comercial'!G23</f>
        <v>20446789.140468854</v>
      </c>
      <c r="C8" s="116">
        <f>'rentabilidad comercial'!H23</f>
        <v>55.867223169190481</v>
      </c>
    </row>
    <row r="9" spans="1:3" x14ac:dyDescent="0.3">
      <c r="A9" s="98" t="str">
        <f>'rentabilidad comercial'!F24</f>
        <v>OTROS CLIENTES NACIONALES</v>
      </c>
      <c r="B9" s="115">
        <f>'rentabilidad comercial'!G24</f>
        <v>8686058.5336700231</v>
      </c>
      <c r="C9" s="116">
        <f>'rentabilidad comercial'!H24</f>
        <v>0.2966322708625071</v>
      </c>
    </row>
    <row r="10" spans="1:3" x14ac:dyDescent="0.3">
      <c r="A10" s="98" t="str">
        <f>'rentabilidad comercial'!F25</f>
        <v>RESTAURANTE</v>
      </c>
      <c r="B10" s="115">
        <f>'rentabilidad comercial'!G25</f>
        <v>1963093.5387970007</v>
      </c>
      <c r="C10" s="116">
        <f>'rentabilidad comercial'!H25</f>
        <v>0.32155851951831105</v>
      </c>
    </row>
    <row r="11" spans="1:3" x14ac:dyDescent="0.3">
      <c r="A11" s="98" t="str">
        <f>'rentabilidad comercial'!F26</f>
        <v>CAFÉ QUINDÍO S.A.S.</v>
      </c>
      <c r="B11" s="115">
        <f>'rentabilidad comercial'!G26</f>
        <v>0</v>
      </c>
      <c r="C11" s="116">
        <f>'rentabilidad comercial'!H26</f>
        <v>0</v>
      </c>
    </row>
    <row r="12" spans="1:3" x14ac:dyDescent="0.3">
      <c r="A12" s="98" t="str">
        <f>'rentabilidad comercial'!F27</f>
        <v>FERIAS Y EVENTOS</v>
      </c>
      <c r="B12" s="115">
        <f>'rentabilidad comercial'!G27</f>
        <v>-10000</v>
      </c>
      <c r="C12" s="116">
        <f>'rentabilidad comercial'!H27</f>
        <v>0</v>
      </c>
    </row>
    <row r="13" spans="1:3" x14ac:dyDescent="0.3">
      <c r="A13" s="98" t="str">
        <f>'rentabilidad comercial'!F28</f>
        <v>TIENDA VIRTUAL</v>
      </c>
      <c r="B13" s="115">
        <f>'rentabilidad comercial'!G28</f>
        <v>-4660745.843511194</v>
      </c>
      <c r="C13" s="116">
        <f>'rentabilidad comercial'!H28</f>
        <v>-3.5710231363055893</v>
      </c>
    </row>
    <row r="14" spans="1:3" x14ac:dyDescent="0.3">
      <c r="A14" s="98" t="str">
        <f>'rentabilidad comercial'!F29</f>
        <v>EMPLEADOS</v>
      </c>
      <c r="B14" s="115">
        <f>'rentabilidad comercial'!G29</f>
        <v>-29680455.201753426</v>
      </c>
      <c r="C14" s="116">
        <f>'rentabilidad comercial'!H29</f>
        <v>-19.315303304671087</v>
      </c>
    </row>
    <row r="15" spans="1:3" x14ac:dyDescent="0.3">
      <c r="A15" s="98" t="str">
        <f>'rentabilidad comercial'!F30</f>
        <v>Total general</v>
      </c>
      <c r="B15" s="115">
        <f>'rentabilidad comercial'!G30</f>
        <v>3921188285.7954502</v>
      </c>
      <c r="C15" s="116">
        <f>'rentabilidad comercial'!H30</f>
        <v>0.21227501483350264</v>
      </c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A6" sqref="A6:E18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8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7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15047412270</v>
      </c>
      <c r="C13" s="8">
        <v>18501542945</v>
      </c>
      <c r="D13" s="8">
        <v>3454130675</v>
      </c>
      <c r="E13" s="74">
        <v>0.22954981315202572</v>
      </c>
    </row>
    <row r="14" spans="1:8" x14ac:dyDescent="0.3">
      <c r="A14" s="28" t="s">
        <v>374</v>
      </c>
      <c r="B14" s="69">
        <v>11136019060</v>
      </c>
      <c r="C14" s="4">
        <v>16734290804</v>
      </c>
      <c r="D14" s="4">
        <v>5598271744</v>
      </c>
      <c r="E14" s="75">
        <v>0.50271750738185239</v>
      </c>
    </row>
    <row r="15" spans="1:8" x14ac:dyDescent="0.3">
      <c r="A15" s="28" t="s">
        <v>373</v>
      </c>
      <c r="B15" s="69">
        <v>3278473669</v>
      </c>
      <c r="C15" s="4">
        <v>3590570625</v>
      </c>
      <c r="D15" s="4">
        <v>312096956</v>
      </c>
      <c r="E15" s="75">
        <v>9.5195809852331559E-2</v>
      </c>
    </row>
    <row r="16" spans="1:8" x14ac:dyDescent="0.3">
      <c r="A16" s="28" t="s">
        <v>375</v>
      </c>
      <c r="B16" s="69">
        <v>329617552</v>
      </c>
      <c r="C16" s="4">
        <v>865805600</v>
      </c>
      <c r="D16" s="4">
        <v>536188048</v>
      </c>
      <c r="E16" s="75">
        <v>1.626697500623389</v>
      </c>
    </row>
    <row r="17" spans="1:7" x14ac:dyDescent="0.3">
      <c r="A17" s="28" t="s">
        <v>376</v>
      </c>
      <c r="B17" s="69">
        <v>89850168</v>
      </c>
      <c r="C17" s="4">
        <v>102015750</v>
      </c>
      <c r="D17" s="4">
        <v>12165582</v>
      </c>
      <c r="E17" s="75">
        <v>0.13539854483076752</v>
      </c>
    </row>
    <row r="18" spans="1:7" x14ac:dyDescent="0.3">
      <c r="A18" s="6" t="s">
        <v>6</v>
      </c>
      <c r="B18" s="62">
        <v>29881372719</v>
      </c>
      <c r="C18" s="9">
        <v>39794225724</v>
      </c>
      <c r="D18" s="9">
        <v>9912853005</v>
      </c>
      <c r="E18" s="76">
        <v>0.33174021482275928</v>
      </c>
      <c r="F18" s="77">
        <v>0.36499999999999999</v>
      </c>
      <c r="G18" s="78">
        <f>E18-F18</f>
        <v>-3.3259785177240708E-2</v>
      </c>
    </row>
  </sheetData>
  <pageMargins left="0" right="0" top="0" bottom="0" header="0" footer="0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B20" sqref="B20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21">
        <v>99</v>
      </c>
    </row>
    <row r="2" spans="1:5" x14ac:dyDescent="0.3">
      <c r="A2" s="11" t="s">
        <v>451</v>
      </c>
      <c r="B2" s="12" t="s" vm="20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8">
        <v>99</v>
      </c>
    </row>
    <row r="5" spans="1:5" x14ac:dyDescent="0.3">
      <c r="A5" s="11" t="s">
        <v>360</v>
      </c>
      <c r="B5" s="12" t="s" vm="22">
        <v>99</v>
      </c>
      <c r="D5" t="s">
        <v>377</v>
      </c>
    </row>
    <row r="6" spans="1:5" x14ac:dyDescent="0.3">
      <c r="A6" s="11" t="s">
        <v>118</v>
      </c>
      <c r="B6" s="12" t="s" vm="19">
        <v>99</v>
      </c>
      <c r="D6" t="s">
        <v>378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450</v>
      </c>
      <c r="B9" s="71" t="s">
        <v>452</v>
      </c>
      <c r="C9" s="72" t="s">
        <v>453</v>
      </c>
    </row>
    <row r="10" spans="1:5" x14ac:dyDescent="0.3">
      <c r="A10" s="118">
        <v>7.7580021617035311E-2</v>
      </c>
      <c r="B10" s="9">
        <v>6201787544</v>
      </c>
      <c r="C10" s="117">
        <v>79940523536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10" sqref="C10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14">
        <f>+lanzamiento_base!A10</f>
        <v>7.7580021617035311E-2</v>
      </c>
      <c r="B2" s="88">
        <f>+lanzamiento_base!B10</f>
        <v>6201787544</v>
      </c>
      <c r="C2" s="88">
        <f>+lanzamiento_base!C10</f>
        <v>79940523536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15047412270</v>
      </c>
      <c r="C2" s="79">
        <f>+mercadeo!C13</f>
        <v>18501542945</v>
      </c>
      <c r="D2" s="79">
        <f>+mercadeo!D13</f>
        <v>3454130675</v>
      </c>
      <c r="E2" s="80">
        <f>+mercadeo!E13</f>
        <v>0.22954981315202572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11136019060</v>
      </c>
      <c r="C3" s="79">
        <f>+mercadeo!C14</f>
        <v>16734290804</v>
      </c>
      <c r="D3" s="79">
        <f>+mercadeo!D14</f>
        <v>5598271744</v>
      </c>
      <c r="E3" s="80">
        <f>+mercadeo!E14</f>
        <v>0.50271750738185239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3278473669</v>
      </c>
      <c r="C4" s="79">
        <f>+mercadeo!C15</f>
        <v>3590570625</v>
      </c>
      <c r="D4" s="79">
        <f>+mercadeo!D15</f>
        <v>312096956</v>
      </c>
      <c r="E4" s="80">
        <f>+mercadeo!E15</f>
        <v>9.5195809852331559E-2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329617552</v>
      </c>
      <c r="C5" s="79">
        <f>+mercadeo!C16</f>
        <v>865805600</v>
      </c>
      <c r="D5" s="79">
        <f>+mercadeo!D16</f>
        <v>536188048</v>
      </c>
      <c r="E5" s="80">
        <f>+mercadeo!E16</f>
        <v>1.626697500623389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89850168</v>
      </c>
      <c r="C6" s="79">
        <f>+mercadeo!C17</f>
        <v>102015750</v>
      </c>
      <c r="D6" s="79">
        <f>+mercadeo!D17</f>
        <v>12165582</v>
      </c>
      <c r="E6" s="80">
        <f>+mercadeo!E17</f>
        <v>0.13539854483076752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29881372719</v>
      </c>
      <c r="C7" s="79">
        <f>+mercadeo!C18</f>
        <v>39794225724</v>
      </c>
      <c r="D7" s="79">
        <f>+mercadeo!D18</f>
        <v>9912853005</v>
      </c>
      <c r="E7" s="80">
        <f>+mercadeo!E18</f>
        <v>0.33174021482275928</v>
      </c>
      <c r="F7" s="80">
        <f>+mercadeo!F18</f>
        <v>0.36499999999999999</v>
      </c>
      <c r="G7" s="80">
        <f>+mercadeo!G18</f>
        <v>-3.3259785177240708E-2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39"/>
  <sheetViews>
    <sheetView showGridLines="0" topLeftCell="A15" zoomScale="73" zoomScaleNormal="73" zoomScaleSheetLayoutView="100" workbookViewId="0">
      <selection activeCell="K46" sqref="K46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9">
        <v>421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11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10">
        <v>340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226008405</v>
      </c>
      <c r="D13" s="8">
        <v>280508912.39223003</v>
      </c>
      <c r="E13" s="83">
        <v>0.8057084642072867</v>
      </c>
      <c r="F13" s="8">
        <v>267151345.13545719</v>
      </c>
      <c r="G13" s="83">
        <v>0.95238095238095244</v>
      </c>
      <c r="H13" s="8">
        <v>-41142940.135457188</v>
      </c>
      <c r="I13" s="25">
        <v>-0.14667248817366574</v>
      </c>
    </row>
    <row r="14" spans="1:9" x14ac:dyDescent="0.3">
      <c r="A14" s="1" t="s">
        <v>387</v>
      </c>
      <c r="B14" s="2"/>
      <c r="C14" s="61">
        <v>1064446615</v>
      </c>
      <c r="D14" s="8">
        <v>678584038.92423105</v>
      </c>
      <c r="E14" s="83">
        <v>1.568629018577393</v>
      </c>
      <c r="F14" s="8">
        <v>646270513.26117241</v>
      </c>
      <c r="G14" s="83">
        <v>0.95238095238095233</v>
      </c>
      <c r="H14" s="8">
        <v>418176101.73882759</v>
      </c>
      <c r="I14" s="25">
        <v>0.61624806619644068</v>
      </c>
    </row>
    <row r="15" spans="1:9" x14ac:dyDescent="0.3">
      <c r="A15" s="1" t="s">
        <v>388</v>
      </c>
      <c r="B15" s="2"/>
      <c r="C15" s="61">
        <v>291737899</v>
      </c>
      <c r="D15" s="8">
        <v>363851671.84896582</v>
      </c>
      <c r="E15" s="83">
        <v>0.79148958018129423</v>
      </c>
      <c r="F15" s="8">
        <v>346525401.76091981</v>
      </c>
      <c r="G15" s="83">
        <v>0.95238095238095233</v>
      </c>
      <c r="H15" s="8">
        <v>-58540594.760919809</v>
      </c>
      <c r="I15" s="25">
        <v>-0.1608913721996581</v>
      </c>
    </row>
    <row r="16" spans="1:9" ht="13.2" customHeight="1" x14ac:dyDescent="0.3">
      <c r="A16" s="1" t="s">
        <v>389</v>
      </c>
      <c r="B16" s="2"/>
      <c r="C16" s="61">
        <v>650016178</v>
      </c>
      <c r="D16" s="8">
        <v>698050674.48203063</v>
      </c>
      <c r="E16" s="83">
        <v>0.93118766554065246</v>
      </c>
      <c r="F16" s="8">
        <v>664810166.17336249</v>
      </c>
      <c r="G16" s="83">
        <v>0.95238095238095233</v>
      </c>
      <c r="H16" s="8">
        <v>-14793988.173362494</v>
      </c>
      <c r="I16" s="25">
        <v>-2.1193286840299863E-2</v>
      </c>
    </row>
    <row r="17" spans="1:11" x14ac:dyDescent="0.3">
      <c r="A17" s="1" t="s">
        <v>390</v>
      </c>
      <c r="B17" s="2"/>
      <c r="C17" s="61">
        <v>3564872661</v>
      </c>
      <c r="D17" s="8">
        <v>3245344699.7764654</v>
      </c>
      <c r="E17" s="83">
        <v>1.0976894569151225</v>
      </c>
      <c r="F17" s="8">
        <v>3090804475.9775858</v>
      </c>
      <c r="G17" s="83">
        <v>0.95238095238095233</v>
      </c>
      <c r="H17" s="8">
        <v>471576185.02241421</v>
      </c>
      <c r="I17" s="25">
        <v>0.14530850453417021</v>
      </c>
    </row>
    <row r="18" spans="1:11" x14ac:dyDescent="0.3">
      <c r="A18" s="1" t="s">
        <v>391</v>
      </c>
      <c r="B18" s="2"/>
      <c r="C18" s="61">
        <v>165701869</v>
      </c>
      <c r="D18" s="8">
        <v>276476582.37610883</v>
      </c>
      <c r="E18" s="83">
        <v>0.59358412054134757</v>
      </c>
      <c r="F18" s="8">
        <v>263311030.83438936</v>
      </c>
      <c r="G18" s="83">
        <v>0.95238095238095244</v>
      </c>
      <c r="H18" s="8">
        <v>-99198921.834389359</v>
      </c>
      <c r="I18" s="25">
        <v>-0.35879683183960487</v>
      </c>
    </row>
    <row r="19" spans="1:11" x14ac:dyDescent="0.3">
      <c r="A19" s="6" t="s">
        <v>6</v>
      </c>
      <c r="B19" s="7"/>
      <c r="C19" s="62">
        <v>5962783627</v>
      </c>
      <c r="D19" s="9">
        <v>5542816579.8000307</v>
      </c>
      <c r="E19" s="84">
        <v>1.0743542906871433</v>
      </c>
      <c r="F19" s="9">
        <v>5278872933.1428862</v>
      </c>
      <c r="G19" s="84">
        <v>0.95238095238095233</v>
      </c>
      <c r="H19" s="9">
        <v>676075841.85711384</v>
      </c>
      <c r="I19" s="81">
        <v>0.12197333830619095</v>
      </c>
    </row>
    <row r="24" spans="1:11" x14ac:dyDescent="0.3">
      <c r="A24" s="11" t="s">
        <v>356</v>
      </c>
      <c r="B24" s="12" t="s" vm="9">
        <v>421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11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10">
        <v>340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431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68517666</v>
      </c>
      <c r="F32" s="8">
        <v>125943644.34084485</v>
      </c>
      <c r="G32" s="83">
        <v>0.54403432867615531</v>
      </c>
      <c r="H32" s="8">
        <v>119946327.94366178</v>
      </c>
      <c r="I32" s="83">
        <v>0.95238095238095244</v>
      </c>
      <c r="J32" s="8">
        <v>-51428661.943661779</v>
      </c>
      <c r="K32" s="25">
        <v>-0.40834662370479713</v>
      </c>
    </row>
    <row r="33" spans="1:11" x14ac:dyDescent="0.3">
      <c r="A33" s="1" t="s">
        <v>399</v>
      </c>
      <c r="B33" s="2"/>
      <c r="C33" s="2"/>
      <c r="D33" s="2"/>
      <c r="E33" s="61">
        <v>678397134</v>
      </c>
      <c r="F33" s="8">
        <v>637450806.40599656</v>
      </c>
      <c r="G33" s="83">
        <v>1.0642344902265672</v>
      </c>
      <c r="H33" s="8">
        <v>607096006.10094917</v>
      </c>
      <c r="I33" s="83">
        <v>0.95238095238095244</v>
      </c>
      <c r="J33" s="8">
        <v>71301127.899050832</v>
      </c>
      <c r="K33" s="25">
        <v>0.1118535378456148</v>
      </c>
    </row>
    <row r="34" spans="1:11" x14ac:dyDescent="0.3">
      <c r="A34" s="1" t="s">
        <v>400</v>
      </c>
      <c r="B34" s="2"/>
      <c r="C34" s="2"/>
      <c r="D34" s="2"/>
      <c r="E34" s="61">
        <v>42210530</v>
      </c>
      <c r="F34" s="8">
        <v>67075045.156291537</v>
      </c>
      <c r="G34" s="83">
        <v>0.62930304260914416</v>
      </c>
      <c r="H34" s="8">
        <v>63880995.386944324</v>
      </c>
      <c r="I34" s="83">
        <v>0.95238095238095244</v>
      </c>
      <c r="J34" s="8">
        <v>-21670465.386944324</v>
      </c>
      <c r="K34" s="25">
        <v>-0.32307790977180828</v>
      </c>
    </row>
    <row r="35" spans="1:11" x14ac:dyDescent="0.3">
      <c r="A35" s="1" t="s">
        <v>401</v>
      </c>
      <c r="B35" s="2"/>
      <c r="C35" s="2"/>
      <c r="D35" s="2"/>
      <c r="E35" s="61">
        <v>453708143</v>
      </c>
      <c r="F35" s="8">
        <v>485954202.73491436</v>
      </c>
      <c r="G35" s="83">
        <v>0.93364382990529582</v>
      </c>
      <c r="H35" s="8">
        <v>462813526.41420418</v>
      </c>
      <c r="I35" s="83">
        <v>0.95238095238095244</v>
      </c>
      <c r="J35" s="8">
        <v>-9105383.4142041802</v>
      </c>
      <c r="K35" s="25">
        <v>-1.873712247565662E-2</v>
      </c>
    </row>
    <row r="36" spans="1:11" x14ac:dyDescent="0.3">
      <c r="A36" s="1" t="s">
        <v>432</v>
      </c>
      <c r="B36" s="2"/>
      <c r="C36" s="2"/>
      <c r="D36" s="2"/>
      <c r="E36" s="61">
        <v>4155571344</v>
      </c>
      <c r="F36" s="8">
        <v>3324329410.3961329</v>
      </c>
      <c r="G36" s="83">
        <v>1.2500480039686606</v>
      </c>
      <c r="H36" s="8">
        <v>3166028009.9010792</v>
      </c>
      <c r="I36" s="83">
        <v>0.95238095238095244</v>
      </c>
      <c r="J36" s="8">
        <v>989543334.09892082</v>
      </c>
      <c r="K36" s="25">
        <v>0.29766705158770812</v>
      </c>
    </row>
    <row r="37" spans="1:11" x14ac:dyDescent="0.3">
      <c r="A37" s="1" t="s">
        <v>402</v>
      </c>
      <c r="B37" s="2"/>
      <c r="C37" s="2"/>
      <c r="D37" s="2"/>
      <c r="E37" s="61">
        <v>562985214</v>
      </c>
      <c r="F37" s="8">
        <v>776060746.56096852</v>
      </c>
      <c r="G37" s="83">
        <v>0.71534395272546691</v>
      </c>
      <c r="H37" s="8">
        <v>739105472.9152081</v>
      </c>
      <c r="I37" s="83">
        <v>0.95238095238095233</v>
      </c>
      <c r="J37" s="8">
        <v>-183955110.9152081</v>
      </c>
      <c r="K37" s="25">
        <v>-0.23703699965548541</v>
      </c>
    </row>
    <row r="38" spans="1:11" x14ac:dyDescent="0.3">
      <c r="A38" s="1" t="s">
        <v>113</v>
      </c>
      <c r="B38" s="2"/>
      <c r="C38" s="2"/>
      <c r="D38" s="2"/>
      <c r="E38" s="61">
        <v>1393596</v>
      </c>
      <c r="F38" s="8">
        <v>20086165.094845548</v>
      </c>
      <c r="G38" s="83">
        <v>6.9380889453986433E-2</v>
      </c>
      <c r="H38" s="8">
        <v>19129681.042710047</v>
      </c>
      <c r="I38" s="83">
        <v>0.95238095238095244</v>
      </c>
      <c r="J38" s="8">
        <v>-17736085.042710047</v>
      </c>
      <c r="K38" s="25">
        <v>-0.88300006292696598</v>
      </c>
    </row>
    <row r="39" spans="1:11" x14ac:dyDescent="0.3">
      <c r="A39" s="6" t="s">
        <v>6</v>
      </c>
      <c r="B39" s="7"/>
      <c r="C39" s="7"/>
      <c r="D39" s="7"/>
      <c r="E39" s="62">
        <v>5962783627</v>
      </c>
      <c r="F39" s="9">
        <v>5542816579.8000307</v>
      </c>
      <c r="G39" s="84">
        <v>1.0743542906871433</v>
      </c>
      <c r="H39" s="9">
        <v>5278872933.1428862</v>
      </c>
      <c r="I39" s="84">
        <v>0.95238095238095233</v>
      </c>
      <c r="J39" s="9">
        <v>676075841.85711384</v>
      </c>
      <c r="K39" s="81">
        <v>0.12197333830619095</v>
      </c>
    </row>
  </sheetData>
  <pageMargins left="0" right="0" top="0" bottom="0" header="0" footer="0"/>
  <pageSetup paperSize="9" orientation="portrait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B8" sqref="B8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423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425</v>
      </c>
    </row>
    <row r="2" spans="1:9" x14ac:dyDescent="0.3">
      <c r="A2" s="79" t="str">
        <f>+COMERCIAL!A13</f>
        <v>CAPSULAS</v>
      </c>
      <c r="B2" s="90">
        <f>+COMERCIAL!C13</f>
        <v>226008405</v>
      </c>
      <c r="C2" s="90">
        <f>+COMERCIAL!D13</f>
        <v>280508912.39223003</v>
      </c>
      <c r="D2" s="89">
        <f>+COMERCIAL!E13</f>
        <v>0.8057084642072867</v>
      </c>
      <c r="E2" s="90">
        <f>+COMERCIAL!F13</f>
        <v>267151345.13545719</v>
      </c>
      <c r="F2" s="89">
        <f>+COMERCIAL!G13</f>
        <v>0.95238095238095244</v>
      </c>
      <c r="G2" s="90">
        <f>+COMERCIAL!H13</f>
        <v>-41142940.135457188</v>
      </c>
      <c r="H2" s="89">
        <f>+COMERCIAL!I13</f>
        <v>-0.14667248817366574</v>
      </c>
      <c r="I2" s="79" t="s">
        <v>424</v>
      </c>
    </row>
    <row r="3" spans="1:9" x14ac:dyDescent="0.3">
      <c r="A3" s="79" t="str">
        <f>+COMERCIAL!A14</f>
        <v>CONSUMO</v>
      </c>
      <c r="B3" s="90">
        <f>+COMERCIAL!C14</f>
        <v>1064446615</v>
      </c>
      <c r="C3" s="90">
        <f>+COMERCIAL!D14</f>
        <v>678584038.92423105</v>
      </c>
      <c r="D3" s="89">
        <f>+COMERCIAL!E14</f>
        <v>1.568629018577393</v>
      </c>
      <c r="E3" s="90">
        <f>+COMERCIAL!F14</f>
        <v>646270513.26117241</v>
      </c>
      <c r="F3" s="89">
        <f>+COMERCIAL!G14</f>
        <v>0.95238095238095233</v>
      </c>
      <c r="G3" s="90">
        <f>+COMERCIAL!H14</f>
        <v>418176101.73882759</v>
      </c>
      <c r="H3" s="89">
        <f>+COMERCIAL!I14</f>
        <v>0.61624806619644068</v>
      </c>
      <c r="I3" s="79" t="s">
        <v>430</v>
      </c>
    </row>
    <row r="4" spans="1:9" x14ac:dyDescent="0.3">
      <c r="A4" s="79" t="str">
        <f>+COMERCIAL!A15</f>
        <v>DERIVADOS</v>
      </c>
      <c r="B4" s="90">
        <f>+COMERCIAL!C15</f>
        <v>291737899</v>
      </c>
      <c r="C4" s="90">
        <f>+COMERCIAL!D15</f>
        <v>363851671.84896582</v>
      </c>
      <c r="D4" s="89">
        <f>+COMERCIAL!E15</f>
        <v>0.79148958018129423</v>
      </c>
      <c r="E4" s="90">
        <f>+COMERCIAL!F15</f>
        <v>346525401.76091981</v>
      </c>
      <c r="F4" s="89">
        <f>+COMERCIAL!G15</f>
        <v>0.95238095238095233</v>
      </c>
      <c r="G4" s="90">
        <f>+COMERCIAL!H15</f>
        <v>-58540594.760919809</v>
      </c>
      <c r="H4" s="89">
        <f>+COMERCIAL!I15</f>
        <v>-0.1608913721996581</v>
      </c>
      <c r="I4" s="79" t="s">
        <v>426</v>
      </c>
    </row>
    <row r="5" spans="1:9" x14ac:dyDescent="0.3">
      <c r="A5" s="79" t="str">
        <f>+COMERCIAL!A16</f>
        <v>ESPECIALES</v>
      </c>
      <c r="B5" s="90">
        <f>+COMERCIAL!C16</f>
        <v>650016178</v>
      </c>
      <c r="C5" s="90">
        <f>+COMERCIAL!D16</f>
        <v>698050674.48203063</v>
      </c>
      <c r="D5" s="89">
        <f>+COMERCIAL!E16</f>
        <v>0.93118766554065246</v>
      </c>
      <c r="E5" s="90">
        <f>+COMERCIAL!F16</f>
        <v>664810166.17336249</v>
      </c>
      <c r="F5" s="89">
        <f>+COMERCIAL!G16</f>
        <v>0.95238095238095233</v>
      </c>
      <c r="G5" s="90">
        <f>+COMERCIAL!H16</f>
        <v>-14793988.173362494</v>
      </c>
      <c r="H5" s="89">
        <f>+COMERCIAL!I16</f>
        <v>-2.1193286840299863E-2</v>
      </c>
      <c r="I5" s="79" t="s">
        <v>427</v>
      </c>
    </row>
    <row r="6" spans="1:9" x14ac:dyDescent="0.3">
      <c r="A6" s="79" t="str">
        <f>+COMERCIAL!A17</f>
        <v>GOURMET</v>
      </c>
      <c r="B6" s="90">
        <f>+COMERCIAL!C17</f>
        <v>3564872661</v>
      </c>
      <c r="C6" s="90">
        <f>+COMERCIAL!D17</f>
        <v>3245344699.7764654</v>
      </c>
      <c r="D6" s="89">
        <f>+COMERCIAL!E17</f>
        <v>1.0976894569151225</v>
      </c>
      <c r="E6" s="90">
        <f>+COMERCIAL!F17</f>
        <v>3090804475.9775858</v>
      </c>
      <c r="F6" s="89">
        <f>+COMERCIAL!G17</f>
        <v>0.95238095238095233</v>
      </c>
      <c r="G6" s="90">
        <f>+COMERCIAL!H17</f>
        <v>471576185.02241421</v>
      </c>
      <c r="H6" s="89">
        <f>+COMERCIAL!I17</f>
        <v>0.14530850453417021</v>
      </c>
      <c r="I6" s="89" t="s">
        <v>429</v>
      </c>
    </row>
    <row r="7" spans="1:9" x14ac:dyDescent="0.3">
      <c r="A7" s="79" t="str">
        <f>+COMERCIAL!A18</f>
        <v>OTROS</v>
      </c>
      <c r="B7" s="90">
        <f>+COMERCIAL!C18</f>
        <v>165701869</v>
      </c>
      <c r="C7" s="90">
        <f>+COMERCIAL!D18</f>
        <v>276476582.37610883</v>
      </c>
      <c r="D7" s="89">
        <f>+COMERCIAL!E18</f>
        <v>0.59358412054134757</v>
      </c>
      <c r="E7" s="90">
        <f>+COMERCIAL!F18</f>
        <v>263311030.83438936</v>
      </c>
      <c r="F7" s="89">
        <f>+COMERCIAL!G18</f>
        <v>0.95238095238095244</v>
      </c>
      <c r="G7" s="90">
        <f>+COMERCIAL!H18</f>
        <v>-99198921.834389359</v>
      </c>
      <c r="H7" s="89">
        <f>+COMERCIAL!I18</f>
        <v>-0.35879683183960487</v>
      </c>
      <c r="I7" s="89" t="s">
        <v>428</v>
      </c>
    </row>
    <row r="8" spans="1:9" ht="16.2" x14ac:dyDescent="0.45">
      <c r="A8" s="79" t="str">
        <f>+COMERCIAL!A19</f>
        <v>Total general</v>
      </c>
      <c r="B8" s="119">
        <f>+COMERCIAL!C19</f>
        <v>5962783627</v>
      </c>
      <c r="C8" s="90">
        <f>+COMERCIAL!D19</f>
        <v>5542816579.8000307</v>
      </c>
      <c r="D8" s="89">
        <f>+COMERCIAL!E19</f>
        <v>1.0743542906871433</v>
      </c>
      <c r="E8" s="90">
        <f>+COMERCIAL!F19</f>
        <v>5278872933.1428862</v>
      </c>
      <c r="F8" s="89">
        <f>+COMERCIAL!G19</f>
        <v>0.95238095238095233</v>
      </c>
      <c r="G8" s="90">
        <f>+COMERCIAL!H19</f>
        <v>676075841.85711384</v>
      </c>
      <c r="H8" s="89">
        <f>+COMERCIAL!I19</f>
        <v>0.12197333830619095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tabSelected="1" workbookViewId="0">
      <selection activeCell="A9" sqref="A9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68517666</v>
      </c>
      <c r="C2" s="95">
        <f>+COMERCIAL!F32</f>
        <v>125943644.34084485</v>
      </c>
      <c r="D2" s="94">
        <f>+COMERCIAL!G32</f>
        <v>0.54403432867615531</v>
      </c>
      <c r="E2" s="95">
        <f>+COMERCIAL!H32</f>
        <v>119946327.94366178</v>
      </c>
      <c r="F2" s="94">
        <f>+COMERCIAL!I32</f>
        <v>0.95238095238095244</v>
      </c>
      <c r="G2" s="95">
        <f>+COMERCIAL!J32</f>
        <v>-51428661.943661779</v>
      </c>
      <c r="H2" s="94">
        <f>+COMERCIAL!K32</f>
        <v>-0.40834662370479713</v>
      </c>
    </row>
    <row r="3" spans="1:8" x14ac:dyDescent="0.3">
      <c r="A3" s="93" t="str">
        <f>+COMERCIAL!A33</f>
        <v>CADENAS REGIONALES</v>
      </c>
      <c r="B3" s="95">
        <f>+COMERCIAL!E33</f>
        <v>678397134</v>
      </c>
      <c r="C3" s="95">
        <f>+COMERCIAL!F33</f>
        <v>637450806.40599656</v>
      </c>
      <c r="D3" s="94">
        <f>+COMERCIAL!G33</f>
        <v>1.0642344902265672</v>
      </c>
      <c r="E3" s="95">
        <f>+COMERCIAL!H33</f>
        <v>607096006.10094917</v>
      </c>
      <c r="F3" s="94">
        <f>+COMERCIAL!I33</f>
        <v>0.95238095238095244</v>
      </c>
      <c r="G3" s="95">
        <f>+COMERCIAL!J33</f>
        <v>71301127.899050832</v>
      </c>
      <c r="H3" s="94">
        <f>+COMERCIAL!K33</f>
        <v>0.1118535378456148</v>
      </c>
    </row>
    <row r="4" spans="1:8" x14ac:dyDescent="0.3">
      <c r="A4" s="93" t="str">
        <f>+COMERCIAL!A34</f>
        <v>DISTRIBUIDOR</v>
      </c>
      <c r="B4" s="95">
        <f>+COMERCIAL!E34</f>
        <v>42210530</v>
      </c>
      <c r="C4" s="95">
        <f>+COMERCIAL!F34</f>
        <v>67075045.156291537</v>
      </c>
      <c r="D4" s="94">
        <f>+COMERCIAL!G34</f>
        <v>0.62930304260914416</v>
      </c>
      <c r="E4" s="95">
        <f>+COMERCIAL!H34</f>
        <v>63880995.386944324</v>
      </c>
      <c r="F4" s="94">
        <f>+COMERCIAL!I34</f>
        <v>0.95238095238095244</v>
      </c>
      <c r="G4" s="95">
        <f>+COMERCIAL!J34</f>
        <v>-21670465.386944324</v>
      </c>
      <c r="H4" s="94">
        <f>+COMERCIAL!K34</f>
        <v>-0.32307790977180828</v>
      </c>
    </row>
    <row r="5" spans="1:8" x14ac:dyDescent="0.3">
      <c r="A5" s="93" t="str">
        <f>+COMERCIAL!A35</f>
        <v>FOOD SERVICE PREMIUM</v>
      </c>
      <c r="B5" s="95">
        <f>+COMERCIAL!E35</f>
        <v>453708143</v>
      </c>
      <c r="C5" s="95">
        <f>+COMERCIAL!F35</f>
        <v>485954202.73491436</v>
      </c>
      <c r="D5" s="94">
        <f>+COMERCIAL!G35</f>
        <v>0.93364382990529582</v>
      </c>
      <c r="E5" s="95">
        <f>+COMERCIAL!H35</f>
        <v>462813526.41420418</v>
      </c>
      <c r="F5" s="94">
        <f>+COMERCIAL!I35</f>
        <v>0.95238095238095244</v>
      </c>
      <c r="G5" s="95">
        <f>+COMERCIAL!J35</f>
        <v>-9105383.4142041802</v>
      </c>
      <c r="H5" s="94">
        <f>+COMERCIAL!K35</f>
        <v>-1.873712247565662E-2</v>
      </c>
    </row>
    <row r="6" spans="1:8" x14ac:dyDescent="0.3">
      <c r="A6" s="93" t="str">
        <f>+COMERCIAL!A36</f>
        <v>GRANDES SUPERFICIES</v>
      </c>
      <c r="B6" s="95">
        <f>+COMERCIAL!E36</f>
        <v>4155571344</v>
      </c>
      <c r="C6" s="95">
        <f>+COMERCIAL!F36</f>
        <v>3324329410.3961329</v>
      </c>
      <c r="D6" s="94">
        <f>+COMERCIAL!G36</f>
        <v>1.2500480039686606</v>
      </c>
      <c r="E6" s="95">
        <f>+COMERCIAL!H36</f>
        <v>3166028009.9010792</v>
      </c>
      <c r="F6" s="94">
        <f>+COMERCIAL!I36</f>
        <v>0.95238095238095244</v>
      </c>
      <c r="G6" s="95">
        <f>+COMERCIAL!J36</f>
        <v>989543334.09892082</v>
      </c>
      <c r="H6" s="94">
        <f>+COMERCIAL!K36</f>
        <v>0.29766705158770812</v>
      </c>
    </row>
    <row r="7" spans="1:8" x14ac:dyDescent="0.3">
      <c r="A7" s="93" t="str">
        <f>+COMERCIAL!A37</f>
        <v>TIENDA ESPECIALIZADA</v>
      </c>
      <c r="B7" s="95">
        <f>+COMERCIAL!E37</f>
        <v>562985214</v>
      </c>
      <c r="C7" s="95">
        <f>+COMERCIAL!F37</f>
        <v>776060746.56096852</v>
      </c>
      <c r="D7" s="94">
        <f>+COMERCIAL!G37</f>
        <v>0.71534395272546691</v>
      </c>
      <c r="E7" s="95">
        <f>+COMERCIAL!H37</f>
        <v>739105472.9152081</v>
      </c>
      <c r="F7" s="94">
        <f>+COMERCIAL!I37</f>
        <v>0.95238095238095233</v>
      </c>
      <c r="G7" s="95">
        <f>+COMERCIAL!J37</f>
        <v>-183955110.9152081</v>
      </c>
      <c r="H7" s="94">
        <f>+COMERCIAL!K37</f>
        <v>-0.23703699965548541</v>
      </c>
    </row>
    <row r="8" spans="1:8" x14ac:dyDescent="0.3">
      <c r="A8" s="120" t="s">
        <v>391</v>
      </c>
      <c r="B8" s="95">
        <f>+COMERCIAL!E38</f>
        <v>1393596</v>
      </c>
      <c r="C8" s="95">
        <f>+COMERCIAL!F38</f>
        <v>20086165.094845548</v>
      </c>
      <c r="D8" s="94">
        <f>+COMERCIAL!G38</f>
        <v>6.9380889453986433E-2</v>
      </c>
      <c r="E8" s="95">
        <f>+COMERCIAL!H38</f>
        <v>19129681.042710047</v>
      </c>
      <c r="F8" s="94">
        <f>+COMERCIAL!I38</f>
        <v>0.95238095238095244</v>
      </c>
      <c r="G8" s="95">
        <f>+COMERCIAL!J38</f>
        <v>-17736085.042710047</v>
      </c>
      <c r="H8" s="94">
        <f>+COMERCIAL!K38</f>
        <v>-0.88300006292696598</v>
      </c>
    </row>
    <row r="9" spans="1:8" x14ac:dyDescent="0.3">
      <c r="A9" s="121" t="str">
        <f>+COMERCIAL!A39</f>
        <v>Total general</v>
      </c>
      <c r="B9" s="95">
        <f>+COMERCIAL!E39</f>
        <v>5962783627</v>
      </c>
      <c r="C9" s="95">
        <f>+COMERCIAL!F39</f>
        <v>5542816579.8000307</v>
      </c>
      <c r="D9" s="94">
        <f>+COMERCIAL!G39</f>
        <v>1.0743542906871433</v>
      </c>
      <c r="E9" s="95">
        <f>+COMERCIAL!H39</f>
        <v>5278872933.1428862</v>
      </c>
      <c r="F9" s="94">
        <f>+COMERCIAL!I39</f>
        <v>0.95238095238095233</v>
      </c>
      <c r="G9" s="95">
        <f>+COMERCIAL!J39</f>
        <v>676075841.85711384</v>
      </c>
      <c r="H9" s="94">
        <f>+COMERCIAL!K39</f>
        <v>0.12197333830619095</v>
      </c>
    </row>
    <row r="10" spans="1:8" x14ac:dyDescent="0.3">
      <c r="A10" s="93"/>
      <c r="B10" s="95"/>
      <c r="C10" s="94"/>
      <c r="D10" s="94"/>
      <c r="E10" s="94"/>
      <c r="F10" s="94"/>
      <c r="G10" s="94"/>
    </row>
    <row r="11" spans="1:8" x14ac:dyDescent="0.3">
      <c r="A11" s="93"/>
      <c r="B11" s="95"/>
      <c r="C11" s="94"/>
      <c r="D11" s="94"/>
      <c r="E11" s="94"/>
      <c r="F11" s="94"/>
      <c r="G11" s="94"/>
    </row>
    <row r="12" spans="1:8" x14ac:dyDescent="0.3">
      <c r="A12" s="93"/>
      <c r="B12" s="95"/>
      <c r="C12" s="94"/>
      <c r="D12" s="94"/>
      <c r="E12" s="94"/>
      <c r="F12" s="94"/>
      <c r="G12" s="94"/>
    </row>
    <row r="13" spans="1:8" x14ac:dyDescent="0.3">
      <c r="A13" s="93"/>
      <c r="B13" s="95"/>
      <c r="C13" s="94"/>
      <c r="D13" s="94"/>
      <c r="E13" s="94"/>
      <c r="F13" s="94"/>
      <c r="G13" s="94"/>
    </row>
    <row r="14" spans="1:8" x14ac:dyDescent="0.3">
      <c r="A14" s="93"/>
      <c r="B14" s="95"/>
      <c r="C14" s="94"/>
      <c r="D14" s="94"/>
      <c r="E14" s="94"/>
      <c r="F14" s="94"/>
      <c r="G14" s="94"/>
    </row>
    <row r="15" spans="1:8" x14ac:dyDescent="0.3">
      <c r="A15" s="93"/>
      <c r="B15" s="95"/>
      <c r="C15" s="94"/>
      <c r="D15" s="94"/>
      <c r="E15" s="94"/>
      <c r="F15" s="94"/>
      <c r="G15" s="94"/>
    </row>
    <row r="16" spans="1:8" x14ac:dyDescent="0.3">
      <c r="A16" s="93"/>
      <c r="B16" s="95"/>
      <c r="C16" s="94"/>
      <c r="D16" s="94"/>
      <c r="E16" s="94"/>
      <c r="F16" s="94"/>
      <c r="G16" s="94"/>
    </row>
    <row r="17" spans="1:7" x14ac:dyDescent="0.3">
      <c r="A17" s="93"/>
      <c r="B17" s="95"/>
      <c r="C17" s="94"/>
      <c r="D17" s="94"/>
      <c r="E17" s="94"/>
      <c r="F17" s="94"/>
      <c r="G17" s="94"/>
    </row>
    <row r="18" spans="1:7" x14ac:dyDescent="0.3">
      <c r="A18" s="93"/>
      <c r="B18" s="95"/>
      <c r="C18" s="94"/>
      <c r="D18" s="94"/>
      <c r="E18" s="94"/>
      <c r="F18" s="94"/>
      <c r="G18" s="94"/>
    </row>
    <row r="19" spans="1:7" x14ac:dyDescent="0.3">
      <c r="A19" s="93"/>
      <c r="B19" s="95"/>
      <c r="C19" s="94"/>
      <c r="D19" s="94"/>
      <c r="E19" s="94"/>
      <c r="F19" s="94"/>
      <c r="G19" s="94"/>
    </row>
    <row r="20" spans="1:7" x14ac:dyDescent="0.3">
      <c r="A20" s="93"/>
      <c r="B20" s="95"/>
      <c r="C20" s="94"/>
      <c r="D20" s="94"/>
      <c r="E20" s="94"/>
      <c r="F20" s="94"/>
      <c r="G20" s="94"/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C26" sqref="C26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12">
        <v>404</v>
      </c>
    </row>
    <row r="8" spans="1:5" x14ac:dyDescent="0.3">
      <c r="A8" s="86" t="s">
        <v>405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406</v>
      </c>
      <c r="B11" t="s">
        <v>407</v>
      </c>
      <c r="C11" t="s">
        <v>408</v>
      </c>
      <c r="D11" t="s">
        <v>409</v>
      </c>
      <c r="E11" t="s">
        <v>410</v>
      </c>
    </row>
    <row r="12" spans="1:5" x14ac:dyDescent="0.3">
      <c r="A12" t="s">
        <v>411</v>
      </c>
      <c r="B12" s="82">
        <v>32197839</v>
      </c>
      <c r="C12" s="82">
        <v>9913873</v>
      </c>
      <c r="D12" s="82">
        <v>42111712</v>
      </c>
      <c r="E12" s="85">
        <v>0.23541842706371091</v>
      </c>
    </row>
    <row r="13" spans="1:5" x14ac:dyDescent="0.3">
      <c r="A13" t="s">
        <v>412</v>
      </c>
      <c r="B13" s="82">
        <v>80108714</v>
      </c>
      <c r="C13" s="82">
        <v>317506916</v>
      </c>
      <c r="D13" s="82">
        <v>397615630</v>
      </c>
      <c r="E13" s="85">
        <v>0.79852725105398903</v>
      </c>
    </row>
    <row r="14" spans="1:5" x14ac:dyDescent="0.3">
      <c r="A14" t="s">
        <v>413</v>
      </c>
      <c r="B14" s="82">
        <v>144793004</v>
      </c>
      <c r="C14" s="82">
        <v>494461779</v>
      </c>
      <c r="D14" s="82">
        <v>607055218</v>
      </c>
      <c r="E14" s="85">
        <v>0.81452521012676637</v>
      </c>
    </row>
    <row r="15" spans="1:5" x14ac:dyDescent="0.3">
      <c r="A15" t="s">
        <v>414</v>
      </c>
      <c r="B15" s="82">
        <v>22061121</v>
      </c>
      <c r="C15" s="82">
        <v>205175507</v>
      </c>
      <c r="D15" s="82">
        <v>227236628</v>
      </c>
      <c r="E15" s="85">
        <v>0.90291564703204452</v>
      </c>
    </row>
    <row r="16" spans="1:5" x14ac:dyDescent="0.3">
      <c r="A16" t="s">
        <v>415</v>
      </c>
      <c r="B16" s="82">
        <v>140399756</v>
      </c>
      <c r="C16" s="82">
        <v>72720368</v>
      </c>
      <c r="D16" s="82">
        <v>213120124</v>
      </c>
      <c r="E16" s="85">
        <v>0.34121774441159763</v>
      </c>
    </row>
    <row r="17" spans="1:5" x14ac:dyDescent="0.3">
      <c r="A17" t="s">
        <v>416</v>
      </c>
      <c r="B17" s="82">
        <v>75638093</v>
      </c>
      <c r="C17" s="82">
        <v>223046671</v>
      </c>
      <c r="D17" s="82">
        <v>298684764</v>
      </c>
      <c r="E17" s="85">
        <v>0.74676280106473725</v>
      </c>
    </row>
    <row r="18" spans="1:5" x14ac:dyDescent="0.3">
      <c r="A18" t="s">
        <v>417</v>
      </c>
      <c r="B18" s="82">
        <v>361097657</v>
      </c>
      <c r="C18" s="82">
        <v>1646070037</v>
      </c>
      <c r="D18" s="82">
        <v>2007167694</v>
      </c>
      <c r="E18" s="85">
        <v>0.82009592019669086</v>
      </c>
    </row>
    <row r="19" spans="1:5" x14ac:dyDescent="0.3">
      <c r="A19" t="s">
        <v>418</v>
      </c>
      <c r="B19" s="82">
        <v>1072694768</v>
      </c>
      <c r="C19" s="82">
        <v>2632258778</v>
      </c>
      <c r="D19" s="82">
        <v>3704953546</v>
      </c>
      <c r="E19" s="85">
        <v>0.71047011664744908</v>
      </c>
    </row>
    <row r="20" spans="1:5" x14ac:dyDescent="0.3">
      <c r="A20" t="s">
        <v>419</v>
      </c>
      <c r="B20" s="82">
        <v>685251</v>
      </c>
      <c r="C20" s="82">
        <v>1440200300</v>
      </c>
      <c r="D20" s="82">
        <v>1440885551</v>
      </c>
      <c r="E20" s="85">
        <v>0.99952442371323358</v>
      </c>
    </row>
    <row r="21" spans="1:5" x14ac:dyDescent="0.3">
      <c r="A21" t="s">
        <v>6</v>
      </c>
      <c r="B21" s="82">
        <v>1929676203</v>
      </c>
      <c r="C21" s="82">
        <v>7041354229</v>
      </c>
      <c r="D21" s="82">
        <v>8938830867</v>
      </c>
      <c r="E21" s="85">
        <v>0.7877265308816811</v>
      </c>
    </row>
    <row r="33" spans="4:4" x14ac:dyDescent="0.3">
      <c r="D33" t="s">
        <v>420</v>
      </c>
    </row>
  </sheetData>
  <pageMargins left="0" right="0" top="0" bottom="0" header="0" footer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422</v>
      </c>
    </row>
    <row r="2" spans="1:6" x14ac:dyDescent="0.3">
      <c r="A2" s="79" t="str">
        <f>+CARTERA!A12</f>
        <v>CLIENTES NACIONALES</v>
      </c>
      <c r="B2" s="90">
        <f>+CARTERA!B12</f>
        <v>32197839</v>
      </c>
      <c r="C2" s="90">
        <f>+CARTERA!C12</f>
        <v>9913873</v>
      </c>
      <c r="D2" s="90">
        <f>+CARTERA!D12</f>
        <v>42111712</v>
      </c>
      <c r="E2" s="80">
        <f>+CARTERA!E12</f>
        <v>0.23541842706371091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80108714</v>
      </c>
      <c r="C3" s="90">
        <f>+CARTERA!C13</f>
        <v>317506916</v>
      </c>
      <c r="D3" s="90">
        <f>+CARTERA!D13</f>
        <v>397615630</v>
      </c>
      <c r="E3" s="80">
        <f>+CARTERA!E13</f>
        <v>0.79852725105398903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144793004</v>
      </c>
      <c r="C4" s="90">
        <f>+CARTERA!C14</f>
        <v>494461779</v>
      </c>
      <c r="D4" s="90">
        <f>+CARTERA!D14</f>
        <v>607055218</v>
      </c>
      <c r="E4" s="80">
        <f>+CARTERA!E14</f>
        <v>0.81452521012676637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22061121</v>
      </c>
      <c r="C5" s="90">
        <f>+CARTERA!C15</f>
        <v>205175507</v>
      </c>
      <c r="D5" s="90">
        <f>+CARTERA!D15</f>
        <v>227236628</v>
      </c>
      <c r="E5" s="80">
        <f>+CARTERA!E15</f>
        <v>0.90291564703204452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140399756</v>
      </c>
      <c r="C6" s="90">
        <f>+CARTERA!C16</f>
        <v>72720368</v>
      </c>
      <c r="D6" s="90">
        <f>+CARTERA!D16</f>
        <v>213120124</v>
      </c>
      <c r="E6" s="80">
        <f>+CARTERA!E16</f>
        <v>0.34121774441159763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75638093</v>
      </c>
      <c r="C7" s="90">
        <f>+CARTERA!C17</f>
        <v>223046671</v>
      </c>
      <c r="D7" s="90">
        <f>+CARTERA!D17</f>
        <v>298684764</v>
      </c>
      <c r="E7" s="80">
        <f>+CARTERA!E17</f>
        <v>0.74676280106473725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361097657</v>
      </c>
      <c r="C8" s="90">
        <f>+CARTERA!C18</f>
        <v>1646070037</v>
      </c>
      <c r="D8" s="90">
        <f>+CARTERA!D18</f>
        <v>2007167694</v>
      </c>
      <c r="E8" s="80">
        <f>+CARTERA!E18</f>
        <v>0.82009592019669086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1072694768</v>
      </c>
      <c r="C9" s="90">
        <f>+CARTERA!C19</f>
        <v>2632258778</v>
      </c>
      <c r="D9" s="90">
        <f>+CARTERA!D19</f>
        <v>3704953546</v>
      </c>
      <c r="E9" s="80">
        <f>+CARTERA!E19</f>
        <v>0.71047011664744908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685251</v>
      </c>
      <c r="C10" s="90">
        <f>+CARTERA!C20</f>
        <v>1440200300</v>
      </c>
      <c r="D10" s="90">
        <f>+CARTERA!D20</f>
        <v>1440885551</v>
      </c>
      <c r="E10" s="80">
        <f>+CARTERA!E20</f>
        <v>0.99952442371323358</v>
      </c>
      <c r="F10" s="79"/>
    </row>
    <row r="11" spans="1:6" x14ac:dyDescent="0.3">
      <c r="A11" s="79" t="str">
        <f>+CARTERA!A21</f>
        <v>Total general</v>
      </c>
      <c r="B11" s="90">
        <f>+CARTERA!B21</f>
        <v>1929676203</v>
      </c>
      <c r="C11" s="90">
        <f>+CARTERA!C21</f>
        <v>7041354229</v>
      </c>
      <c r="D11" s="90">
        <f>+CARTERA!D21</f>
        <v>8938830867</v>
      </c>
      <c r="E11" s="80">
        <f>+CARTERA!E21</f>
        <v>0.7877265308816811</v>
      </c>
      <c r="F11" s="79"/>
    </row>
    <row r="33" spans="4:4" x14ac:dyDescent="0.3">
      <c r="D33" s="88" t="s">
        <v>420</v>
      </c>
    </row>
  </sheetData>
  <pageMargins left="0" right="0" top="0" bottom="0" header="0" footer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104" t="s">
        <v>41</v>
      </c>
      <c r="B12" s="104" t="s">
        <v>42</v>
      </c>
      <c r="C12" s="104" t="s">
        <v>120</v>
      </c>
      <c r="D12" s="110" t="s">
        <v>123</v>
      </c>
      <c r="E12" s="111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05" t="s">
        <v>107</v>
      </c>
      <c r="B25" s="106"/>
      <c r="C25" s="107">
        <v>1058073504</v>
      </c>
      <c r="D25" s="108">
        <v>897280820</v>
      </c>
      <c r="E25" s="109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05" t="s">
        <v>108</v>
      </c>
      <c r="B30" s="106"/>
      <c r="C30" s="107">
        <v>450004381</v>
      </c>
      <c r="D30" s="108">
        <v>413827054</v>
      </c>
      <c r="E30" s="109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05" t="s">
        <v>109</v>
      </c>
      <c r="B42" s="106"/>
      <c r="C42" s="107">
        <v>455712235</v>
      </c>
      <c r="D42" s="108">
        <v>469613836</v>
      </c>
      <c r="E42" s="109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05" t="s">
        <v>110</v>
      </c>
      <c r="B58" s="106"/>
      <c r="C58" s="107">
        <v>886617286</v>
      </c>
      <c r="D58" s="108">
        <v>986201688</v>
      </c>
      <c r="E58" s="109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05" t="s">
        <v>111</v>
      </c>
      <c r="B61" s="106"/>
      <c r="C61" s="107">
        <v>136064536</v>
      </c>
      <c r="D61" s="108">
        <v>129324839</v>
      </c>
      <c r="E61" s="109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05" t="s">
        <v>112</v>
      </c>
      <c r="B64" s="106"/>
      <c r="C64" s="107">
        <v>129523465</v>
      </c>
      <c r="D64" s="108">
        <v>119391377</v>
      </c>
      <c r="E64" s="109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05" t="s">
        <v>105</v>
      </c>
      <c r="E13" s="17" t="s">
        <v>40</v>
      </c>
      <c r="F13" s="105" t="s">
        <v>105</v>
      </c>
      <c r="G13" s="17" t="s">
        <v>40</v>
      </c>
      <c r="H13" s="105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ventas ticket promedio</vt:lpstr>
      <vt:lpstr>METODOS USAQUEN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2025-06-02T18:42:42Z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