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pivotTables/pivotTable15.xml" ContentType="application/vnd.openxmlformats-officedocument.spreadsheetml.pivotTable+xml"/>
  <Override PartName="/xl/drawings/drawing6.xml" ContentType="application/vnd.openxmlformats-officedocument.drawing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5" documentId="8_{3B1CC40D-97C7-4879-9113-2780FBC9D1AA}" xr6:coauthVersionLast="47" xr6:coauthVersionMax="47" xr10:uidLastSave="{8F7C7712-09D2-4BC8-B3F5-9432723B7FF3}"/>
  <bookViews>
    <workbookView xWindow="0" yWindow="3300" windowWidth="20232" windowHeight="10008" firstSheet="10" activeTab="10" xr2:uid="{00000000-000D-0000-FFFF-FFFF00000000}"/>
  </bookViews>
  <sheets>
    <sheet name="ventas ticket promedio" sheetId="1" state="hidden" r:id="rId1"/>
    <sheet name="METODOS USAQUEN" sheetId="13" state="hidden" r:id="rId2"/>
    <sheet name="rentabilidad exportaciones" sheetId="25" r:id="rId3"/>
    <sheet name="rentabilidad exportaciones mes" sheetId="26" r:id="rId4"/>
    <sheet name="rentabilidad exportaciones acum" sheetId="27" r:id="rId5"/>
    <sheet name="financiera" sheetId="24" r:id="rId6"/>
    <sheet name="financiera mes" sheetId="29" r:id="rId7"/>
    <sheet name="financiera acum" sheetId="28" r:id="rId8"/>
    <sheet name="rentabilidad comercial" sheetId="23" r:id="rId9"/>
    <sheet name="rentabilidad comercial mes" sheetId="30" r:id="rId10"/>
    <sheet name="rentabilidad comercial acum" sheetId="31" r:id="rId11"/>
    <sheet name="mercadeo" sheetId="15" r:id="rId12"/>
    <sheet name="mercadeo2" sheetId="16" r:id="rId13"/>
    <sheet name="COMERCIAL" sheetId="18" r:id="rId14"/>
    <sheet name="Comercial1" sheetId="20" r:id="rId15"/>
    <sheet name="Comercial2" sheetId="21" r:id="rId16"/>
    <sheet name="CARTERA" sheetId="19" r:id="rId17"/>
    <sheet name="Cartera1" sheetId="22" r:id="rId18"/>
    <sheet name="PRESUPUESTO" sheetId="10" state="hidden" r:id="rId19"/>
    <sheet name="ventas ticket promedio (2)" sheetId="11" state="hidden" r:id="rId20"/>
    <sheet name="Hoja3" sheetId="12" state="hidden" r:id="rId21"/>
    <sheet name="Hoja2" sheetId="9" state="hidden" r:id="rId22"/>
    <sheet name="Hoja5" sheetId="6" state="hidden" r:id="rId23"/>
  </sheets>
  <definedNames>
    <definedName name="_xlnm._FilterDatabase" localSheetId="20" hidden="1">Hoja3!$A$6:$M$3813</definedName>
  </definedNames>
  <calcPr calcId="191029" refMode="R1C1" iterateCount="0" calcOnSave="0" concurrentCalc="0"/>
  <pivotCaches>
    <pivotCache cacheId="17" r:id="rId24"/>
    <pivotCache cacheId="20" r:id="rId25"/>
    <pivotCache cacheId="26" r:id="rId26"/>
    <pivotCache cacheId="29" r:id="rId27"/>
    <pivotCache cacheId="32" r:id="rId28"/>
    <pivotCache cacheId="35" r:id="rId29"/>
    <pivotCache cacheId="38" r:id="rId30"/>
    <pivotCache cacheId="41" r:id="rId31"/>
    <pivotCache cacheId="44" r:id="rId32"/>
    <pivotCache cacheId="47" r:id="rId33"/>
    <pivotCache cacheId="50" r:id="rId34"/>
    <pivotCache cacheId="53" r:id="rId35"/>
    <pivotCache cacheId="56" r:id="rId36"/>
    <pivotCache cacheId="59" r:id="rId37"/>
    <pivotCache cacheId="67" r:id="rId38"/>
    <pivotCache cacheId="71" r:id="rId3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1" l="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H8" i="21"/>
  <c r="H9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G8" i="21"/>
  <c r="G9" i="21"/>
  <c r="A9" i="21"/>
  <c r="B9" i="21"/>
  <c r="C9" i="21"/>
  <c r="D9" i="21"/>
  <c r="E9" i="21"/>
  <c r="F9" i="21"/>
  <c r="A2" i="21"/>
  <c r="B2" i="21"/>
  <c r="C2" i="21"/>
  <c r="D2" i="21"/>
  <c r="E2" i="21"/>
  <c r="F2" i="21"/>
  <c r="A3" i="21"/>
  <c r="B3" i="21"/>
  <c r="C3" i="21"/>
  <c r="D3" i="21"/>
  <c r="E3" i="21"/>
  <c r="F3" i="21"/>
  <c r="A4" i="21"/>
  <c r="B4" i="21"/>
  <c r="C4" i="21"/>
  <c r="D4" i="21"/>
  <c r="E4" i="21"/>
  <c r="F4" i="21"/>
  <c r="A5" i="21"/>
  <c r="B5" i="21"/>
  <c r="C5" i="21"/>
  <c r="D5" i="21"/>
  <c r="E5" i="21"/>
  <c r="F5" i="21"/>
  <c r="A6" i="21"/>
  <c r="B6" i="21"/>
  <c r="C6" i="21"/>
  <c r="D6" i="21"/>
  <c r="E6" i="21"/>
  <c r="F6" i="21"/>
  <c r="A7" i="21"/>
  <c r="B7" i="21"/>
  <c r="C7" i="21"/>
  <c r="D7" i="21"/>
  <c r="E7" i="21"/>
  <c r="F7" i="21"/>
  <c r="A8" i="21"/>
  <c r="B8" i="21"/>
  <c r="C8" i="21"/>
  <c r="D8" i="21"/>
  <c r="E8" i="21"/>
  <c r="F8" i="21"/>
  <c r="B1" i="21"/>
  <c r="C1" i="21"/>
  <c r="D1" i="21"/>
  <c r="E1" i="21"/>
  <c r="F1" i="21"/>
  <c r="A2" i="20"/>
  <c r="B2" i="20"/>
  <c r="C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B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1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Mes].&amp;[abril],[Calendario].[Mes].&amp;[enero],[Calendario].[Mes].&amp;[marzo],[Calendario].[Mes].&amp;[febrero]}"/>
    <s v="{[Calendario].[Año].&amp;[2024],[Calendario].[Año].&amp;[2025]}"/>
    <s v="{[Unidad de negocio].[Unidad de Negocio].&amp;[Comercial]}"/>
    <s v="{[Calendario].[Mes].&amp;[mayo]}"/>
    <s v="{[Calendario].[Año].&amp;[2025]}"/>
    <s v="pbiazure://api.powerbi.com 651016b2-8eb4-4a6f-be68-0f95757eaab9 Model"/>
    <s v="{[CARTERA HISTORICA].[FECHA CORTE].&amp;[2025-05-18T00:00:00]}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</metadataStrings>
  <mdxMetadata count="18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12" f="s">
      <ms ns="13" c="0"/>
    </mdx>
    <mdx n="14" f="s">
      <ms ns="15" c="0"/>
    </mdx>
    <mdx n="14" f="s">
      <ms ns="16" c="0"/>
    </mdx>
    <mdx n="14" f="s">
      <ms ns="17" c="0"/>
    </mdx>
    <mdx n="14" f="s">
      <ms ns="18" c="0"/>
    </mdx>
    <mdx n="14" f="s">
      <ms ns="19" c="0"/>
    </mdx>
    <mdx n="14" f="s">
      <ms ns="20" c="0"/>
    </mdx>
  </mdxMetadata>
  <valueMetadata count="1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</valueMetadata>
</metadata>
</file>

<file path=xl/sharedStrings.xml><?xml version="1.0" encoding="utf-8"?>
<sst xmlns="http://schemas.openxmlformats.org/spreadsheetml/2006/main" count="8583" uniqueCount="450">
  <si>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</si>
  <si>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</si>
  <si>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</si>
  <si>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</si>
  <si>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</si>
  <si>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</si>
  <si>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</si>
  <si>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</si>
  <si>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</si>
  <si>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</si>
  <si>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</si>
  <si>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</si>
  <si>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</si>
  <si>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</si>
  <si>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</si>
  <si>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</si>
  <si>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</si>
  <si>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</si>
  <si>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</si>
  <si>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</si>
  <si>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</si>
  <si>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</si>
  <si>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</si>
  <si>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</si>
  <si>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</si>
  <si>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</si>
  <si>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</si>
  <si>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</si>
  <si>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</si>
  <si>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</si>
  <si>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</si>
  <si>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</si>
  <si>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</si>
  <si>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</si>
  <si>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</si>
  <si>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</si>
  <si>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</si>
  <si>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</si>
  <si>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</si>
  <si>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</si>
  <si>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</si>
  <si>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</si>
  <si>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</si>
  <si>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</si>
  <si>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</si>
  <si>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</si>
  <si>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</si>
  <si>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</si>
  <si>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</si>
  <si>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</si>
  <si>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</si>
  <si>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</si>
  <si>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</si>
  <si>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</si>
  <si>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</si>
  <si>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</si>
  <si>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</si>
  <si>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</si>
  <si>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</si>
  <si>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</si>
  <si>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</si>
  <si>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</si>
  <si>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</si>
  <si>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</si>
  <si>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</si>
  <si>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</si>
  <si>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</si>
  <si>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</si>
  <si>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</si>
  <si>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</si>
  <si>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</si>
  <si>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</si>
  <si>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</si>
  <si>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</si>
  <si>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</si>
  <si>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</si>
  <si>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</si>
  <si>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</si>
  <si>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</si>
  <si>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</si>
  <si>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</si>
  <si>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</si>
  <si>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</si>
  <si>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</si>
  <si>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</si>
  <si>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</si>
  <si>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</si>
  <si>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</si>
  <si>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</si>
  <si>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</si>
  <si>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</si>
  <si>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</si>
  <si>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</si>
  <si>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</si>
  <si>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</si>
  <si>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</si>
  <si>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</si>
  <si>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</si>
  <si>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</si>
  <si>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</si>
  <si>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</si>
  <si>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</si>
  <si>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</si>
  <si>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</si>
  <si>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</si>
  <si>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</si>
  <si>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</si>
  <si>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</si>
  <si>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</si>
  <si>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</si>
  <si>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</si>
  <si>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</si>
  <si>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</si>
  <si>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</si>
  <si>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</si>
  <si>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</si>
  <si>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</si>
  <si>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</si>
  <si>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</si>
  <si>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</si>
  <si>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</si>
  <si>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</si>
  <si>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</si>
  <si>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</si>
  <si>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</si>
  <si>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</si>
  <si>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</si>
  <si>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</si>
  <si>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</si>
  <si>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</si>
  <si>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</si>
  <si>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</si>
  <si>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</si>
  <si>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</si>
  <si>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</si>
  <si>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</si>
  <si>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</si>
  <si>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</si>
  <si>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</si>
  <si>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</si>
  <si>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</si>
  <si>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</si>
  <si>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</si>
  <si>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</si>
  <si>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</si>
  <si>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</si>
  <si>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</si>
  <si>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</si>
  <si>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</si>
  <si>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</si>
  <si>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</si>
  <si>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</si>
  <si>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</si>
  <si>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</si>
  <si>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</si>
  <si>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</si>
  <si>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</si>
  <si>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</si>
  <si>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</si>
  <si>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</si>
  <si>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</si>
  <si>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</si>
  <si>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</si>
  <si>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</si>
  <si>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</si>
  <si>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</si>
  <si>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</si>
  <si>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</si>
  <si>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</si>
  <si>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</si>
  <si>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</si>
  <si>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</si>
  <si>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</si>
  <si>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</si>
  <si>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</si>
  <si>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</si>
  <si>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</si>
  <si>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</si>
  <si>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</si>
  <si>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</si>
  <si>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</si>
  <si>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</si>
  <si>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</si>
  <si>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</si>
  <si>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</si>
  <si>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</si>
  <si>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</si>
  <si>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</si>
  <si>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</si>
  <si>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</si>
  <si>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</si>
  <si>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</si>
  <si>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</si>
  <si>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</si>
  <si>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</si>
  <si>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</si>
  <si>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</si>
  <si>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</si>
  <si>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</si>
  <si>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</si>
  <si>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</si>
  <si>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</si>
  <si>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</si>
  <si>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</si>
  <si>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</si>
  <si>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</si>
  <si>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</si>
  <si>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</si>
  <si>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</si>
  <si>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</si>
  <si>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</si>
  <si>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</si>
  <si>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</si>
  <si>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</si>
  <si>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</si>
  <si>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</si>
  <si>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</si>
  <si>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</si>
  <si>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</si>
  <si>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</si>
  <si>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</si>
  <si>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</si>
  <si>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</si>
  <si>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</si>
  <si>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</si>
  <si>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</si>
  <si>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</si>
  <si>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</si>
  <si>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</si>
  <si>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</si>
  <si>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</si>
  <si>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</si>
  <si>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</si>
  <si>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</si>
  <si>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</si>
  <si>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</si>
  <si>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</si>
  <si>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</si>
  <si>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</si>
  <si>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</si>
  <si>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</si>
  <si>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</si>
  <si>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</si>
  <si>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</si>
  <si>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</si>
  <si>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</si>
  <si>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</si>
  <si>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</si>
  <si>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</si>
  <si>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</si>
  <si>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</si>
  <si>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</si>
  <si>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</si>
  <si>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</si>
  <si>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</si>
  <si>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</si>
  <si>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</si>
  <si>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</si>
  <si>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</si>
  <si>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</si>
  <si>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</si>
  <si>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</si>
  <si>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</si>
  <si>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</si>
  <si>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</si>
  <si>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</si>
  <si>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</si>
  <si>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</si>
  <si>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</si>
  <si>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</si>
  <si>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</si>
  <si>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</si>
  <si>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</si>
  <si>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</si>
  <si>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</si>
  <si>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</si>
  <si>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</si>
  <si>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</si>
  <si>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</si>
  <si>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</si>
  <si>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</si>
  <si>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</si>
  <si>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</si>
  <si>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</si>
  <si>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</si>
  <si>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</si>
  <si>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</si>
  <si>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</si>
  <si>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</si>
  <si>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</si>
  <si>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</si>
  <si>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</si>
  <si>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</si>
  <si>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</si>
  <si>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</si>
  <si>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</si>
  <si>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</si>
  <si>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</si>
  <si>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</si>
  <si>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</si>
  <si>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</si>
  <si>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</si>
  <si>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</si>
  <si>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</si>
  <si>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</si>
  <si>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</si>
  <si>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</si>
  <si>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</si>
  <si>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</si>
  <si>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</si>
  <si>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</si>
  <si>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</si>
  <si>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</si>
  <si>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</si>
  <si>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</si>
  <si>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</si>
  <si>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</si>
  <si>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</si>
  <si>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</si>
  <si>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</si>
  <si>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</si>
  <si>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</si>
  <si>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</si>
  <si>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</si>
  <si>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</si>
  <si>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</si>
  <si>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</si>
  <si>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</si>
  <si>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</si>
  <si>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</si>
  <si>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</si>
  <si>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</si>
  <si>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</si>
  <si>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</si>
  <si>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</si>
  <si>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</si>
  <si>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</si>
  <si>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</si>
  <si>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</si>
  <si>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</si>
  <si>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</si>
  <si>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</si>
  <si>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</si>
  <si>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</si>
  <si>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</si>
  <si>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</si>
  <si>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</si>
  <si>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</si>
  <si>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</si>
  <si>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</si>
  <si>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</si>
  <si>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</si>
  <si>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</si>
  <si>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</si>
  <si>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</si>
  <si>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</si>
  <si>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</si>
  <si>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</si>
  <si>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</si>
  <si>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</si>
  <si>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</si>
  <si>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</si>
  <si>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</si>
  <si>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</si>
  <si>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</si>
  <si>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</si>
  <si>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</si>
  <si>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</si>
  <si>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</si>
  <si>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</si>
  <si>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</si>
  <si>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</si>
  <si>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</si>
  <si>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</si>
  <si>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</si>
  <si>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</si>
  <si>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</si>
  <si>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</si>
  <si>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</si>
  <si>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</si>
  <si>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</si>
  <si>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</si>
  <si>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</si>
  <si>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</si>
  <si>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</si>
  <si>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</si>
  <si>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</si>
  <si>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</si>
  <si>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</si>
  <si>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</si>
  <si>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</si>
  <si>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</si>
  <si>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</si>
  <si>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</si>
  <si>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</si>
  <si>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</si>
  <si>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</si>
  <si>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</si>
  <si>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</si>
  <si>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</si>
  <si>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</si>
  <si>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</si>
  <si>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</si>
  <si>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</si>
  <si>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18/05/2025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</si>
  <si>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</si>
  <si>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</si>
  <si>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</si>
  <si>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</si>
  <si>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</si>
  <si>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</si>
  <si>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</si>
  <si>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</si>
  <si>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</si>
  <si>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</si>
  <si>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</si>
  <si>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</si>
  <si>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</si>
  <si>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</si>
  <si>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</si>
  <si>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</si>
  <si>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</si>
  <si>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</si>
  <si>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</si>
  <si>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</si>
  <si>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</si>
  <si>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</si>
  <si>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</si>
  <si>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</si>
  <si>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</si>
  <si>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</si>
  <si>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</si>
  <si>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</si>
  <si>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</si>
  <si>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</si>
  <si>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</si>
  <si>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</si>
  <si>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</si>
  <si>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</si>
  <si>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</si>
  <si>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</si>
  <si>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</si>
  <si>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</si>
  <si>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</si>
  <si>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TIENDA VIRTUAL</t>
  </si>
  <si>
    <t>EMPLEADOS</t>
  </si>
  <si>
    <t>EXPORTACIONES</t>
  </si>
  <si>
    <t>Acumulado</t>
  </si>
  <si>
    <t>MARGEN BRUTO FINAL</t>
  </si>
  <si>
    <t>TIPOLOGIA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</si>
</sst>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</numFmts>
  <fonts count="2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C00000"/>
      <name val="Calibri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1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1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1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1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1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4" fillId="0" borderId="0"/>
    <xf numFmtId="9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2" fillId="0" borderId="0"/>
  </cellStyleXfs>
  <cellXfs count="117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17" fillId="33" borderId="10" xfId="0" applyFont="1" applyFill="1" applyBorder="1"/>
    <xf numFmtId="10" fontId="0" fillId="0" borderId="0" xfId="0" applyNumberFormat="1"/>
    <xf numFmtId="0" fontId="4" fillId="0" borderId="0" xfId="0" applyFont="1"/>
    <xf numFmtId="0" fontId="17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2" fillId="0" borderId="0" xfId="0" applyFont="1"/>
    <xf numFmtId="0" fontId="23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17" fillId="33" borderId="11" xfId="0" applyFont="1" applyFill="1" applyBorder="1"/>
    <xf numFmtId="164" fontId="17" fillId="33" borderId="10" xfId="0" applyNumberFormat="1" applyFont="1" applyFill="1" applyBorder="1"/>
    <xf numFmtId="165" fontId="17" fillId="33" borderId="17" xfId="0" applyNumberFormat="1" applyFont="1" applyFill="1" applyBorder="1"/>
    <xf numFmtId="9" fontId="17" fillId="33" borderId="13" xfId="0" applyNumberFormat="1" applyFont="1" applyFill="1" applyBorder="1"/>
    <xf numFmtId="0" fontId="24" fillId="0" borderId="14" xfId="0" applyFont="1" applyBorder="1"/>
    <xf numFmtId="0" fontId="24" fillId="0" borderId="15" xfId="0" applyFont="1" applyBorder="1"/>
    <xf numFmtId="164" fontId="24" fillId="0" borderId="14" xfId="0" applyNumberFormat="1" applyFont="1" applyBorder="1"/>
    <xf numFmtId="165" fontId="24" fillId="0" borderId="18" xfId="0" applyNumberFormat="1" applyFont="1" applyBorder="1"/>
    <xf numFmtId="9" fontId="24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0" fillId="34" borderId="10" xfId="0" applyFont="1" applyFill="1" applyBorder="1"/>
    <xf numFmtId="0" fontId="20" fillId="34" borderId="11" xfId="0" applyFont="1" applyFill="1" applyBorder="1"/>
    <xf numFmtId="165" fontId="20" fillId="34" borderId="10" xfId="0" applyNumberFormat="1" applyFont="1" applyFill="1" applyBorder="1"/>
    <xf numFmtId="3" fontId="20" fillId="34" borderId="17" xfId="0" applyNumberFormat="1" applyFont="1" applyFill="1" applyBorder="1"/>
    <xf numFmtId="3" fontId="20" fillId="34" borderId="24" xfId="0" applyNumberFormat="1" applyFont="1" applyFill="1" applyBorder="1"/>
    <xf numFmtId="164" fontId="20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3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3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2" fillId="0" borderId="0" xfId="45"/>
    <xf numFmtId="0" fontId="0" fillId="0" borderId="0" xfId="0" applyAlignment="1">
      <alignment horizontal="left"/>
    </xf>
    <xf numFmtId="3" fontId="26" fillId="0" borderId="0" xfId="0" applyNumberFormat="1" applyFont="1"/>
    <xf numFmtId="167" fontId="26" fillId="0" borderId="0" xfId="0" applyNumberFormat="1" applyFont="1"/>
    <xf numFmtId="0" fontId="26" fillId="0" borderId="0" xfId="0" applyFont="1" applyAlignment="1">
      <alignment horizontal="left"/>
    </xf>
    <xf numFmtId="0" fontId="0" fillId="36" borderId="0" xfId="0" applyFill="1" applyAlignment="1">
      <alignment horizontal="left"/>
    </xf>
    <xf numFmtId="0" fontId="27" fillId="33" borderId="10" xfId="0" applyFont="1" applyFill="1" applyBorder="1"/>
    <xf numFmtId="0" fontId="28" fillId="33" borderId="10" xfId="0" applyFont="1" applyFill="1" applyBorder="1"/>
    <xf numFmtId="0" fontId="28" fillId="33" borderId="11" xfId="0" applyFont="1" applyFill="1" applyBorder="1"/>
    <xf numFmtId="164" fontId="28" fillId="33" borderId="10" xfId="0" applyNumberFormat="1" applyFont="1" applyFill="1" applyBorder="1"/>
    <xf numFmtId="165" fontId="28" fillId="33" borderId="17" xfId="0" applyNumberFormat="1" applyFont="1" applyFill="1" applyBorder="1"/>
    <xf numFmtId="9" fontId="28" fillId="33" borderId="13" xfId="0" applyNumberFormat="1" applyFont="1" applyFill="1" applyBorder="1"/>
    <xf numFmtId="0" fontId="27" fillId="33" borderId="17" xfId="0" applyFont="1" applyFill="1" applyBorder="1"/>
    <xf numFmtId="0" fontId="27" fillId="33" borderId="13" xfId="0" applyFont="1" applyFill="1" applyBorder="1"/>
    <xf numFmtId="0" fontId="28" fillId="33" borderId="17" xfId="0" applyFont="1" applyFill="1" applyBorder="1"/>
    <xf numFmtId="0" fontId="1" fillId="0" borderId="0" xfId="45" applyFont="1"/>
    <xf numFmtId="10" fontId="0" fillId="0" borderId="0" xfId="43" applyNumberFormat="1" applyFont="1"/>
    <xf numFmtId="44" fontId="2" fillId="0" borderId="0" xfId="44" applyFont="1"/>
    <xf numFmtId="9" fontId="2" fillId="0" borderId="0" xfId="43" applyFont="1"/>
  </cellXfs>
  <cellStyles count="46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14"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E7E200"/>
      <color rgb="FF189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9" Type="http://schemas.openxmlformats.org/officeDocument/2006/relationships/pivotCacheDefinition" Target="pivotCache/pivotCacheDefinition1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1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ivotCacheDefinition" Target="pivotCache/pivotCacheDefinition9.xml"/><Relationship Id="rId37" Type="http://schemas.openxmlformats.org/officeDocument/2006/relationships/pivotCacheDefinition" Target="pivotCache/pivotCacheDefinition14.xml"/><Relationship Id="rId40" Type="http://schemas.openxmlformats.org/officeDocument/2006/relationships/theme" Target="theme/theme1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5.xml"/><Relationship Id="rId36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8.xml"/><Relationship Id="rId44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7.xml"/><Relationship Id="rId35" Type="http://schemas.openxmlformats.org/officeDocument/2006/relationships/pivotCacheDefinition" Target="pivotCache/pivotCacheDefinition12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pivotCacheDefinition" Target="pivotCache/pivotCacheDefinition10.xml"/><Relationship Id="rId38" Type="http://schemas.openxmlformats.org/officeDocument/2006/relationships/pivotCacheDefinition" Target="pivotCache/pivotCacheDefinition15.xml"/><Relationship Id="rId46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160114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6</xdr:col>
      <xdr:colOff>1211258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2263424</xdr:colOff>
      <xdr:row>4</xdr:row>
      <xdr:rowOff>91663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141319442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213773151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352430559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426041669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516666668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590740741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798148148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274537034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6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4 rea]" caption="Ventas 2024 rea" numFmtId="0" hierarchy="1062" level="32767"/>
    <cacheField name="[Measures].[Ventas 2025 rea]" caption="Ventas 2025 rea" numFmtId="0" hierarchy="1215" level="32767"/>
    <cacheField name="[Measures].[Variación 2024/2025]" caption="Variación 2024/2025" numFmtId="0" hierarchy="1218" level="32767"/>
    <cacheField name="[Measures].[Var% 2024/2025]" caption="Var% 2024/2025" numFmtId="0" hierarchy="1217" level="32767"/>
    <cacheField name="[Ventas].[Desc. item].[Desc. item]" caption="Desc. item" numFmtId="0" hierarchy="585" level="1">
      <sharedItems containsSemiMixedTypes="0" containsString="0"/>
    </cacheField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364930556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32" level="32767"/>
    <cacheField name="[ITEMS X HORAS].[SUBLINEA].[SUBLINEA]" caption="SUBLINEA" numFmtId="0" hierarchy="339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17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16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ventas item 2024]" caption="ventas item 2024" numFmtId="0" hierarchy="1423" level="32767"/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441319445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presupuesto Tiendas 2023]" caption="presupuesto Tiendas 2023" numFmtId="0" hierarchy="900" level="32767"/>
    <cacheField name="[Measures].[ventas items final 2024]" caption="ventas items final 2024" numFmtId="0" hierarchy="1424" level="32767"/>
    <cacheField name="[Zonas].[Descripción].[Descripción]" caption="Descripción" numFmtId="0" hierarchy="706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05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47" level="32767"/>
    <cacheField name="[PRESUPUESTO TIENDAS].[Año].[Año]" caption="Año" numFmtId="0" hierarchy="447" level="1">
      <sharedItems containsSemiMixedTypes="0" containsString="0"/>
    </cacheField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516782411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32" level="32767"/>
    <cacheField name="[ITEMS X HORAS].[LINEA].[LINEA]" caption="LINEA" numFmtId="0" hierarchy="325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39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17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Measures].[nticket con items 2024]" caption="nticket con items 2024" numFmtId="0" hierarchy="1118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20" level="32767"/>
    <cacheField name="[Measures].[ventas item 2024]" caption="ventas item 2024" numFmtId="0" hierarchy="1423" level="32767"/>
    <cacheField name="[ITEMS X HORAS].[Fecha].[Fecha]" caption="Fecha" numFmtId="0" hierarchy="320" level="1">
      <sharedItems containsSemiMixedTypes="0" containsString="0"/>
    </cacheField>
    <cacheField name="Dummy0" numFmtId="0" hierarchy="166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6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606597224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32" level="32767"/>
    <cacheField name="[ITEMS X HORAS].[LINEA].[LINEA]" caption="LINEA" numFmtId="0" hierarchy="325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39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17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18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20" level="32767"/>
    <cacheField name="[Measures].[ventas item 2024]" caption="ventas item 2024" numFmtId="0" hierarchy="1423" level="32767"/>
    <cacheField name="[ITEMS X HORAS].[Fecha].[Fecha]" caption="Fecha" numFmtId="0" hierarchy="320" level="1">
      <sharedItems containsSemiMixedTypes="0" containsString="0"/>
    </cacheField>
    <cacheField name="Dummy0" numFmtId="0" hierarchy="166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6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759722219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6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5" level="32767"/>
    <cacheField name="[Ventas].[Desc. item].[Desc. item]" caption="Desc. item" numFmtId="0" hierarchy="585" level="1">
      <sharedItems containsSemiMixedTypes="0" containsString="0"/>
    </cacheField>
    <cacheField name="[Ventas].[LINEA].[LINEA]" caption="LINEA" numFmtId="0" hierarchy="605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05" level="32767"/>
    <cacheField name="[Ventas].[mix producto comercial].[mix producto comercial]" caption="mix producto comercial" numFmtId="0" hierarchy="610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27" level="32767"/>
    <cacheField name="[Measures].[prueba]" caption="prueba" numFmtId="0" hierarchy="723" level="32767"/>
    <cacheField name="[Measures].[prueba 2]" caption="prueba 2" numFmtId="0" hierarchy="1152" level="32767"/>
    <cacheField name="[Measures].[prueba DIFERENCIA DINERO]" caption="prueba DIFERENCIA DINERO" numFmtId="0" hierarchy="1156" level="32767"/>
    <cacheField name="[Measures].[prueba DIFERENCIA]" caption="prueba DIFERENCIA" numFmtId="0" hierarchy="1153" level="32767"/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930324071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6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5" level="32767"/>
    <cacheField name="[Ventas].[Desc. item].[Desc. item]" caption="Desc. item" numFmtId="0" hierarchy="585" level="1">
      <sharedItems containsSemiMixedTypes="0" containsString="0"/>
    </cacheField>
    <cacheField name="[Ventas].[LINEA].[LINEA]" caption="LINEA" numFmtId="0" hierarchy="605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05" level="32767"/>
    <cacheField name="[Ventas].[mix producto comercial].[mix producto comercial]" caption="mix producto comercial" numFmtId="0" hierarchy="610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27" level="32767"/>
    <cacheField name="[Measures].[prueba]" caption="prueba" numFmtId="0" hierarchy="723" level="32767"/>
    <cacheField name="[Measures].[prueba 2]" caption="prueba 2" numFmtId="0" hierarchy="1152" level="32767"/>
    <cacheField name="[Measures].[prueba DIFERENCIA DINERO]" caption="prueba DIFERENCIA DINERO" numFmtId="0" hierarchy="1156" level="32767"/>
    <cacheField name="[Measures].[prueba DIFERENCIA]" caption="prueba DIFERENCIA" numFmtId="0" hierarchy="1153" level="32767"/>
    <cacheField name="[TIPO DE CLIENTE].[TIPO DE CLIENTE].[TIPO DE CLIENTE]" caption="TIPO DE CLIENTE" numFmtId="0" hierarchy="530" level="1">
      <sharedItems count="1">
        <s v="[TIPO DE CLIENTE].[TIPO DE CLIENTE].&amp;" c=""/>
      </sharedItems>
    </cacheField>
    <cacheField name="[TIPO DE CLIENTE].[sub categoria].[sub categoria]" caption="sub categoria" numFmtId="0" hierarchy="529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74972337963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75319444448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5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20" name="[ITEMS X HORAS].[Fecha].&amp;[2024-01-01T00:00:00]" cap="lunes, 1 de enero de 2024"/>
    <pageField fld="10" hier="309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213">
      <pivotArea outline="0" collapsedLevelsAreSubtotals="1" fieldPosition="0"/>
    </format>
    <format dxfId="212">
      <pivotArea outline="0" fieldPosition="0">
        <references count="1">
          <reference field="4294967294" count="1" selected="0">
            <x v="1"/>
          </reference>
        </references>
      </pivotArea>
    </format>
    <format dxfId="211">
      <pivotArea field="7" type="button" dataOnly="0" labelOnly="1" outline="0" axis="axisRow" fieldPosition="0"/>
    </format>
    <format dxfId="210">
      <pivotArea field="1" type="button" dataOnly="0" labelOnly="1" outline="0" axis="axisRow" fieldPosition="1"/>
    </format>
    <format dxfId="209">
      <pivotArea field="2" type="button" dataOnly="0" labelOnly="1" outline="0" axis="axisRow" fieldPosition="2"/>
    </format>
    <format dxfId="208">
      <pivotArea field="3" type="button" dataOnly="0" labelOnly="1" outline="0" axis="axisRow" fieldPosition="3"/>
    </format>
    <format dxfId="20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6">
      <pivotArea field="7" type="button" dataOnly="0" labelOnly="1" outline="0" axis="axisRow" fieldPosition="0"/>
    </format>
    <format dxfId="205">
      <pivotArea field="1" type="button" dataOnly="0" labelOnly="1" outline="0" axis="axisRow" fieldPosition="1"/>
    </format>
    <format dxfId="204">
      <pivotArea field="2" type="button" dataOnly="0" labelOnly="1" outline="0" axis="axisRow" fieldPosition="2"/>
    </format>
    <format dxfId="203">
      <pivotArea field="3" type="button" dataOnly="0" labelOnly="1" outline="0" axis="axisRow" fieldPosition="3"/>
    </format>
    <format dxfId="20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1">
      <pivotArea field="7" type="button" dataOnly="0" labelOnly="1" outline="0" axis="axisRow" fieldPosition="0"/>
    </format>
    <format dxfId="200">
      <pivotArea field="1" type="button" dataOnly="0" labelOnly="1" outline="0" axis="axisRow" fieldPosition="1"/>
    </format>
    <format dxfId="199">
      <pivotArea field="2" type="button" dataOnly="0" labelOnly="1" outline="0" axis="axisRow" fieldPosition="2"/>
    </format>
    <format dxfId="198">
      <pivotArea field="3" type="button" dataOnly="0" labelOnly="1" outline="0" axis="axisRow" fieldPosition="3"/>
    </format>
    <format dxfId="19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6">
      <pivotArea field="7" type="button" dataOnly="0" labelOnly="1" outline="0" axis="axisRow" fieldPosition="0"/>
    </format>
    <format dxfId="195">
      <pivotArea field="1" type="button" dataOnly="0" labelOnly="1" outline="0" axis="axisRow" fieldPosition="1"/>
    </format>
    <format dxfId="194">
      <pivotArea field="2" type="button" dataOnly="0" labelOnly="1" outline="0" axis="axisRow" fieldPosition="2"/>
    </format>
    <format dxfId="193">
      <pivotArea field="3" type="button" dataOnly="0" labelOnly="1" outline="0" axis="axisRow" fieldPosition="3"/>
    </format>
    <format dxfId="19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91">
      <pivotArea field="7" type="button" dataOnly="0" labelOnly="1" outline="0" axis="axisRow" fieldPosition="0"/>
    </format>
    <format dxfId="190">
      <pivotArea field="1" type="button" dataOnly="0" labelOnly="1" outline="0" axis="axisRow" fieldPosition="1"/>
    </format>
    <format dxfId="189">
      <pivotArea field="2" type="button" dataOnly="0" labelOnly="1" outline="0" axis="axisRow" fieldPosition="2"/>
    </format>
    <format dxfId="188">
      <pivotArea field="3" type="button" dataOnly="0" labelOnly="1" outline="0" axis="axisRow" fieldPosition="3"/>
    </format>
    <format dxfId="18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86">
      <pivotArea field="7" type="button" dataOnly="0" labelOnly="1" outline="0" axis="axisRow" fieldPosition="0"/>
    </format>
    <format dxfId="185">
      <pivotArea field="1" type="button" dataOnly="0" labelOnly="1" outline="0" axis="axisRow" fieldPosition="1"/>
    </format>
    <format dxfId="184">
      <pivotArea field="2" type="button" dataOnly="0" labelOnly="1" outline="0" axis="axisRow" fieldPosition="2"/>
    </format>
    <format dxfId="183">
      <pivotArea field="3" type="button" dataOnly="0" labelOnly="1" outline="0" axis="axisRow" fieldPosition="3"/>
    </format>
    <format dxfId="18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81">
      <pivotArea outline="0" fieldPosition="0">
        <references count="1">
          <reference field="4294967294" count="1" selected="0">
            <x v="3"/>
          </reference>
        </references>
      </pivotArea>
    </format>
    <format dxfId="180">
      <pivotArea outline="0" fieldPosition="0">
        <references count="1">
          <reference field="4294967294" count="1" selected="0">
            <x v="2"/>
          </reference>
        </references>
      </pivotArea>
    </format>
    <format dxfId="179">
      <pivotArea field="7" type="button" dataOnly="0" labelOnly="1" outline="0" axis="axisRow" fieldPosition="0"/>
    </format>
    <format dxfId="178">
      <pivotArea field="1" type="button" dataOnly="0" labelOnly="1" outline="0" axis="axisRow" fieldPosition="1"/>
    </format>
    <format dxfId="177">
      <pivotArea field="2" type="button" dataOnly="0" labelOnly="1" outline="0" axis="axisRow" fieldPosition="2"/>
    </format>
    <format dxfId="176">
      <pivotArea field="3" type="button" dataOnly="0" labelOnly="1" outline="0" axis="axisRow" fieldPosition="3"/>
    </format>
    <format dxfId="175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74">
      <pivotArea field="7" type="button" dataOnly="0" labelOnly="1" outline="0" axis="axisRow" fieldPosition="0"/>
    </format>
    <format dxfId="173">
      <pivotArea field="1" type="button" dataOnly="0" labelOnly="1" outline="0" axis="axisRow" fieldPosition="1"/>
    </format>
    <format dxfId="172">
      <pivotArea field="2" type="button" dataOnly="0" labelOnly="1" outline="0" axis="axisRow" fieldPosition="2"/>
    </format>
    <format dxfId="171">
      <pivotArea field="3" type="button" dataOnly="0" labelOnly="1" outline="0" axis="axisRow" fieldPosition="3"/>
    </format>
    <format dxfId="17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7">
      <pivotArea outline="0" fieldPosition="0">
        <references count="1">
          <reference field="4294967294" count="1">
            <x v="4"/>
          </reference>
        </references>
      </pivotArea>
    </format>
    <format dxfId="16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16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16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16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16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6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5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20" name="[ITEMS X HORAS].[Fecha].&amp;[2024-01-01T00:00:00]" cap="lunes, 1 de enero de 2024"/>
    <pageField fld="9" hier="309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161">
      <pivotArea outline="0" collapsedLevelsAreSubtotals="1" fieldPosition="0"/>
    </format>
    <format dxfId="160">
      <pivotArea outline="0" fieldPosition="0">
        <references count="1">
          <reference field="4294967294" count="1" selected="0">
            <x v="1"/>
          </reference>
        </references>
      </pivotArea>
    </format>
    <format dxfId="159">
      <pivotArea field="7" type="button" dataOnly="0" labelOnly="1" outline="0" axis="axisRow" fieldPosition="0"/>
    </format>
    <format dxfId="158">
      <pivotArea field="1" type="button" dataOnly="0" labelOnly="1" outline="0" axis="axisRow" fieldPosition="1"/>
    </format>
    <format dxfId="157">
      <pivotArea field="2" type="button" dataOnly="0" labelOnly="1" outline="0" axis="axisRow" fieldPosition="2"/>
    </format>
    <format dxfId="156">
      <pivotArea field="3" type="button" dataOnly="0" labelOnly="1" outline="0" axis="axisRow" fieldPosition="3"/>
    </format>
    <format dxfId="15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4">
      <pivotArea field="7" type="button" dataOnly="0" labelOnly="1" outline="0" axis="axisRow" fieldPosition="0"/>
    </format>
    <format dxfId="153">
      <pivotArea field="1" type="button" dataOnly="0" labelOnly="1" outline="0" axis="axisRow" fieldPosition="1"/>
    </format>
    <format dxfId="152">
      <pivotArea field="2" type="button" dataOnly="0" labelOnly="1" outline="0" axis="axisRow" fieldPosition="2"/>
    </format>
    <format dxfId="151">
      <pivotArea field="3" type="button" dataOnly="0" labelOnly="1" outline="0" axis="axisRow" fieldPosition="3"/>
    </format>
    <format dxfId="15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9">
      <pivotArea field="7" type="button" dataOnly="0" labelOnly="1" outline="0" axis="axisRow" fieldPosition="0"/>
    </format>
    <format dxfId="148">
      <pivotArea field="1" type="button" dataOnly="0" labelOnly="1" outline="0" axis="axisRow" fieldPosition="1"/>
    </format>
    <format dxfId="147">
      <pivotArea field="2" type="button" dataOnly="0" labelOnly="1" outline="0" axis="axisRow" fieldPosition="2"/>
    </format>
    <format dxfId="146">
      <pivotArea field="3" type="button" dataOnly="0" labelOnly="1" outline="0" axis="axisRow" fieldPosition="3"/>
    </format>
    <format dxfId="14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4">
      <pivotArea field="7" type="button" dataOnly="0" labelOnly="1" outline="0" axis="axisRow" fieldPosition="0"/>
    </format>
    <format dxfId="143">
      <pivotArea field="1" type="button" dataOnly="0" labelOnly="1" outline="0" axis="axisRow" fieldPosition="1"/>
    </format>
    <format dxfId="142">
      <pivotArea field="2" type="button" dataOnly="0" labelOnly="1" outline="0" axis="axisRow" fieldPosition="2"/>
    </format>
    <format dxfId="141">
      <pivotArea field="3" type="button" dataOnly="0" labelOnly="1" outline="0" axis="axisRow" fieldPosition="3"/>
    </format>
    <format dxfId="14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39">
      <pivotArea field="7" type="button" dataOnly="0" labelOnly="1" outline="0" axis="axisRow" fieldPosition="0"/>
    </format>
    <format dxfId="138">
      <pivotArea field="1" type="button" dataOnly="0" labelOnly="1" outline="0" axis="axisRow" fieldPosition="1"/>
    </format>
    <format dxfId="137">
      <pivotArea field="2" type="button" dataOnly="0" labelOnly="1" outline="0" axis="axisRow" fieldPosition="2"/>
    </format>
    <format dxfId="136">
      <pivotArea field="3" type="button" dataOnly="0" labelOnly="1" outline="0" axis="axisRow" fieldPosition="3"/>
    </format>
    <format dxfId="13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34">
      <pivotArea field="7" type="button" dataOnly="0" labelOnly="1" outline="0" axis="axisRow" fieldPosition="0"/>
    </format>
    <format dxfId="133">
      <pivotArea field="1" type="button" dataOnly="0" labelOnly="1" outline="0" axis="axisRow" fieldPosition="1"/>
    </format>
    <format dxfId="132">
      <pivotArea field="2" type="button" dataOnly="0" labelOnly="1" outline="0" axis="axisRow" fieldPosition="2"/>
    </format>
    <format dxfId="131">
      <pivotArea field="3" type="button" dataOnly="0" labelOnly="1" outline="0" axis="axisRow" fieldPosition="3"/>
    </format>
    <format dxfId="13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29">
      <pivotArea outline="0" fieldPosition="0">
        <references count="1">
          <reference field="4294967294" count="1" selected="0">
            <x v="3"/>
          </reference>
        </references>
      </pivotArea>
    </format>
    <format dxfId="128">
      <pivotArea outline="0" fieldPosition="0">
        <references count="1">
          <reference field="4294967294" count="1" selected="0">
            <x v="2"/>
          </reference>
        </references>
      </pivotArea>
    </format>
    <format dxfId="127">
      <pivotArea field="7" type="button" dataOnly="0" labelOnly="1" outline="0" axis="axisRow" fieldPosition="0"/>
    </format>
    <format dxfId="126">
      <pivotArea field="1" type="button" dataOnly="0" labelOnly="1" outline="0" axis="axisRow" fieldPosition="1"/>
    </format>
    <format dxfId="125">
      <pivotArea field="2" type="button" dataOnly="0" labelOnly="1" outline="0" axis="axisRow" fieldPosition="2"/>
    </format>
    <format dxfId="124">
      <pivotArea field="3" type="button" dataOnly="0" labelOnly="1" outline="0" axis="axisRow" fieldPosition="3"/>
    </format>
    <format dxfId="12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22">
      <pivotArea field="7" type="button" dataOnly="0" labelOnly="1" outline="0" axis="axisRow" fieldPosition="0"/>
    </format>
    <format dxfId="121">
      <pivotArea field="1" type="button" dataOnly="0" labelOnly="1" outline="0" axis="axisRow" fieldPosition="1"/>
    </format>
    <format dxfId="120">
      <pivotArea field="2" type="button" dataOnly="0" labelOnly="1" outline="0" axis="axisRow" fieldPosition="2"/>
    </format>
    <format dxfId="119">
      <pivotArea field="3" type="button" dataOnly="0" labelOnly="1" outline="0" axis="axisRow" fieldPosition="3"/>
    </format>
    <format dxfId="11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5">
      <pivotArea outline="0" fieldPosition="0">
        <references count="1">
          <reference field="4294967294" count="1">
            <x v="4"/>
          </reference>
        </references>
      </pivotArea>
    </format>
    <format dxfId="11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11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11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11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11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6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17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2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71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&amp;[abril]" cap="abri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67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3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8"/>
    </i>
    <i>
      <x v="9"/>
    </i>
    <i>
      <x v="10"/>
    </i>
    <i>
      <x v="2"/>
    </i>
    <i>
      <x v="5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103">
      <pivotArea dataOnly="0" labelOnly="1" fieldPosition="0">
        <references count="1">
          <reference field="5" count="6">
            <x v="0"/>
            <x v="1"/>
            <x v="3"/>
            <x v="6"/>
            <x v="7"/>
            <x v="11"/>
          </reference>
        </references>
      </pivotArea>
    </format>
    <format dxfId="102">
      <pivotArea dataOnly="0" labelOnly="1" fieldPosition="0">
        <references count="1">
          <reference field="5" count="1"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2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2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3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9"/>
    </i>
    <i>
      <x v="10"/>
    </i>
    <i>
      <x v="2"/>
    </i>
    <i>
      <x v="5"/>
    </i>
    <i>
      <x v="8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formats count="6">
    <format dxfId="109">
      <pivotArea collapsedLevelsAreSubtotals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108">
      <pivotArea dataOnly="0" labelOnly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107">
      <pivotArea dataOnly="0" labelOnly="1" fieldPosition="0">
        <references count="1">
          <reference field="5" count="1">
            <x v="7"/>
          </reference>
        </references>
      </pivotArea>
    </format>
    <format dxfId="106">
      <pivotArea dataOnly="0" labelOnly="1" fieldPosition="0">
        <references count="1">
          <reference field="5" count="1">
            <x v="11"/>
          </reference>
        </references>
      </pivotArea>
    </format>
    <format dxfId="105">
      <pivotArea dataOnly="0" labelOnly="1" fieldPosition="0">
        <references count="1">
          <reference field="5" count="1">
            <x v="1"/>
          </reference>
        </references>
      </pivotArea>
    </format>
    <format dxfId="104">
      <pivotArea dataOnly="0" labelOnly="1" fieldPosition="0">
        <references count="1">
          <reference field="5" count="4">
            <x v="0"/>
            <x v="3"/>
            <x v="6"/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4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585" name="[Ventas].[Desc. item].&amp;" cap=""/>
    <pageField fld="1" hier="182" name="[Calendario].[Año].&amp;[2024]" cap="2024"/>
    <pageField fld="7" hier="184" name="[Calendario].[Date].[All]" cap="All"/>
    <pageField fld="0" hier="191" name="[Calendario].[Mes].&amp;[abril]" cap="abril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101">
      <pivotArea field="3" type="button" dataOnly="0" labelOnly="1" outline="0"/>
    </format>
    <format dxfId="100">
      <pivotArea field="3" type="button" dataOnly="0" labelOnly="1" outline="0"/>
    </format>
    <format dxfId="99">
      <pivotArea field="3" type="button" dataOnly="0" labelOnly="1" outline="0"/>
    </format>
    <format dxfId="98">
      <pivotArea field="3" type="button" dataOnly="0" labelOnly="1" outline="0"/>
    </format>
    <format dxfId="97">
      <pivotArea field="3" type="button" dataOnly="0" labelOnly="1" outline="0"/>
    </format>
    <format dxfId="96">
      <pivotArea field="3" type="button" dataOnly="0" labelOnly="1" outline="0"/>
    </format>
    <format dxfId="95">
      <pivotArea field="3" type="button" dataOnly="0" labelOnly="1" outline="0"/>
    </format>
    <format dxfId="94">
      <pivotArea field="3" type="button" dataOnly="0" labelOnly="1" outline="0"/>
    </format>
    <format dxfId="93">
      <pivotArea outline="0" collapsedLevelsAreSubtotals="1" fieldPosition="0"/>
    </format>
    <format dxfId="92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Calendario].[Mes].&amp;[abril]"/>
        <member name="[Calendario].[Mes].&amp;[ener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64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5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56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50" name="[Unidad de negocio].[Unidad de Negocio].&amp;[Comercial]" cap="Comercial"/>
    <pageField fld="9" hier="585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78">
      <pivotArea field="3" type="button" dataOnly="0" labelOnly="1" outline="0"/>
    </format>
    <format dxfId="77">
      <pivotArea field="3" type="button" dataOnly="0" labelOnly="1" outline="0"/>
    </format>
    <format dxfId="76">
      <pivotArea field="3" type="button" dataOnly="0" labelOnly="1" outline="0"/>
    </format>
    <format dxfId="75">
      <pivotArea field="3" type="button" dataOnly="0" labelOnly="1" outline="0"/>
    </format>
    <format dxfId="74">
      <pivotArea field="3" type="button" dataOnly="0" labelOnly="1" outline="0"/>
    </format>
    <format dxfId="73">
      <pivotArea field="3" type="button" dataOnly="0" labelOnly="1" outline="0"/>
    </format>
    <format dxfId="72">
      <pivotArea field="3" type="button" dataOnly="0" labelOnly="1" outline="0"/>
    </format>
    <format dxfId="71">
      <pivotArea field="3" type="button" dataOnly="0" labelOnly="1" outline="0"/>
    </format>
    <format dxfId="70">
      <pivotArea outline="0" collapsedLevelsAreSubtotals="1" fieldPosition="0"/>
    </format>
    <format dxfId="69">
      <pivotArea outline="0" fieldPosition="0">
        <references count="1">
          <reference field="4294967294" count="1" selected="0">
            <x v="2"/>
          </reference>
        </references>
      </pivotArea>
    </format>
    <format dxfId="68">
      <pivotArea outline="0" fieldPosition="0">
        <references count="1">
          <reference field="4294967294" count="1" selected="0">
            <x v="4"/>
          </reference>
        </references>
      </pivotArea>
    </format>
    <format dxfId="67">
      <pivotArea outline="0" fieldPosition="0">
        <references count="1">
          <reference field="4294967294" count="1" selected="0">
            <x v="6"/>
          </reference>
        </references>
      </pivotArea>
    </format>
    <format dxfId="66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10"/>
    <rowHierarchyUsage hierarchyUsage="60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5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9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50" name="[Unidad de negocio].[Unidad de Negocio].&amp;[Comercial]" cap="Comercial"/>
    <pageField fld="9" hier="585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91">
      <pivotArea field="3" type="button" dataOnly="0" labelOnly="1" outline="0"/>
    </format>
    <format dxfId="90">
      <pivotArea field="3" type="button" dataOnly="0" labelOnly="1" outline="0"/>
    </format>
    <format dxfId="89">
      <pivotArea field="3" type="button" dataOnly="0" labelOnly="1" outline="0"/>
    </format>
    <format dxfId="88">
      <pivotArea field="3" type="button" dataOnly="0" labelOnly="1" outline="0"/>
    </format>
    <format dxfId="87">
      <pivotArea field="3" type="button" dataOnly="0" labelOnly="1" outline="0"/>
    </format>
    <format dxfId="86">
      <pivotArea field="3" type="button" dataOnly="0" labelOnly="1" outline="0"/>
    </format>
    <format dxfId="85">
      <pivotArea field="3" type="button" dataOnly="0" labelOnly="1" outline="0"/>
    </format>
    <format dxfId="84">
      <pivotArea field="3" type="button" dataOnly="0" labelOnly="1" outline="0"/>
    </format>
    <format dxfId="83">
      <pivotArea outline="0" collapsedLevelsAreSubtotals="1" fieldPosition="0"/>
    </format>
    <format dxfId="82">
      <pivotArea outline="0" fieldPosition="0">
        <references count="1">
          <reference field="4294967294" count="1" selected="0">
            <x v="2"/>
          </reference>
        </references>
      </pivotArea>
    </format>
    <format dxfId="81">
      <pivotArea outline="0" fieldPosition="0">
        <references count="1">
          <reference field="4294967294" count="1" selected="0">
            <x v="4"/>
          </reference>
        </references>
      </pivotArea>
    </format>
    <format dxfId="80">
      <pivotArea outline="0" fieldPosition="0">
        <references count="1">
          <reference field="4294967294" count="1" selected="0">
            <x v="6"/>
          </reference>
        </references>
      </pivotArea>
    </format>
    <format dxfId="79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29"/>
    <rowHierarchyUsage hierarchyUsage="530"/>
    <rowHierarchyUsage hierarchyUsage="610"/>
    <rowHierarchyUsage hierarchyUsage="60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3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5-18T00:00:00]" cap="18/05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5-18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4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1" name="[Calendario].[Mes].&amp;[marzo]" cap="marzo"/>
    <pageField fld="9" hier="447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65">
      <pivotArea outline="0" collapsedLevelsAreSubtotals="1" fieldPosition="0"/>
    </format>
    <format dxfId="64">
      <pivotArea outline="0" fieldPosition="0">
        <references count="1">
          <reference field="4294967294" count="1" selected="0">
            <x v="0"/>
          </reference>
        </references>
      </pivotArea>
    </format>
    <format dxfId="63">
      <pivotArea outline="0" fieldPosition="0">
        <references count="1">
          <reference field="4294967294" count="1" selected="0">
            <x v="2"/>
          </reference>
        </references>
      </pivotArea>
    </format>
    <format dxfId="62">
      <pivotArea dataOnly="0" outline="0" fieldPosition="0">
        <references count="1">
          <reference field="6" count="0" defaultSubtotal="1"/>
        </references>
      </pivotArea>
    </format>
    <format dxfId="61">
      <pivotArea dataOnly="0" outline="0" fieldPosition="0">
        <references count="1">
          <reference field="6" count="0" defaultSubtotal="1"/>
        </references>
      </pivotArea>
    </format>
    <format dxfId="60">
      <pivotArea dataOnly="0" outline="0" fieldPosition="0">
        <references count="1">
          <reference field="6" count="0" defaultSubtotal="1"/>
        </references>
      </pivotArea>
    </format>
    <format dxfId="59">
      <pivotArea field="6" type="button" dataOnly="0" labelOnly="1" outline="0" axis="axisRow" fieldPosition="0"/>
    </format>
    <format dxfId="58">
      <pivotArea field="7" type="button" dataOnly="0" labelOnly="1" outline="0" axis="axisRow" fieldPosition="1"/>
    </format>
    <format dxfId="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6">
      <pivotArea field="6" type="button" dataOnly="0" labelOnly="1" outline="0" axis="axisRow" fieldPosition="0"/>
    </format>
    <format dxfId="55">
      <pivotArea field="7" type="button" dataOnly="0" labelOnly="1" outline="0" axis="axisRow" fieldPosition="1"/>
    </format>
    <format dxfId="5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3">
      <pivotArea outline="0" fieldPosition="0">
        <references count="1">
          <reference field="6" count="1" selected="0" defaultSubtotal="1">
            <x v="6"/>
          </reference>
        </references>
      </pivotArea>
    </format>
    <format dxfId="52">
      <pivotArea grandRow="1" outline="0" collapsedLevelsAreSubtotals="1" fieldPosition="0"/>
    </format>
    <format dxfId="51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50">
      <pivotArea dataOnly="0" labelOnly="1" grandRow="1" outline="0" fieldPosition="0"/>
    </format>
    <format dxfId="49">
      <pivotArea grandRow="1" outline="0" collapsedLevelsAreSubtotals="1" fieldPosition="0"/>
    </format>
    <format dxfId="48">
      <pivotArea dataOnly="0" labelOnly="1" grandRow="1" outline="0" fieldPosition="0"/>
    </format>
    <format dxfId="47">
      <pivotArea outline="0" fieldPosition="0">
        <references count="1">
          <reference field="6" count="1" selected="0" defaultSubtotal="1">
            <x v="6"/>
          </reference>
        </references>
      </pivotArea>
    </format>
    <format dxfId="46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06"/>
    <rowHierarchyUsage hierarchyUsage="705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4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09" name="[ITEMS X HORAS].[Año].&amp;[2023]" cap="2023"/>
    <pageField fld="7" hier="318" name="[ITEMS X HORAS].[Día].[All]" cap="All"/>
  </pageFields>
  <dataFields count="2">
    <dataField fld="9" baseField="0" baseItem="0"/>
    <dataField fld="0" baseField="0" baseItem="0" numFmtId="3"/>
  </dataFields>
  <formats count="38">
    <format dxfId="45">
      <pivotArea outline="0" collapsedLevelsAreSubtotals="1" fieldPosition="0"/>
    </format>
    <format dxfId="44">
      <pivotArea outline="0" fieldPosition="0">
        <references count="1">
          <reference field="4294967294" count="1" selected="0">
            <x v="1"/>
          </reference>
        </references>
      </pivotArea>
    </format>
    <format dxfId="43">
      <pivotArea field="6" type="button" dataOnly="0" labelOnly="1" outline="0" axis="axisRow" fieldPosition="1"/>
    </format>
    <format dxfId="42">
      <pivotArea field="1" type="button" dataOnly="0" labelOnly="1" outline="0" axis="axisRow" fieldPosition="0"/>
    </format>
    <format dxfId="41">
      <pivotArea field="2" type="button" dataOnly="0" labelOnly="1" outline="0" axis="axisRow" fieldPosition="2"/>
    </format>
    <format dxfId="4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9">
      <pivotArea field="6" type="button" dataOnly="0" labelOnly="1" outline="0" axis="axisRow" fieldPosition="1"/>
    </format>
    <format dxfId="38">
      <pivotArea field="1" type="button" dataOnly="0" labelOnly="1" outline="0" axis="axisRow" fieldPosition="0"/>
    </format>
    <format dxfId="37">
      <pivotArea field="2" type="button" dataOnly="0" labelOnly="1" outline="0" axis="axisRow" fieldPosition="2"/>
    </format>
    <format dxfId="3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5">
      <pivotArea field="6" type="button" dataOnly="0" labelOnly="1" outline="0" axis="axisRow" fieldPosition="1"/>
    </format>
    <format dxfId="34">
      <pivotArea field="1" type="button" dataOnly="0" labelOnly="1" outline="0" axis="axisRow" fieldPosition="0"/>
    </format>
    <format dxfId="33">
      <pivotArea field="2" type="button" dataOnly="0" labelOnly="1" outline="0" axis="axisRow" fieldPosition="2"/>
    </format>
    <format dxfId="3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">
      <pivotArea field="6" type="button" dataOnly="0" labelOnly="1" outline="0" axis="axisRow" fieldPosition="1"/>
    </format>
    <format dxfId="30">
      <pivotArea field="1" type="button" dataOnly="0" labelOnly="1" outline="0" axis="axisRow" fieldPosition="0"/>
    </format>
    <format dxfId="29">
      <pivotArea field="2" type="button" dataOnly="0" labelOnly="1" outline="0" axis="axisRow" fieldPosition="2"/>
    </format>
    <format dxfId="2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">
      <pivotArea field="6" type="button" dataOnly="0" labelOnly="1" outline="0" axis="axisRow" fieldPosition="1"/>
    </format>
    <format dxfId="26">
      <pivotArea field="1" type="button" dataOnly="0" labelOnly="1" outline="0" axis="axisRow" fieldPosition="0"/>
    </format>
    <format dxfId="25">
      <pivotArea field="2" type="button" dataOnly="0" labelOnly="1" outline="0" axis="axisRow" fieldPosition="2"/>
    </format>
    <format dxfId="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">
      <pivotArea field="6" type="button" dataOnly="0" labelOnly="1" outline="0" axis="axisRow" fieldPosition="1"/>
    </format>
    <format dxfId="22">
      <pivotArea field="1" type="button" dataOnly="0" labelOnly="1" outline="0" axis="axisRow" fieldPosition="0"/>
    </format>
    <format dxfId="21">
      <pivotArea field="2" type="button" dataOnly="0" labelOnly="1" outline="0" axis="axisRow" fieldPosition="2"/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field="6" type="button" dataOnly="0" labelOnly="1" outline="0" axis="axisRow" fieldPosition="1"/>
    </format>
    <format dxfId="18">
      <pivotArea field="1" type="button" dataOnly="0" labelOnly="1" outline="0" axis="axisRow" fieldPosition="0"/>
    </format>
    <format dxfId="17">
      <pivotArea field="2" type="button" dataOnly="0" labelOnly="1" outline="0" axis="axisRow" fieldPosition="2"/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field="6" type="button" dataOnly="0" labelOnly="1" outline="0" axis="axisRow" fieldPosition="1"/>
    </format>
    <format dxfId="14">
      <pivotArea field="1" type="button" dataOnly="0" labelOnly="1" outline="0" axis="axisRow" fieldPosition="0"/>
    </format>
    <format dxfId="13">
      <pivotArea field="2" type="button" dataOnly="0" labelOnly="1" outline="0" axis="axisRow" fieldPosition="2"/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dataOnly="0" outline="0" fieldPosition="0">
        <references count="1">
          <reference field="6" count="0" defaultSubtotal="1"/>
        </references>
      </pivotArea>
    </format>
    <format dxfId="8">
      <pivotArea dataOnly="0" outline="0" fieldPosition="0">
        <references count="1">
          <reference field="6" count="0" defaultSubtotal="1"/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39"/>
    <rowHierarchyUsage hierarchyUsage="316"/>
    <rowHierarchyUsage hierarchyUsage="317"/>
  </rowHierarchiesUsage>
  <colHierarchiesUsage count="2">
    <colHierarchyUsage hierarchyUsage="330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4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5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05" t="s">
        <v>105</v>
      </c>
      <c r="F13" s="17" t="s">
        <v>40</v>
      </c>
      <c r="G13" s="112" t="s">
        <v>102</v>
      </c>
      <c r="H13" s="112" t="s">
        <v>103</v>
      </c>
      <c r="I13" s="68" t="s">
        <v>342</v>
      </c>
      <c r="J13" s="105" t="s">
        <v>105</v>
      </c>
      <c r="K13" s="17" t="s">
        <v>40</v>
      </c>
      <c r="L13" s="112" t="s">
        <v>102</v>
      </c>
      <c r="M13" s="112" t="s">
        <v>103</v>
      </c>
      <c r="N13" s="68" t="s">
        <v>342</v>
      </c>
      <c r="O13" s="105" t="s">
        <v>105</v>
      </c>
      <c r="P13" s="17" t="s">
        <v>40</v>
      </c>
      <c r="Q13" s="112" t="s">
        <v>102</v>
      </c>
      <c r="R13" s="112" t="s">
        <v>103</v>
      </c>
      <c r="S13" s="68" t="s">
        <v>342</v>
      </c>
      <c r="T13" s="105" t="s">
        <v>105</v>
      </c>
      <c r="U13" s="17" t="s">
        <v>40</v>
      </c>
      <c r="V13" s="112" t="s">
        <v>102</v>
      </c>
      <c r="W13" s="112" t="s">
        <v>103</v>
      </c>
      <c r="X13" s="68" t="s">
        <v>342</v>
      </c>
      <c r="Y13" s="105" t="s">
        <v>105</v>
      </c>
      <c r="Z13" s="17" t="s">
        <v>40</v>
      </c>
      <c r="AA13" s="112" t="s">
        <v>102</v>
      </c>
      <c r="AB13" s="112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05" t="s">
        <v>105</v>
      </c>
      <c r="F13" s="17" t="s">
        <v>40</v>
      </c>
      <c r="G13" s="112" t="s">
        <v>102</v>
      </c>
      <c r="H13" s="112" t="s">
        <v>103</v>
      </c>
      <c r="I13" s="68" t="s">
        <v>342</v>
      </c>
      <c r="J13" s="105" t="s">
        <v>105</v>
      </c>
      <c r="K13" s="17" t="s">
        <v>40</v>
      </c>
      <c r="L13" s="112" t="s">
        <v>102</v>
      </c>
      <c r="M13" s="112" t="s">
        <v>103</v>
      </c>
      <c r="N13" s="68" t="s">
        <v>342</v>
      </c>
      <c r="O13" s="105" t="s">
        <v>105</v>
      </c>
      <c r="P13" s="17" t="s">
        <v>40</v>
      </c>
      <c r="Q13" s="112" t="s">
        <v>102</v>
      </c>
      <c r="R13" s="112" t="s">
        <v>103</v>
      </c>
      <c r="S13" s="68" t="s">
        <v>342</v>
      </c>
      <c r="T13" s="105" t="s">
        <v>105</v>
      </c>
      <c r="U13" s="17" t="s">
        <v>40</v>
      </c>
      <c r="V13" s="112" t="s">
        <v>102</v>
      </c>
      <c r="W13" s="112" t="s">
        <v>103</v>
      </c>
      <c r="X13" s="68" t="s">
        <v>342</v>
      </c>
      <c r="Y13" s="105" t="s">
        <v>105</v>
      </c>
      <c r="Z13" s="17" t="s">
        <v>40</v>
      </c>
      <c r="AA13" s="112" t="s">
        <v>102</v>
      </c>
      <c r="AB13" s="112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433</v>
      </c>
      <c r="B1" t="s" vm="18">
        <v>446</v>
      </c>
      <c r="F1" s="86" t="s">
        <v>433</v>
      </c>
      <c r="G1" t="s" vm="18">
        <v>446</v>
      </c>
    </row>
    <row r="2" spans="1:7" x14ac:dyDescent="0.3">
      <c r="A2" s="86" t="s">
        <v>435</v>
      </c>
      <c r="B2" t="s" vm="14">
        <v>384</v>
      </c>
      <c r="F2" s="86" t="s">
        <v>435</v>
      </c>
      <c r="G2" t="s" vm="14">
        <v>384</v>
      </c>
    </row>
    <row r="3" spans="1:7" x14ac:dyDescent="0.3">
      <c r="A3" s="86" t="s">
        <v>436</v>
      </c>
      <c r="B3" t="s" vm="15">
        <v>339</v>
      </c>
      <c r="F3" s="86" t="s">
        <v>436</v>
      </c>
      <c r="G3" t="s" vm="16">
        <v>106</v>
      </c>
    </row>
    <row r="4" spans="1:7" x14ac:dyDescent="0.3">
      <c r="B4" s="98" t="s">
        <v>436</v>
      </c>
      <c r="G4" s="98" t="s">
        <v>437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438</v>
      </c>
      <c r="B6" s="4">
        <v>-69071690.697817087</v>
      </c>
      <c r="F6" s="99" t="s">
        <v>438</v>
      </c>
      <c r="G6" s="4">
        <v>-149674199.80712017</v>
      </c>
    </row>
    <row r="7" spans="1:7" x14ac:dyDescent="0.3">
      <c r="A7" s="99" t="s">
        <v>439</v>
      </c>
      <c r="B7" s="85">
        <v>-1.37144225370352</v>
      </c>
      <c r="F7" s="99" t="s">
        <v>439</v>
      </c>
      <c r="G7" s="85">
        <v>-0.17287275550899667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-69071690.697817087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-1.37144225370352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-149674199.80712017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-0.17287275550899667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D1" sqref="D1:E8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433</v>
      </c>
      <c r="B1" t="s" vm="17">
        <v>106</v>
      </c>
      <c r="D1" s="86" t="s">
        <v>433</v>
      </c>
      <c r="E1" t="s" vm="17">
        <v>106</v>
      </c>
    </row>
    <row r="2" spans="1:5" x14ac:dyDescent="0.3">
      <c r="A2" s="86" t="s">
        <v>435</v>
      </c>
      <c r="B2" t="s" vm="14">
        <v>384</v>
      </c>
      <c r="D2" s="86" t="s">
        <v>435</v>
      </c>
      <c r="E2" t="s" vm="14">
        <v>384</v>
      </c>
    </row>
    <row r="3" spans="1:5" x14ac:dyDescent="0.3">
      <c r="A3" s="86" t="s">
        <v>436</v>
      </c>
      <c r="B3" t="s" vm="16">
        <v>106</v>
      </c>
      <c r="D3" s="86" t="s">
        <v>436</v>
      </c>
      <c r="E3" t="s" vm="15">
        <v>339</v>
      </c>
    </row>
    <row r="4" spans="1:5" x14ac:dyDescent="0.3">
      <c r="B4" s="98" t="s">
        <v>436</v>
      </c>
      <c r="E4" s="98" t="s">
        <v>436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448</v>
      </c>
      <c r="B6" s="85">
        <v>0.5182712301839788</v>
      </c>
      <c r="D6" s="99" t="s">
        <v>448</v>
      </c>
      <c r="E6" s="85">
        <v>0.50341296137897007</v>
      </c>
    </row>
    <row r="7" spans="1:5" x14ac:dyDescent="0.3">
      <c r="A7" s="99" t="s">
        <v>438</v>
      </c>
      <c r="B7" s="4">
        <v>8017808751.4000187</v>
      </c>
      <c r="D7" s="99" t="s">
        <v>438</v>
      </c>
      <c r="E7" s="4">
        <v>1573890467.6600006</v>
      </c>
    </row>
    <row r="8" spans="1:5" x14ac:dyDescent="0.3">
      <c r="A8" s="99" t="s">
        <v>439</v>
      </c>
      <c r="B8" s="85">
        <v>0.20163717082343235</v>
      </c>
      <c r="D8" s="99" t="s">
        <v>439</v>
      </c>
      <c r="E8" s="85">
        <v>0.15941583432049156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14">
        <f>financiera!E6</f>
        <v>0.50341296137897007</v>
      </c>
    </row>
    <row r="3" spans="1:2" x14ac:dyDescent="0.3">
      <c r="A3" t="str">
        <f>financiera!D7</f>
        <v>UTILIDAD NETA FINAL</v>
      </c>
      <c r="B3" s="88">
        <f>financiera!E7</f>
        <v>1573890467.6600006</v>
      </c>
    </row>
    <row r="4" spans="1:2" x14ac:dyDescent="0.3">
      <c r="A4" t="str">
        <f>financiera!D8</f>
        <v>MARGEN NETO FINAL</v>
      </c>
      <c r="B4" s="114">
        <f>financiera!E8</f>
        <v>0.15941583432049156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F34" sqref="F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0.5182712301839788</v>
      </c>
    </row>
    <row r="3" spans="1:2" x14ac:dyDescent="0.3">
      <c r="A3" t="str">
        <f>+financiera!A7</f>
        <v>UTILIDAD NETA FINAL</v>
      </c>
      <c r="B3" s="88">
        <f>+financiera!B7</f>
        <v>8017808751.4000187</v>
      </c>
    </row>
    <row r="4" spans="1:2" x14ac:dyDescent="0.3">
      <c r="A4" t="str">
        <f>+financiera!A8</f>
        <v>MARGEN NETO FINAL</v>
      </c>
      <c r="B4" s="87">
        <f>+financiera!B8</f>
        <v>0.20163717082343235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0"/>
  <sheetViews>
    <sheetView topLeftCell="D12" zoomScaleNormal="100" zoomScaleSheetLayoutView="100" workbookViewId="0">
      <selection activeCell="G45" sqref="G45"/>
    </sheetView>
  </sheetViews>
  <sheetFormatPr baseColWidth="10" defaultColWidth="8.88671875" defaultRowHeight="14.4" x14ac:dyDescent="0.3"/>
  <cols>
    <col min="1" max="1" width="26.3320312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26.3320312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433</v>
      </c>
      <c r="B1" t="s" vm="13">
        <v>434</v>
      </c>
      <c r="F1" s="86" t="s">
        <v>433</v>
      </c>
      <c r="G1" t="s" vm="13">
        <v>434</v>
      </c>
    </row>
    <row r="2" spans="1:8" x14ac:dyDescent="0.3">
      <c r="A2" s="86" t="s">
        <v>435</v>
      </c>
      <c r="B2" t="s" vm="14">
        <v>384</v>
      </c>
      <c r="F2" s="86" t="s">
        <v>435</v>
      </c>
      <c r="G2" t="s" vm="14">
        <v>384</v>
      </c>
    </row>
    <row r="3" spans="1:8" x14ac:dyDescent="0.3">
      <c r="A3" s="86" t="s">
        <v>436</v>
      </c>
      <c r="B3" t="s" vm="15">
        <v>339</v>
      </c>
      <c r="F3" s="86" t="s">
        <v>436</v>
      </c>
      <c r="G3" t="s" vm="16">
        <v>106</v>
      </c>
    </row>
    <row r="4" spans="1:8" x14ac:dyDescent="0.3">
      <c r="B4" s="98" t="s">
        <v>436</v>
      </c>
      <c r="G4" s="98" t="s">
        <v>437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438</v>
      </c>
      <c r="B6" s="4">
        <v>844297018.91960192</v>
      </c>
      <c r="F6" s="99" t="s">
        <v>438</v>
      </c>
      <c r="G6" s="4">
        <v>3921188285.7954502</v>
      </c>
    </row>
    <row r="7" spans="1:8" x14ac:dyDescent="0.3">
      <c r="A7" s="99" t="s">
        <v>439</v>
      </c>
      <c r="B7" s="85">
        <v>0.17672439333496795</v>
      </c>
      <c r="F7" s="99" t="s">
        <v>439</v>
      </c>
      <c r="G7" s="85">
        <v>0.21227501483350264</v>
      </c>
    </row>
    <row r="11" spans="1:8" x14ac:dyDescent="0.3">
      <c r="A11" s="86" t="s">
        <v>433</v>
      </c>
      <c r="B11" t="s" vm="13">
        <v>434</v>
      </c>
      <c r="F11" s="86" t="s">
        <v>433</v>
      </c>
      <c r="G11" t="s" vm="13">
        <v>434</v>
      </c>
    </row>
    <row r="12" spans="1:8" x14ac:dyDescent="0.3">
      <c r="A12" s="86" t="s">
        <v>435</v>
      </c>
      <c r="B12" t="s" vm="14">
        <v>384</v>
      </c>
      <c r="F12" s="86" t="s">
        <v>435</v>
      </c>
      <c r="G12" t="s" vm="14">
        <v>384</v>
      </c>
    </row>
    <row r="13" spans="1:8" x14ac:dyDescent="0.3">
      <c r="A13" s="86" t="s">
        <v>436</v>
      </c>
      <c r="B13" t="s" vm="15">
        <v>339</v>
      </c>
      <c r="F13" s="86" t="s">
        <v>436</v>
      </c>
      <c r="G13" t="s" vm="16">
        <v>106</v>
      </c>
    </row>
    <row r="14" spans="1:8" x14ac:dyDescent="0.3">
      <c r="B14" s="98" t="s">
        <v>436</v>
      </c>
      <c r="G14" s="113" t="s">
        <v>447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440</v>
      </c>
      <c r="B16" t="s">
        <v>438</v>
      </c>
      <c r="C16" t="s">
        <v>439</v>
      </c>
      <c r="F16" s="86" t="s">
        <v>440</v>
      </c>
      <c r="G16" t="s">
        <v>438</v>
      </c>
      <c r="H16" t="s">
        <v>439</v>
      </c>
    </row>
    <row r="17" spans="1:8" x14ac:dyDescent="0.3">
      <c r="A17" s="103" t="s">
        <v>432</v>
      </c>
      <c r="B17" s="4">
        <v>423361620.06576842</v>
      </c>
      <c r="C17" s="85">
        <v>0.15781539692263161</v>
      </c>
      <c r="F17" s="103" t="s">
        <v>432</v>
      </c>
      <c r="G17" s="4">
        <v>1639307956.2069397</v>
      </c>
      <c r="H17" s="85">
        <v>0.1661242678599352</v>
      </c>
    </row>
    <row r="18" spans="1:8" x14ac:dyDescent="0.3">
      <c r="A18" s="103" t="s">
        <v>402</v>
      </c>
      <c r="B18" s="4">
        <v>221709212.98269132</v>
      </c>
      <c r="C18" s="85">
        <v>0.25936440640543673</v>
      </c>
      <c r="F18" s="103" t="s">
        <v>402</v>
      </c>
      <c r="G18" s="4">
        <v>1035619630.7473967</v>
      </c>
      <c r="H18" s="85">
        <v>0.3056676946004353</v>
      </c>
    </row>
    <row r="19" spans="1:8" x14ac:dyDescent="0.3">
      <c r="A19" s="103" t="s">
        <v>399</v>
      </c>
      <c r="B19" s="4">
        <v>89543811.052180201</v>
      </c>
      <c r="C19" s="85">
        <v>0.16801733460583793</v>
      </c>
      <c r="F19" s="103" t="s">
        <v>399</v>
      </c>
      <c r="G19" s="4">
        <v>589778438.81680131</v>
      </c>
      <c r="H19" s="85">
        <v>0.24389144598335818</v>
      </c>
    </row>
    <row r="20" spans="1:8" x14ac:dyDescent="0.3">
      <c r="A20" s="103" t="s">
        <v>401</v>
      </c>
      <c r="B20" s="4">
        <v>84991903.691836968</v>
      </c>
      <c r="C20" s="85">
        <v>0.18678634693336768</v>
      </c>
      <c r="F20" s="103" t="s">
        <v>401</v>
      </c>
      <c r="G20" s="4">
        <v>466719844.57519108</v>
      </c>
      <c r="H20" s="85">
        <v>0.24950892539313646</v>
      </c>
    </row>
    <row r="21" spans="1:8" x14ac:dyDescent="0.3">
      <c r="A21" s="103" t="s">
        <v>398</v>
      </c>
      <c r="B21" s="4">
        <v>27063206.90419763</v>
      </c>
      <c r="C21" s="85">
        <v>0.14084044022752346</v>
      </c>
      <c r="F21" s="103" t="s">
        <v>398</v>
      </c>
      <c r="G21" s="4">
        <v>133537347.5966246</v>
      </c>
      <c r="H21" s="85">
        <v>0.21435115936612809</v>
      </c>
    </row>
    <row r="22" spans="1:8" x14ac:dyDescent="0.3">
      <c r="A22" s="103" t="s">
        <v>400</v>
      </c>
      <c r="B22" s="4">
        <v>7739333.6232508719</v>
      </c>
      <c r="C22" s="85">
        <v>0.14471469198342601</v>
      </c>
      <c r="F22" s="103" t="s">
        <v>400</v>
      </c>
      <c r="G22" s="4">
        <v>59480327.684826836</v>
      </c>
      <c r="H22" s="85">
        <v>0.2237314967391684</v>
      </c>
    </row>
    <row r="23" spans="1:8" x14ac:dyDescent="0.3">
      <c r="A23" s="103" t="s">
        <v>441</v>
      </c>
      <c r="B23" s="4">
        <v>770084.42676663201</v>
      </c>
      <c r="C23" s="85">
        <v>0.14848999851461339</v>
      </c>
      <c r="F23" s="99" t="s">
        <v>391</v>
      </c>
      <c r="G23" s="4">
        <v>20446789.140468854</v>
      </c>
      <c r="H23" s="85">
        <v>55.867223169190481</v>
      </c>
    </row>
    <row r="24" spans="1:8" x14ac:dyDescent="0.3">
      <c r="A24" s="102" t="s">
        <v>30</v>
      </c>
      <c r="B24" s="100">
        <v>1097.3138482173727</v>
      </c>
      <c r="C24" s="101">
        <v>1.621470355258109E-3</v>
      </c>
      <c r="F24" s="103" t="s">
        <v>441</v>
      </c>
      <c r="G24" s="4">
        <v>8686058.5336700231</v>
      </c>
      <c r="H24" s="85">
        <v>0.2966322708625071</v>
      </c>
    </row>
    <row r="25" spans="1:8" x14ac:dyDescent="0.3">
      <c r="A25" s="102" t="s">
        <v>442</v>
      </c>
      <c r="B25" s="100">
        <v>0</v>
      </c>
      <c r="C25" s="101">
        <v>0</v>
      </c>
      <c r="F25" s="99" t="s">
        <v>30</v>
      </c>
      <c r="G25" s="4">
        <v>1963093.5387970007</v>
      </c>
      <c r="H25" s="85">
        <v>0.32155851951831105</v>
      </c>
    </row>
    <row r="26" spans="1:8" x14ac:dyDescent="0.3">
      <c r="A26" s="102" t="s">
        <v>443</v>
      </c>
      <c r="B26" s="100">
        <v>-10000</v>
      </c>
      <c r="C26" s="101">
        <v>0</v>
      </c>
      <c r="F26" s="99" t="s">
        <v>442</v>
      </c>
      <c r="G26" s="4">
        <v>0</v>
      </c>
      <c r="H26" s="85">
        <v>0</v>
      </c>
    </row>
    <row r="27" spans="1:8" x14ac:dyDescent="0.3">
      <c r="A27" s="102" t="s">
        <v>391</v>
      </c>
      <c r="B27" s="100">
        <v>-388851.81934528484</v>
      </c>
      <c r="C27" s="101">
        <v>0</v>
      </c>
      <c r="F27" s="99" t="s">
        <v>443</v>
      </c>
      <c r="G27" s="4">
        <v>-10000</v>
      </c>
      <c r="H27" s="85">
        <v>0</v>
      </c>
    </row>
    <row r="28" spans="1:8" x14ac:dyDescent="0.3">
      <c r="A28" s="102" t="s">
        <v>444</v>
      </c>
      <c r="B28" s="100">
        <v>-1869842.2765726801</v>
      </c>
      <c r="C28" s="101">
        <v>10.268724300337086</v>
      </c>
      <c r="F28" s="99" t="s">
        <v>444</v>
      </c>
      <c r="G28" s="4">
        <v>-4660745.843511194</v>
      </c>
      <c r="H28" s="85">
        <v>-3.5710231363055893</v>
      </c>
    </row>
    <row r="29" spans="1:8" x14ac:dyDescent="0.3">
      <c r="A29" s="102" t="s">
        <v>445</v>
      </c>
      <c r="B29" s="100">
        <v>-8614557.0450202283</v>
      </c>
      <c r="C29" s="101">
        <v>-11.620972306561537</v>
      </c>
      <c r="F29" s="99" t="s">
        <v>445</v>
      </c>
      <c r="G29" s="4">
        <v>-29680455.201753426</v>
      </c>
      <c r="H29" s="85">
        <v>-19.315303304671087</v>
      </c>
    </row>
    <row r="30" spans="1:8" x14ac:dyDescent="0.3">
      <c r="A30" s="99" t="s">
        <v>6</v>
      </c>
      <c r="B30" s="4">
        <v>844297018.91960192</v>
      </c>
      <c r="C30" s="85">
        <v>0.17672439333496795</v>
      </c>
      <c r="F30" s="99" t="s">
        <v>6</v>
      </c>
      <c r="G30" s="4">
        <v>3921188285.7954502</v>
      </c>
      <c r="H30" s="85">
        <v>0.21227501483350264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>
      <selection activeCell="B24" sqref="B24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15" bestFit="1" customWidth="1"/>
    <col min="3" max="3" width="18.88671875" style="116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15" t="str">
        <f>+'rentabilidad comercial'!B16</f>
        <v>UTILIDAD NETA FINAL</v>
      </c>
      <c r="C1" s="116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15">
        <f>+'rentabilidad comercial'!B17</f>
        <v>423361620.06576842</v>
      </c>
      <c r="C2" s="116">
        <f>+'rentabilidad comercial'!C17</f>
        <v>0.15781539692263161</v>
      </c>
    </row>
    <row r="3" spans="1:3" x14ac:dyDescent="0.3">
      <c r="A3" s="98" t="str">
        <f>+'rentabilidad comercial'!A18</f>
        <v>TIENDA ESPECIALIZADA</v>
      </c>
      <c r="B3" s="115">
        <f>+'rentabilidad comercial'!B18</f>
        <v>221709212.98269132</v>
      </c>
      <c r="C3" s="116">
        <f>+'rentabilidad comercial'!C18</f>
        <v>0.25936440640543673</v>
      </c>
    </row>
    <row r="4" spans="1:3" x14ac:dyDescent="0.3">
      <c r="A4" s="98" t="str">
        <f>+'rentabilidad comercial'!A19</f>
        <v>CADENAS REGIONALES</v>
      </c>
      <c r="B4" s="115">
        <f>+'rentabilidad comercial'!B19</f>
        <v>89543811.052180201</v>
      </c>
      <c r="C4" s="116">
        <f>+'rentabilidad comercial'!C19</f>
        <v>0.16801733460583793</v>
      </c>
    </row>
    <row r="5" spans="1:3" x14ac:dyDescent="0.3">
      <c r="A5" s="98" t="str">
        <f>+'rentabilidad comercial'!A20</f>
        <v>FOOD SERVICE PREMIUM</v>
      </c>
      <c r="B5" s="115">
        <f>+'rentabilidad comercial'!B20</f>
        <v>84991903.691836968</v>
      </c>
      <c r="C5" s="116">
        <f>+'rentabilidad comercial'!C20</f>
        <v>0.18678634693336768</v>
      </c>
    </row>
    <row r="6" spans="1:3" x14ac:dyDescent="0.3">
      <c r="A6" s="98" t="str">
        <f>+'rentabilidad comercial'!A21</f>
        <v>AUTOSERVICIOS</v>
      </c>
      <c r="B6" s="115">
        <f>+'rentabilidad comercial'!B21</f>
        <v>27063206.90419763</v>
      </c>
      <c r="C6" s="116">
        <f>+'rentabilidad comercial'!C21</f>
        <v>0.14084044022752346</v>
      </c>
    </row>
    <row r="7" spans="1:3" x14ac:dyDescent="0.3">
      <c r="A7" s="98" t="str">
        <f>+'rentabilidad comercial'!A22</f>
        <v>DISTRIBUIDOR</v>
      </c>
      <c r="B7" s="115">
        <f>+'rentabilidad comercial'!B22</f>
        <v>7739333.6232508719</v>
      </c>
      <c r="C7" s="116">
        <f>+'rentabilidad comercial'!C22</f>
        <v>0.14471469198342601</v>
      </c>
    </row>
    <row r="8" spans="1:3" x14ac:dyDescent="0.3">
      <c r="A8" s="98" t="str">
        <f>+'rentabilidad comercial'!A23</f>
        <v>OTROS CLIENTES NACIONALES</v>
      </c>
      <c r="B8" s="115">
        <f>+'rentabilidad comercial'!B23</f>
        <v>770084.42676663201</v>
      </c>
      <c r="C8" s="116">
        <f>+'rentabilidad comercial'!C23</f>
        <v>0.14848999851461339</v>
      </c>
    </row>
    <row r="9" spans="1:3" x14ac:dyDescent="0.3">
      <c r="A9" s="98" t="str">
        <f>+'rentabilidad comercial'!A24</f>
        <v>RESTAURANTE</v>
      </c>
      <c r="B9" s="115">
        <f>+'rentabilidad comercial'!B24</f>
        <v>1097.3138482173727</v>
      </c>
      <c r="C9" s="116">
        <f>+'rentabilidad comercial'!C24</f>
        <v>1.621470355258109E-3</v>
      </c>
    </row>
    <row r="10" spans="1:3" x14ac:dyDescent="0.3">
      <c r="A10" s="98" t="str">
        <f>+'rentabilidad comercial'!A25</f>
        <v>CAFÉ QUINDÍO S.A.S.</v>
      </c>
      <c r="B10" s="115">
        <f>+'rentabilidad comercial'!B25</f>
        <v>0</v>
      </c>
      <c r="C10" s="116">
        <f>+'rentabilidad comercial'!C25</f>
        <v>0</v>
      </c>
    </row>
    <row r="11" spans="1:3" x14ac:dyDescent="0.3">
      <c r="A11" s="98" t="str">
        <f>+'rentabilidad comercial'!A26</f>
        <v>FERIAS Y EVENTOS</v>
      </c>
      <c r="B11" s="115">
        <f>+'rentabilidad comercial'!B26</f>
        <v>-10000</v>
      </c>
      <c r="C11" s="116">
        <f>+'rentabilidad comercial'!C26</f>
        <v>0</v>
      </c>
    </row>
    <row r="12" spans="1:3" x14ac:dyDescent="0.3">
      <c r="A12" s="98" t="str">
        <f>+'rentabilidad comercial'!A27</f>
        <v>OTROS</v>
      </c>
      <c r="B12" s="115">
        <f>+'rentabilidad comercial'!B27</f>
        <v>-388851.81934528484</v>
      </c>
      <c r="C12" s="116">
        <f>+'rentabilidad comercial'!C27</f>
        <v>0</v>
      </c>
    </row>
    <row r="13" spans="1:3" x14ac:dyDescent="0.3">
      <c r="A13" s="98" t="str">
        <f>+'rentabilidad comercial'!A28</f>
        <v>TIENDA VIRTUAL</v>
      </c>
      <c r="B13" s="115">
        <f>+'rentabilidad comercial'!B28</f>
        <v>-1869842.2765726801</v>
      </c>
      <c r="C13" s="116">
        <f>+'rentabilidad comercial'!C28</f>
        <v>10.268724300337086</v>
      </c>
    </row>
    <row r="14" spans="1:3" x14ac:dyDescent="0.3">
      <c r="A14" s="98" t="str">
        <f>+'rentabilidad comercial'!A29</f>
        <v>EMPLEADOS</v>
      </c>
      <c r="B14" s="115">
        <f>+'rentabilidad comercial'!B29</f>
        <v>-8614557.0450202283</v>
      </c>
      <c r="C14" s="116">
        <f>+'rentabilidad comercial'!C29</f>
        <v>-11.620972306561537</v>
      </c>
    </row>
    <row r="15" spans="1:3" x14ac:dyDescent="0.3">
      <c r="A15" s="98" t="str">
        <f>+'rentabilidad comercial'!A30</f>
        <v>Total general</v>
      </c>
      <c r="B15" s="115">
        <f>+'rentabilidad comercial'!B30</f>
        <v>844297018.91960192</v>
      </c>
      <c r="C15" s="116">
        <f>+'rentabilidad comercial'!C30</f>
        <v>0.17672439333496795</v>
      </c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tabSelected="1"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15" bestFit="1" customWidth="1"/>
    <col min="3" max="3" width="18.88671875" style="116" bestFit="1" customWidth="1"/>
    <col min="4" max="16384" width="8.88671875" style="98"/>
  </cols>
  <sheetData>
    <row r="1" spans="1:3" x14ac:dyDescent="0.3">
      <c r="A1" s="113" t="s">
        <v>449</v>
      </c>
      <c r="B1" s="115" t="str">
        <f>'rentabilidad comercial'!G16</f>
        <v>UTILIDAD NETA FINAL</v>
      </c>
      <c r="C1" s="116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15">
        <f>'rentabilidad comercial'!G17</f>
        <v>1639307956.2069397</v>
      </c>
      <c r="C2" s="116">
        <f>'rentabilidad comercial'!H17</f>
        <v>0.1661242678599352</v>
      </c>
    </row>
    <row r="3" spans="1:3" x14ac:dyDescent="0.3">
      <c r="A3" s="98" t="str">
        <f>'rentabilidad comercial'!F18</f>
        <v>TIENDA ESPECIALIZADA</v>
      </c>
      <c r="B3" s="115">
        <f>'rentabilidad comercial'!G18</f>
        <v>1035619630.7473967</v>
      </c>
      <c r="C3" s="116">
        <f>'rentabilidad comercial'!H18</f>
        <v>0.3056676946004353</v>
      </c>
    </row>
    <row r="4" spans="1:3" x14ac:dyDescent="0.3">
      <c r="A4" s="98" t="str">
        <f>'rentabilidad comercial'!F19</f>
        <v>CADENAS REGIONALES</v>
      </c>
      <c r="B4" s="115">
        <f>'rentabilidad comercial'!G19</f>
        <v>589778438.81680131</v>
      </c>
      <c r="C4" s="116">
        <f>'rentabilidad comercial'!H19</f>
        <v>0.24389144598335818</v>
      </c>
    </row>
    <row r="5" spans="1:3" x14ac:dyDescent="0.3">
      <c r="A5" s="98" t="str">
        <f>'rentabilidad comercial'!F20</f>
        <v>FOOD SERVICE PREMIUM</v>
      </c>
      <c r="B5" s="115">
        <f>'rentabilidad comercial'!G20</f>
        <v>466719844.57519108</v>
      </c>
      <c r="C5" s="116">
        <f>'rentabilidad comercial'!H20</f>
        <v>0.24950892539313646</v>
      </c>
    </row>
    <row r="6" spans="1:3" x14ac:dyDescent="0.3">
      <c r="A6" s="98" t="str">
        <f>'rentabilidad comercial'!F21</f>
        <v>AUTOSERVICIOS</v>
      </c>
      <c r="B6" s="115">
        <f>'rentabilidad comercial'!G21</f>
        <v>133537347.5966246</v>
      </c>
      <c r="C6" s="116">
        <f>'rentabilidad comercial'!H21</f>
        <v>0.21435115936612809</v>
      </c>
    </row>
    <row r="7" spans="1:3" x14ac:dyDescent="0.3">
      <c r="A7" s="98" t="str">
        <f>'rentabilidad comercial'!F22</f>
        <v>DISTRIBUIDOR</v>
      </c>
      <c r="B7" s="115">
        <f>'rentabilidad comercial'!G22</f>
        <v>59480327.684826836</v>
      </c>
      <c r="C7" s="116">
        <f>'rentabilidad comercial'!H22</f>
        <v>0.2237314967391684</v>
      </c>
    </row>
    <row r="8" spans="1:3" x14ac:dyDescent="0.3">
      <c r="A8" s="98" t="str">
        <f>'rentabilidad comercial'!F23</f>
        <v>OTROS</v>
      </c>
      <c r="B8" s="115">
        <f>'rentabilidad comercial'!G23</f>
        <v>20446789.140468854</v>
      </c>
      <c r="C8" s="116">
        <f>'rentabilidad comercial'!H23</f>
        <v>55.867223169190481</v>
      </c>
    </row>
    <row r="9" spans="1:3" x14ac:dyDescent="0.3">
      <c r="A9" s="98" t="str">
        <f>'rentabilidad comercial'!F24</f>
        <v>OTROS CLIENTES NACIONALES</v>
      </c>
      <c r="B9" s="115">
        <f>'rentabilidad comercial'!G24</f>
        <v>8686058.5336700231</v>
      </c>
      <c r="C9" s="116">
        <f>'rentabilidad comercial'!H24</f>
        <v>0.2966322708625071</v>
      </c>
    </row>
    <row r="10" spans="1:3" x14ac:dyDescent="0.3">
      <c r="A10" s="98" t="str">
        <f>'rentabilidad comercial'!F25</f>
        <v>RESTAURANTE</v>
      </c>
      <c r="B10" s="115">
        <f>'rentabilidad comercial'!G25</f>
        <v>1963093.5387970007</v>
      </c>
      <c r="C10" s="116">
        <f>'rentabilidad comercial'!H25</f>
        <v>0.32155851951831105</v>
      </c>
    </row>
    <row r="11" spans="1:3" x14ac:dyDescent="0.3">
      <c r="A11" s="98" t="str">
        <f>'rentabilidad comercial'!F26</f>
        <v>CAFÉ QUINDÍO S.A.S.</v>
      </c>
      <c r="B11" s="115">
        <f>'rentabilidad comercial'!G26</f>
        <v>0</v>
      </c>
      <c r="C11" s="116">
        <f>'rentabilidad comercial'!H26</f>
        <v>0</v>
      </c>
    </row>
    <row r="12" spans="1:3" x14ac:dyDescent="0.3">
      <c r="A12" s="98" t="str">
        <f>'rentabilidad comercial'!F27</f>
        <v>FERIAS Y EVENTOS</v>
      </c>
      <c r="B12" s="115">
        <f>'rentabilidad comercial'!G27</f>
        <v>-10000</v>
      </c>
      <c r="C12" s="116">
        <f>'rentabilidad comercial'!H27</f>
        <v>0</v>
      </c>
    </row>
    <row r="13" spans="1:3" x14ac:dyDescent="0.3">
      <c r="A13" s="98" t="str">
        <f>'rentabilidad comercial'!F28</f>
        <v>TIENDA VIRTUAL</v>
      </c>
      <c r="B13" s="115">
        <f>'rentabilidad comercial'!G28</f>
        <v>-4660745.843511194</v>
      </c>
      <c r="C13" s="116">
        <f>'rentabilidad comercial'!H28</f>
        <v>-3.5710231363055893</v>
      </c>
    </row>
    <row r="14" spans="1:3" x14ac:dyDescent="0.3">
      <c r="A14" s="98" t="str">
        <f>'rentabilidad comercial'!F29</f>
        <v>EMPLEADOS</v>
      </c>
      <c r="B14" s="115">
        <f>'rentabilidad comercial'!G29</f>
        <v>-29680455.201753426</v>
      </c>
      <c r="C14" s="116">
        <f>'rentabilidad comercial'!H29</f>
        <v>-19.315303304671087</v>
      </c>
    </row>
    <row r="15" spans="1:3" x14ac:dyDescent="0.3">
      <c r="A15" s="98" t="str">
        <f>'rentabilidad comercial'!F30</f>
        <v>Total general</v>
      </c>
      <c r="B15" s="115">
        <f>'rentabilidad comercial'!G30</f>
        <v>3921188285.7954502</v>
      </c>
      <c r="C15" s="116">
        <f>'rentabilidad comercial'!H30</f>
        <v>0.21227501483350264</v>
      </c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C14" sqref="C14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8">
        <v>99</v>
      </c>
    </row>
    <row r="8" spans="1:8" x14ac:dyDescent="0.3">
      <c r="A8" s="11" t="s">
        <v>360</v>
      </c>
      <c r="B8" s="12" t="s" vm="6">
        <v>106</v>
      </c>
      <c r="D8" t="s">
        <v>377</v>
      </c>
    </row>
    <row r="9" spans="1:8" x14ac:dyDescent="0.3">
      <c r="A9" s="11" t="s">
        <v>118</v>
      </c>
      <c r="B9" s="12" t="s" vm="7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15046663439</v>
      </c>
      <c r="C13" s="8">
        <v>18500094169</v>
      </c>
      <c r="D13" s="8">
        <v>3453430730</v>
      </c>
      <c r="E13" s="74">
        <v>0.22951471892758146</v>
      </c>
    </row>
    <row r="14" spans="1:8" x14ac:dyDescent="0.3">
      <c r="A14" s="28" t="s">
        <v>374</v>
      </c>
      <c r="B14" s="69">
        <v>11136037670</v>
      </c>
      <c r="C14" s="4">
        <v>16734290804</v>
      </c>
      <c r="D14" s="4">
        <v>5598253134</v>
      </c>
      <c r="E14" s="75">
        <v>0.50271499611405313</v>
      </c>
    </row>
    <row r="15" spans="1:8" x14ac:dyDescent="0.3">
      <c r="A15" s="28" t="s">
        <v>373</v>
      </c>
      <c r="B15" s="69">
        <v>3278455059</v>
      </c>
      <c r="C15" s="4">
        <v>3590570625</v>
      </c>
      <c r="D15" s="4">
        <v>312115566</v>
      </c>
      <c r="E15" s="75">
        <v>9.5202026681189933E-2</v>
      </c>
    </row>
    <row r="16" spans="1:8" x14ac:dyDescent="0.3">
      <c r="A16" s="28" t="s">
        <v>375</v>
      </c>
      <c r="B16" s="69">
        <v>329617552</v>
      </c>
      <c r="C16" s="4">
        <v>865805600</v>
      </c>
      <c r="D16" s="4">
        <v>536188048</v>
      </c>
      <c r="E16" s="75">
        <v>1.626697500623389</v>
      </c>
    </row>
    <row r="17" spans="1:7" x14ac:dyDescent="0.3">
      <c r="A17" s="28" t="s">
        <v>376</v>
      </c>
      <c r="B17" s="69">
        <v>90598999</v>
      </c>
      <c r="C17" s="4">
        <v>103464526</v>
      </c>
      <c r="D17" s="4">
        <v>12865527</v>
      </c>
      <c r="E17" s="75">
        <v>0.14200517822498226</v>
      </c>
    </row>
    <row r="18" spans="1:7" x14ac:dyDescent="0.3">
      <c r="A18" s="6" t="s">
        <v>6</v>
      </c>
      <c r="B18" s="62">
        <v>29881372719</v>
      </c>
      <c r="C18" s="9">
        <v>39794225724</v>
      </c>
      <c r="D18" s="9">
        <v>9912853005</v>
      </c>
      <c r="E18" s="76">
        <v>0.33174021482275928</v>
      </c>
      <c r="F18" s="77">
        <v>0.36499999999999999</v>
      </c>
      <c r="G18" s="78">
        <f>E18-F18</f>
        <v>-3.3259785177240708E-2</v>
      </c>
    </row>
  </sheetData>
  <pageMargins left="0" right="0" top="0" bottom="0" header="0" footer="0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E7" sqref="E7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15046663439</v>
      </c>
      <c r="C2" s="79">
        <f>+mercadeo!C13</f>
        <v>18500094169</v>
      </c>
      <c r="D2" s="79">
        <f>+mercadeo!D13</f>
        <v>3453430730</v>
      </c>
      <c r="E2" s="80">
        <f>+mercadeo!E13</f>
        <v>0.22951471892758146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11136037670</v>
      </c>
      <c r="C3" s="79">
        <f>+mercadeo!C14</f>
        <v>16734290804</v>
      </c>
      <c r="D3" s="79">
        <f>+mercadeo!D14</f>
        <v>5598253134</v>
      </c>
      <c r="E3" s="80">
        <f>+mercadeo!E14</f>
        <v>0.50271499611405313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3278455059</v>
      </c>
      <c r="C4" s="79">
        <f>+mercadeo!C15</f>
        <v>3590570625</v>
      </c>
      <c r="D4" s="79">
        <f>+mercadeo!D15</f>
        <v>312115566</v>
      </c>
      <c r="E4" s="80">
        <f>+mercadeo!E15</f>
        <v>9.5202026681189933E-2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329617552</v>
      </c>
      <c r="C5" s="79">
        <f>+mercadeo!C16</f>
        <v>865805600</v>
      </c>
      <c r="D5" s="79">
        <f>+mercadeo!D16</f>
        <v>536188048</v>
      </c>
      <c r="E5" s="80">
        <f>+mercadeo!E16</f>
        <v>1.626697500623389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90598999</v>
      </c>
      <c r="C6" s="79">
        <f>+mercadeo!C17</f>
        <v>103464526</v>
      </c>
      <c r="D6" s="79">
        <f>+mercadeo!D17</f>
        <v>12865527</v>
      </c>
      <c r="E6" s="80">
        <f>+mercadeo!E17</f>
        <v>0.14200517822498226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29881372719</v>
      </c>
      <c r="C7" s="79">
        <f>+mercadeo!C18</f>
        <v>39794225724</v>
      </c>
      <c r="D7" s="79">
        <f>+mercadeo!D18</f>
        <v>9912853005</v>
      </c>
      <c r="E7" s="80">
        <f>+mercadeo!E18</f>
        <v>0.33174021482275928</v>
      </c>
      <c r="F7" s="80">
        <f>+mercadeo!F18</f>
        <v>0.36499999999999999</v>
      </c>
      <c r="G7" s="80">
        <f>+mercadeo!G18</f>
        <v>-3.3259785177240708E-2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39"/>
  <sheetViews>
    <sheetView showGridLines="0" topLeftCell="A15" zoomScale="73" zoomScaleNormal="73" zoomScaleSheetLayoutView="100" workbookViewId="0">
      <selection activeCell="K46" sqref="K46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8.6640625" bestFit="1" customWidth="1"/>
    <col min="5" max="5" width="14.5546875" bestFit="1" customWidth="1"/>
    <col min="6" max="6" width="22.6640625" bestFit="1" customWidth="1"/>
    <col min="7" max="7" width="18.33203125" bestFit="1" customWidth="1"/>
    <col min="8" max="8" width="13" bestFit="1" customWidth="1"/>
    <col min="9" max="9" width="8.4414062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9">
        <v>421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11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10">
        <v>340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185309325</v>
      </c>
      <c r="D13" s="8">
        <v>280508912.39223003</v>
      </c>
      <c r="E13" s="83">
        <v>0.66061831483231326</v>
      </c>
      <c r="F13" s="8">
        <v>213721076.10836574</v>
      </c>
      <c r="G13" s="83">
        <v>0.76190476190476197</v>
      </c>
      <c r="H13" s="8">
        <v>-28411751.108365744</v>
      </c>
      <c r="I13" s="25">
        <v>-0.10128644707244872</v>
      </c>
    </row>
    <row r="14" spans="1:9" x14ac:dyDescent="0.3">
      <c r="A14" s="1" t="s">
        <v>387</v>
      </c>
      <c r="B14" s="2"/>
      <c r="C14" s="61">
        <v>904287040</v>
      </c>
      <c r="D14" s="8">
        <v>678584038.92423105</v>
      </c>
      <c r="E14" s="83">
        <v>1.3326087678595846</v>
      </c>
      <c r="F14" s="8">
        <v>517016410.60893792</v>
      </c>
      <c r="G14" s="83">
        <v>0.76190476190476186</v>
      </c>
      <c r="H14" s="8">
        <v>387270629.39106208</v>
      </c>
      <c r="I14" s="25">
        <v>0.57070400595482274</v>
      </c>
    </row>
    <row r="15" spans="1:9" x14ac:dyDescent="0.3">
      <c r="A15" s="1" t="s">
        <v>388</v>
      </c>
      <c r="B15" s="2"/>
      <c r="C15" s="61">
        <v>244482981</v>
      </c>
      <c r="D15" s="8">
        <v>363851671.84896582</v>
      </c>
      <c r="E15" s="83">
        <v>0.67193034941305541</v>
      </c>
      <c r="F15" s="8">
        <v>277220321.40873587</v>
      </c>
      <c r="G15" s="83">
        <v>0.76190476190476197</v>
      </c>
      <c r="H15" s="8">
        <v>-32737340.408735871</v>
      </c>
      <c r="I15" s="25">
        <v>-8.9974412491706568E-2</v>
      </c>
    </row>
    <row r="16" spans="1:9" ht="13.2" customHeight="1" x14ac:dyDescent="0.3">
      <c r="A16" s="1" t="s">
        <v>389</v>
      </c>
      <c r="B16" s="2"/>
      <c r="C16" s="61">
        <v>534087545</v>
      </c>
      <c r="D16" s="8">
        <v>698050674.48203063</v>
      </c>
      <c r="E16" s="83">
        <v>0.76511285573401244</v>
      </c>
      <c r="F16" s="8">
        <v>531848132.93869001</v>
      </c>
      <c r="G16" s="83">
        <v>0.76190476190476186</v>
      </c>
      <c r="H16" s="8">
        <v>2239412.0613099933</v>
      </c>
      <c r="I16" s="25">
        <v>3.2080938292505801E-3</v>
      </c>
    </row>
    <row r="17" spans="1:11" x14ac:dyDescent="0.3">
      <c r="A17" s="1" t="s">
        <v>390</v>
      </c>
      <c r="B17" s="2"/>
      <c r="C17" s="61">
        <v>3202512108</v>
      </c>
      <c r="D17" s="8">
        <v>3245344699.7764654</v>
      </c>
      <c r="E17" s="83">
        <v>0.98680183594075055</v>
      </c>
      <c r="F17" s="8">
        <v>2472643580.7820687</v>
      </c>
      <c r="G17" s="83">
        <v>0.76190476190476186</v>
      </c>
      <c r="H17" s="8">
        <v>729868527.21793127</v>
      </c>
      <c r="I17" s="25">
        <v>0.22489707403598869</v>
      </c>
    </row>
    <row r="18" spans="1:11" x14ac:dyDescent="0.3">
      <c r="A18" s="1" t="s">
        <v>391</v>
      </c>
      <c r="B18" s="2"/>
      <c r="C18" s="61">
        <v>122025885</v>
      </c>
      <c r="D18" s="8">
        <v>276476582.37610883</v>
      </c>
      <c r="E18" s="83">
        <v>0.44136065322885237</v>
      </c>
      <c r="F18" s="8">
        <v>210648824.66751149</v>
      </c>
      <c r="G18" s="83">
        <v>0.76190476190476197</v>
      </c>
      <c r="H18" s="8">
        <v>-88622939.667511493</v>
      </c>
      <c r="I18" s="25">
        <v>-0.3205441086759096</v>
      </c>
    </row>
    <row r="19" spans="1:11" x14ac:dyDescent="0.3">
      <c r="A19" s="6" t="s">
        <v>6</v>
      </c>
      <c r="B19" s="7"/>
      <c r="C19" s="62">
        <v>5192704884</v>
      </c>
      <c r="D19" s="9">
        <v>5542816579.8000307</v>
      </c>
      <c r="E19" s="84">
        <v>0.9368350565530239</v>
      </c>
      <c r="F19" s="9">
        <v>4223098346.5143089</v>
      </c>
      <c r="G19" s="84">
        <v>0.76190476190476186</v>
      </c>
      <c r="H19" s="9">
        <v>969606537.48569107</v>
      </c>
      <c r="I19" s="81">
        <v>0.17493029464826204</v>
      </c>
    </row>
    <row r="24" spans="1:11" x14ac:dyDescent="0.3">
      <c r="A24" s="11" t="s">
        <v>356</v>
      </c>
      <c r="B24" s="12" t="s" vm="9">
        <v>421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11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10">
        <v>340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431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58841391</v>
      </c>
      <c r="F32" s="8">
        <v>125943644.34084485</v>
      </c>
      <c r="G32" s="83">
        <v>0.46720413172065972</v>
      </c>
      <c r="H32" s="8">
        <v>95957062.354929417</v>
      </c>
      <c r="I32" s="83">
        <v>0.76190476190476197</v>
      </c>
      <c r="J32" s="8">
        <v>-37115671.354929417</v>
      </c>
      <c r="K32" s="25">
        <v>-0.29470063018410225</v>
      </c>
    </row>
    <row r="33" spans="1:11" x14ac:dyDescent="0.3">
      <c r="A33" s="1" t="s">
        <v>399</v>
      </c>
      <c r="B33" s="2"/>
      <c r="C33" s="2"/>
      <c r="D33" s="2"/>
      <c r="E33" s="61">
        <v>546753651</v>
      </c>
      <c r="F33" s="8">
        <v>637450806.40599656</v>
      </c>
      <c r="G33" s="83">
        <v>0.85771897298655086</v>
      </c>
      <c r="H33" s="8">
        <v>485676804.8807593</v>
      </c>
      <c r="I33" s="83">
        <v>0.76190476190476197</v>
      </c>
      <c r="J33" s="8">
        <v>61076846.119240701</v>
      </c>
      <c r="K33" s="25">
        <v>9.5814211081788891E-2</v>
      </c>
    </row>
    <row r="34" spans="1:11" x14ac:dyDescent="0.3">
      <c r="A34" s="1" t="s">
        <v>400</v>
      </c>
      <c r="B34" s="2"/>
      <c r="C34" s="2"/>
      <c r="D34" s="2"/>
      <c r="E34" s="61">
        <v>26738193</v>
      </c>
      <c r="F34" s="8">
        <v>66457215.138206482</v>
      </c>
      <c r="G34" s="83">
        <v>0.40233694632545808</v>
      </c>
      <c r="H34" s="8">
        <v>50634068.676728748</v>
      </c>
      <c r="I34" s="83">
        <v>0.76190476190476186</v>
      </c>
      <c r="J34" s="8">
        <v>-23895875.676728748</v>
      </c>
      <c r="K34" s="25">
        <v>-0.35956781557930378</v>
      </c>
    </row>
    <row r="35" spans="1:11" x14ac:dyDescent="0.3">
      <c r="A35" s="1" t="s">
        <v>401</v>
      </c>
      <c r="B35" s="2"/>
      <c r="C35" s="2"/>
      <c r="D35" s="2"/>
      <c r="E35" s="61">
        <v>376704458</v>
      </c>
      <c r="F35" s="8">
        <v>485954202.73491436</v>
      </c>
      <c r="G35" s="83">
        <v>0.77518510155882003</v>
      </c>
      <c r="H35" s="8">
        <v>370250821.13136333</v>
      </c>
      <c r="I35" s="83">
        <v>0.76190476190476197</v>
      </c>
      <c r="J35" s="8">
        <v>6453636.8686366677</v>
      </c>
      <c r="K35" s="25">
        <v>1.328033965405806E-2</v>
      </c>
    </row>
    <row r="36" spans="1:11" x14ac:dyDescent="0.3">
      <c r="A36" s="1" t="s">
        <v>432</v>
      </c>
      <c r="B36" s="2"/>
      <c r="C36" s="2"/>
      <c r="D36" s="2"/>
      <c r="E36" s="61">
        <v>3751396519</v>
      </c>
      <c r="F36" s="8">
        <v>3324329410.3961329</v>
      </c>
      <c r="G36" s="83">
        <v>1.1284671450633941</v>
      </c>
      <c r="H36" s="8">
        <v>2532822407.9208632</v>
      </c>
      <c r="I36" s="83">
        <v>0.76190476190476186</v>
      </c>
      <c r="J36" s="8">
        <v>1218574111.0791368</v>
      </c>
      <c r="K36" s="25">
        <v>0.36656238315863221</v>
      </c>
    </row>
    <row r="37" spans="1:11" x14ac:dyDescent="0.3">
      <c r="A37" s="1" t="s">
        <v>402</v>
      </c>
      <c r="B37" s="2"/>
      <c r="C37" s="2"/>
      <c r="D37" s="2"/>
      <c r="E37" s="61">
        <v>430877076</v>
      </c>
      <c r="F37" s="8">
        <v>776060746.56096852</v>
      </c>
      <c r="G37" s="83">
        <v>0.55521050112299375</v>
      </c>
      <c r="H37" s="8">
        <v>591284378.33216643</v>
      </c>
      <c r="I37" s="83">
        <v>0.76190476190476186</v>
      </c>
      <c r="J37" s="8">
        <v>-160407302.33216643</v>
      </c>
      <c r="K37" s="25">
        <v>-0.20669426078176811</v>
      </c>
    </row>
    <row r="38" spans="1:11" x14ac:dyDescent="0.3">
      <c r="A38" s="1" t="s">
        <v>113</v>
      </c>
      <c r="B38" s="2"/>
      <c r="C38" s="2"/>
      <c r="D38" s="2"/>
      <c r="E38" s="61">
        <v>1393596</v>
      </c>
      <c r="F38" s="8">
        <v>20086165.094845548</v>
      </c>
      <c r="G38" s="83">
        <v>6.9380889453986433E-2</v>
      </c>
      <c r="H38" s="8">
        <v>15303744.834168037</v>
      </c>
      <c r="I38" s="83">
        <v>0.76190476190476197</v>
      </c>
      <c r="J38" s="8">
        <v>-13910148.834168037</v>
      </c>
      <c r="K38" s="25">
        <v>-0.69252387245077551</v>
      </c>
    </row>
    <row r="39" spans="1:11" x14ac:dyDescent="0.3">
      <c r="A39" s="6" t="s">
        <v>6</v>
      </c>
      <c r="B39" s="7"/>
      <c r="C39" s="7"/>
      <c r="D39" s="7"/>
      <c r="E39" s="62">
        <v>5192704884</v>
      </c>
      <c r="F39" s="9">
        <v>5542816579.8000307</v>
      </c>
      <c r="G39" s="84">
        <v>0.9368350565530239</v>
      </c>
      <c r="H39" s="9">
        <v>4223098346.5143089</v>
      </c>
      <c r="I39" s="84">
        <v>0.76190476190476186</v>
      </c>
      <c r="J39" s="9">
        <v>969606537.48569107</v>
      </c>
      <c r="K39" s="81">
        <v>0.17493029464826204</v>
      </c>
    </row>
  </sheetData>
  <pageMargins left="0" right="0" top="0" bottom="0" header="0" footer="0"/>
  <pageSetup paperSize="9" orientation="portrait" r:id="rId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workbookViewId="0">
      <selection activeCell="I4" sqref="I4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423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425</v>
      </c>
    </row>
    <row r="2" spans="1:9" x14ac:dyDescent="0.3">
      <c r="A2" s="79" t="str">
        <f>+COMERCIAL!A13</f>
        <v>CAPSULAS</v>
      </c>
      <c r="B2" s="90">
        <f>+COMERCIAL!C13</f>
        <v>185309325</v>
      </c>
      <c r="C2" s="90">
        <f>+COMERCIAL!D13</f>
        <v>280508912.39223003</v>
      </c>
      <c r="D2" s="89">
        <f>+COMERCIAL!E13</f>
        <v>0.66061831483231326</v>
      </c>
      <c r="E2" s="90">
        <f>+COMERCIAL!F13</f>
        <v>213721076.10836574</v>
      </c>
      <c r="F2" s="89">
        <f>+COMERCIAL!G13</f>
        <v>0.76190476190476197</v>
      </c>
      <c r="G2" s="90">
        <f>+COMERCIAL!H13</f>
        <v>-28411751.108365744</v>
      </c>
      <c r="H2" s="89">
        <f>+COMERCIAL!I13</f>
        <v>-0.10128644707244872</v>
      </c>
      <c r="I2" s="79" t="s">
        <v>424</v>
      </c>
    </row>
    <row r="3" spans="1:9" x14ac:dyDescent="0.3">
      <c r="A3" s="79" t="str">
        <f>+COMERCIAL!A14</f>
        <v>CONSUMO</v>
      </c>
      <c r="B3" s="90">
        <f>+COMERCIAL!C14</f>
        <v>904287040</v>
      </c>
      <c r="C3" s="90">
        <f>+COMERCIAL!D14</f>
        <v>678584038.92423105</v>
      </c>
      <c r="D3" s="89">
        <f>+COMERCIAL!E14</f>
        <v>1.3326087678595846</v>
      </c>
      <c r="E3" s="90">
        <f>+COMERCIAL!F14</f>
        <v>517016410.60893792</v>
      </c>
      <c r="F3" s="89">
        <f>+COMERCIAL!G14</f>
        <v>0.76190476190476186</v>
      </c>
      <c r="G3" s="90">
        <f>+COMERCIAL!H14</f>
        <v>387270629.39106208</v>
      </c>
      <c r="H3" s="89">
        <f>+COMERCIAL!I14</f>
        <v>0.57070400595482274</v>
      </c>
      <c r="I3" s="79" t="s">
        <v>430</v>
      </c>
    </row>
    <row r="4" spans="1:9" x14ac:dyDescent="0.3">
      <c r="A4" s="79" t="str">
        <f>+COMERCIAL!A15</f>
        <v>DERIVADOS</v>
      </c>
      <c r="B4" s="90">
        <f>+COMERCIAL!C15</f>
        <v>244482981</v>
      </c>
      <c r="C4" s="90">
        <f>+COMERCIAL!D15</f>
        <v>363851671.84896582</v>
      </c>
      <c r="D4" s="89">
        <f>+COMERCIAL!E15</f>
        <v>0.67193034941305541</v>
      </c>
      <c r="E4" s="90">
        <f>+COMERCIAL!F15</f>
        <v>277220321.40873587</v>
      </c>
      <c r="F4" s="89">
        <f>+COMERCIAL!G15</f>
        <v>0.76190476190476197</v>
      </c>
      <c r="G4" s="90">
        <f>+COMERCIAL!H15</f>
        <v>-32737340.408735871</v>
      </c>
      <c r="H4" s="89">
        <f>+COMERCIAL!I15</f>
        <v>-8.9974412491706568E-2</v>
      </c>
      <c r="I4" s="79" t="s">
        <v>426</v>
      </c>
    </row>
    <row r="5" spans="1:9" x14ac:dyDescent="0.3">
      <c r="A5" s="79" t="str">
        <f>+COMERCIAL!A16</f>
        <v>ESPECIALES</v>
      </c>
      <c r="B5" s="90">
        <f>+COMERCIAL!C16</f>
        <v>534087545</v>
      </c>
      <c r="C5" s="90">
        <f>+COMERCIAL!D16</f>
        <v>698050674.48203063</v>
      </c>
      <c r="D5" s="89">
        <f>+COMERCIAL!E16</f>
        <v>0.76511285573401244</v>
      </c>
      <c r="E5" s="90">
        <f>+COMERCIAL!F16</f>
        <v>531848132.93869001</v>
      </c>
      <c r="F5" s="89">
        <f>+COMERCIAL!G16</f>
        <v>0.76190476190476186</v>
      </c>
      <c r="G5" s="90">
        <f>+COMERCIAL!H16</f>
        <v>2239412.0613099933</v>
      </c>
      <c r="H5" s="89">
        <f>+COMERCIAL!I16</f>
        <v>3.2080938292505801E-3</v>
      </c>
      <c r="I5" s="79" t="s">
        <v>427</v>
      </c>
    </row>
    <row r="6" spans="1:9" x14ac:dyDescent="0.3">
      <c r="A6" s="79" t="str">
        <f>+COMERCIAL!A17</f>
        <v>GOURMET</v>
      </c>
      <c r="B6" s="90">
        <f>+COMERCIAL!C17</f>
        <v>3202512108</v>
      </c>
      <c r="C6" s="90">
        <f>+COMERCIAL!D17</f>
        <v>3245344699.7764654</v>
      </c>
      <c r="D6" s="89">
        <f>+COMERCIAL!E17</f>
        <v>0.98680183594075055</v>
      </c>
      <c r="E6" s="90">
        <f>+COMERCIAL!F17</f>
        <v>2472643580.7820687</v>
      </c>
      <c r="F6" s="89">
        <f>+COMERCIAL!G17</f>
        <v>0.76190476190476186</v>
      </c>
      <c r="G6" s="90">
        <f>+COMERCIAL!H17</f>
        <v>729868527.21793127</v>
      </c>
      <c r="H6" s="89">
        <f>+COMERCIAL!I17</f>
        <v>0.22489707403598869</v>
      </c>
      <c r="I6" s="89" t="s">
        <v>429</v>
      </c>
    </row>
    <row r="7" spans="1:9" x14ac:dyDescent="0.3">
      <c r="A7" s="79" t="str">
        <f>+COMERCIAL!A18</f>
        <v>OTROS</v>
      </c>
      <c r="B7" s="90">
        <f>+COMERCIAL!C18</f>
        <v>122025885</v>
      </c>
      <c r="C7" s="90">
        <f>+COMERCIAL!D18</f>
        <v>276476582.37610883</v>
      </c>
      <c r="D7" s="89">
        <f>+COMERCIAL!E18</f>
        <v>0.44136065322885237</v>
      </c>
      <c r="E7" s="90">
        <f>+COMERCIAL!F18</f>
        <v>210648824.66751149</v>
      </c>
      <c r="F7" s="89">
        <f>+COMERCIAL!G18</f>
        <v>0.76190476190476197</v>
      </c>
      <c r="G7" s="90">
        <f>+COMERCIAL!H18</f>
        <v>-88622939.667511493</v>
      </c>
      <c r="H7" s="89">
        <f>+COMERCIAL!I18</f>
        <v>-0.3205441086759096</v>
      </c>
      <c r="I7" s="89" t="s">
        <v>428</v>
      </c>
    </row>
    <row r="8" spans="1:9" x14ac:dyDescent="0.3">
      <c r="A8" s="79" t="str">
        <f>+COMERCIAL!A19</f>
        <v>Total general</v>
      </c>
      <c r="B8" s="90">
        <f>+COMERCIAL!C19</f>
        <v>5192704884</v>
      </c>
      <c r="C8" s="90">
        <f>+COMERCIAL!D19</f>
        <v>5542816579.8000307</v>
      </c>
      <c r="D8" s="89">
        <f>+COMERCIAL!E19</f>
        <v>0.9368350565530239</v>
      </c>
      <c r="E8" s="90">
        <f>+COMERCIAL!F19</f>
        <v>4223098346.5143089</v>
      </c>
      <c r="F8" s="89">
        <f>+COMERCIAL!G19</f>
        <v>0.76190476190476186</v>
      </c>
      <c r="G8" s="90">
        <f>+COMERCIAL!H19</f>
        <v>969606537.48569107</v>
      </c>
      <c r="H8" s="89">
        <f>+COMERCIAL!I19</f>
        <v>0.17493029464826204</v>
      </c>
      <c r="I8" s="79"/>
    </row>
    <row r="15" spans="1:9" x14ac:dyDescent="0.3">
      <c r="B15" s="9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20"/>
  <sheetViews>
    <sheetView workbookViewId="0">
      <selection activeCell="H1" sqref="H1:H1048576"/>
    </sheetView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58841391</v>
      </c>
      <c r="C2" s="95">
        <f>+COMERCIAL!F32</f>
        <v>125943644.34084485</v>
      </c>
      <c r="D2" s="94">
        <f>+COMERCIAL!G32</f>
        <v>0.46720413172065972</v>
      </c>
      <c r="E2" s="95">
        <f>+COMERCIAL!H32</f>
        <v>95957062.354929417</v>
      </c>
      <c r="F2" s="94">
        <f>+COMERCIAL!I32</f>
        <v>0.76190476190476197</v>
      </c>
      <c r="G2" s="95">
        <f>+COMERCIAL!J32</f>
        <v>-37115671.354929417</v>
      </c>
      <c r="H2" s="94">
        <f>+COMERCIAL!K32</f>
        <v>-0.29470063018410225</v>
      </c>
    </row>
    <row r="3" spans="1:8" x14ac:dyDescent="0.3">
      <c r="A3" s="93" t="str">
        <f>+COMERCIAL!A33</f>
        <v>CADENAS REGIONALES</v>
      </c>
      <c r="B3" s="95">
        <f>+COMERCIAL!E33</f>
        <v>546753651</v>
      </c>
      <c r="C3" s="95">
        <f>+COMERCIAL!F33</f>
        <v>637450806.40599656</v>
      </c>
      <c r="D3" s="94">
        <f>+COMERCIAL!G33</f>
        <v>0.85771897298655086</v>
      </c>
      <c r="E3" s="95">
        <f>+COMERCIAL!H33</f>
        <v>485676804.8807593</v>
      </c>
      <c r="F3" s="94">
        <f>+COMERCIAL!I33</f>
        <v>0.76190476190476197</v>
      </c>
      <c r="G3" s="95">
        <f>+COMERCIAL!J33</f>
        <v>61076846.119240701</v>
      </c>
      <c r="H3" s="94">
        <f>+COMERCIAL!K33</f>
        <v>9.5814211081788891E-2</v>
      </c>
    </row>
    <row r="4" spans="1:8" x14ac:dyDescent="0.3">
      <c r="A4" s="93" t="str">
        <f>+COMERCIAL!A34</f>
        <v>DISTRIBUIDOR</v>
      </c>
      <c r="B4" s="95">
        <f>+COMERCIAL!E34</f>
        <v>26738193</v>
      </c>
      <c r="C4" s="95">
        <f>+COMERCIAL!F34</f>
        <v>66457215.138206482</v>
      </c>
      <c r="D4" s="94">
        <f>+COMERCIAL!G34</f>
        <v>0.40233694632545808</v>
      </c>
      <c r="E4" s="95">
        <f>+COMERCIAL!H34</f>
        <v>50634068.676728748</v>
      </c>
      <c r="F4" s="94">
        <f>+COMERCIAL!I34</f>
        <v>0.76190476190476186</v>
      </c>
      <c r="G4" s="95">
        <f>+COMERCIAL!J34</f>
        <v>-23895875.676728748</v>
      </c>
      <c r="H4" s="94">
        <f>+COMERCIAL!K34</f>
        <v>-0.35956781557930378</v>
      </c>
    </row>
    <row r="5" spans="1:8" x14ac:dyDescent="0.3">
      <c r="A5" s="93" t="str">
        <f>+COMERCIAL!A35</f>
        <v>FOOD SERVICE PREMIUM</v>
      </c>
      <c r="B5" s="95">
        <f>+COMERCIAL!E35</f>
        <v>376704458</v>
      </c>
      <c r="C5" s="95">
        <f>+COMERCIAL!F35</f>
        <v>485954202.73491436</v>
      </c>
      <c r="D5" s="94">
        <f>+COMERCIAL!G35</f>
        <v>0.77518510155882003</v>
      </c>
      <c r="E5" s="95">
        <f>+COMERCIAL!H35</f>
        <v>370250821.13136333</v>
      </c>
      <c r="F5" s="94">
        <f>+COMERCIAL!I35</f>
        <v>0.76190476190476197</v>
      </c>
      <c r="G5" s="95">
        <f>+COMERCIAL!J35</f>
        <v>6453636.8686366677</v>
      </c>
      <c r="H5" s="94">
        <f>+COMERCIAL!K35</f>
        <v>1.328033965405806E-2</v>
      </c>
    </row>
    <row r="6" spans="1:8" x14ac:dyDescent="0.3">
      <c r="A6" s="93" t="str">
        <f>+COMERCIAL!A36</f>
        <v>GRANDES SUPERFICIES</v>
      </c>
      <c r="B6" s="95">
        <f>+COMERCIAL!E36</f>
        <v>3751396519</v>
      </c>
      <c r="C6" s="95">
        <f>+COMERCIAL!F36</f>
        <v>3324329410.3961329</v>
      </c>
      <c r="D6" s="94">
        <f>+COMERCIAL!G36</f>
        <v>1.1284671450633941</v>
      </c>
      <c r="E6" s="95">
        <f>+COMERCIAL!H36</f>
        <v>2532822407.9208632</v>
      </c>
      <c r="F6" s="94">
        <f>+COMERCIAL!I36</f>
        <v>0.76190476190476186</v>
      </c>
      <c r="G6" s="95">
        <f>+COMERCIAL!J36</f>
        <v>1218574111.0791368</v>
      </c>
      <c r="H6" s="94">
        <f>+COMERCIAL!K36</f>
        <v>0.36656238315863221</v>
      </c>
    </row>
    <row r="7" spans="1:8" x14ac:dyDescent="0.3">
      <c r="A7" s="93" t="str">
        <f>+COMERCIAL!A37</f>
        <v>TIENDA ESPECIALIZADA</v>
      </c>
      <c r="B7" s="95">
        <f>+COMERCIAL!E37</f>
        <v>430877076</v>
      </c>
      <c r="C7" s="95">
        <f>+COMERCIAL!F37</f>
        <v>776060746.56096852</v>
      </c>
      <c r="D7" s="94">
        <f>+COMERCIAL!G37</f>
        <v>0.55521050112299375</v>
      </c>
      <c r="E7" s="95">
        <f>+COMERCIAL!H37</f>
        <v>591284378.33216643</v>
      </c>
      <c r="F7" s="94">
        <f>+COMERCIAL!I37</f>
        <v>0.76190476190476186</v>
      </c>
      <c r="G7" s="95">
        <f>+COMERCIAL!J37</f>
        <v>-160407302.33216643</v>
      </c>
      <c r="H7" s="94">
        <f>+COMERCIAL!K37</f>
        <v>-0.20669426078176811</v>
      </c>
    </row>
    <row r="8" spans="1:8" x14ac:dyDescent="0.3">
      <c r="A8" s="93" t="str">
        <f>+COMERCIAL!A38</f>
        <v/>
      </c>
      <c r="B8" s="95">
        <f>+COMERCIAL!E38</f>
        <v>1393596</v>
      </c>
      <c r="C8" s="95">
        <f>+COMERCIAL!F38</f>
        <v>20086165.094845548</v>
      </c>
      <c r="D8" s="94">
        <f>+COMERCIAL!G38</f>
        <v>6.9380889453986433E-2</v>
      </c>
      <c r="E8" s="95">
        <f>+COMERCIAL!H38</f>
        <v>15303744.834168037</v>
      </c>
      <c r="F8" s="94">
        <f>+COMERCIAL!I38</f>
        <v>0.76190476190476197</v>
      </c>
      <c r="G8" s="95">
        <f>+COMERCIAL!J38</f>
        <v>-13910148.834168037</v>
      </c>
      <c r="H8" s="94">
        <f>+COMERCIAL!K38</f>
        <v>-0.69252387245077551</v>
      </c>
    </row>
    <row r="9" spans="1:8" x14ac:dyDescent="0.3">
      <c r="A9" s="93" t="str">
        <f>+COMERCIAL!A39</f>
        <v>Total general</v>
      </c>
      <c r="B9" s="95">
        <f>+COMERCIAL!E39</f>
        <v>5192704884</v>
      </c>
      <c r="C9" s="95">
        <f>+COMERCIAL!F39</f>
        <v>5542816579.8000307</v>
      </c>
      <c r="D9" s="94">
        <f>+COMERCIAL!G39</f>
        <v>0.9368350565530239</v>
      </c>
      <c r="E9" s="95">
        <f>+COMERCIAL!H39</f>
        <v>4223098346.5143089</v>
      </c>
      <c r="F9" s="94">
        <f>+COMERCIAL!I39</f>
        <v>0.76190476190476186</v>
      </c>
      <c r="G9" s="95">
        <f>+COMERCIAL!J39</f>
        <v>969606537.48569107</v>
      </c>
      <c r="H9" s="94">
        <f>+COMERCIAL!K39</f>
        <v>0.17493029464826204</v>
      </c>
    </row>
    <row r="10" spans="1:8" x14ac:dyDescent="0.3">
      <c r="A10" s="93"/>
      <c r="B10" s="95"/>
      <c r="C10" s="94"/>
      <c r="D10" s="94"/>
      <c r="E10" s="94"/>
      <c r="F10" s="94"/>
      <c r="G10" s="94"/>
    </row>
    <row r="11" spans="1:8" x14ac:dyDescent="0.3">
      <c r="A11" s="93"/>
      <c r="B11" s="95"/>
      <c r="C11" s="94"/>
      <c r="D11" s="94"/>
      <c r="E11" s="94"/>
      <c r="F11" s="94"/>
      <c r="G11" s="94"/>
    </row>
    <row r="12" spans="1:8" x14ac:dyDescent="0.3">
      <c r="A12" s="93"/>
      <c r="B12" s="95"/>
      <c r="C12" s="94"/>
      <c r="D12" s="94"/>
      <c r="E12" s="94"/>
      <c r="F12" s="94"/>
      <c r="G12" s="94"/>
    </row>
    <row r="13" spans="1:8" x14ac:dyDescent="0.3">
      <c r="A13" s="93"/>
      <c r="B13" s="95"/>
      <c r="C13" s="94"/>
      <c r="D13" s="94"/>
      <c r="E13" s="94"/>
      <c r="F13" s="94"/>
      <c r="G13" s="94"/>
    </row>
    <row r="14" spans="1:8" x14ac:dyDescent="0.3">
      <c r="A14" s="93"/>
      <c r="B14" s="95"/>
      <c r="C14" s="94"/>
      <c r="D14" s="94"/>
      <c r="E14" s="94"/>
      <c r="F14" s="94"/>
      <c r="G14" s="94"/>
    </row>
    <row r="15" spans="1:8" x14ac:dyDescent="0.3">
      <c r="A15" s="93"/>
      <c r="B15" s="95"/>
      <c r="C15" s="94"/>
      <c r="D15" s="94"/>
      <c r="E15" s="94"/>
      <c r="F15" s="94"/>
      <c r="G15" s="94"/>
    </row>
    <row r="16" spans="1:8" x14ac:dyDescent="0.3">
      <c r="A16" s="93"/>
      <c r="B16" s="95"/>
      <c r="C16" s="94"/>
      <c r="D16" s="94"/>
      <c r="E16" s="94"/>
      <c r="F16" s="94"/>
      <c r="G16" s="94"/>
    </row>
    <row r="17" spans="1:7" x14ac:dyDescent="0.3">
      <c r="A17" s="93"/>
      <c r="B17" s="95"/>
      <c r="C17" s="94"/>
      <c r="D17" s="94"/>
      <c r="E17" s="94"/>
      <c r="F17" s="94"/>
      <c r="G17" s="94"/>
    </row>
    <row r="18" spans="1:7" x14ac:dyDescent="0.3">
      <c r="A18" s="93"/>
      <c r="B18" s="95"/>
      <c r="C18" s="94"/>
      <c r="D18" s="94"/>
      <c r="E18" s="94"/>
      <c r="F18" s="94"/>
      <c r="G18" s="94"/>
    </row>
    <row r="19" spans="1:7" x14ac:dyDescent="0.3">
      <c r="A19" s="93"/>
      <c r="B19" s="95"/>
      <c r="C19" s="94"/>
      <c r="D19" s="94"/>
      <c r="E19" s="94"/>
      <c r="F19" s="94"/>
      <c r="G19" s="94"/>
    </row>
    <row r="20" spans="1:7" x14ac:dyDescent="0.3">
      <c r="A20" s="93"/>
      <c r="B20" s="95"/>
      <c r="C20" s="94"/>
      <c r="D20" s="94"/>
      <c r="E20" s="94"/>
      <c r="F20" s="94"/>
      <c r="G20" s="94"/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C26" sqref="C26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12">
        <v>404</v>
      </c>
    </row>
    <row r="8" spans="1:5" x14ac:dyDescent="0.3">
      <c r="A8" s="86" t="s">
        <v>405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406</v>
      </c>
      <c r="B11" t="s">
        <v>407</v>
      </c>
      <c r="C11" t="s">
        <v>408</v>
      </c>
      <c r="D11" t="s">
        <v>409</v>
      </c>
      <c r="E11" t="s">
        <v>410</v>
      </c>
    </row>
    <row r="12" spans="1:5" x14ac:dyDescent="0.3">
      <c r="A12" t="s">
        <v>411</v>
      </c>
      <c r="B12" s="82">
        <v>32197839</v>
      </c>
      <c r="C12" s="82">
        <v>9913873</v>
      </c>
      <c r="D12" s="82">
        <v>42111712</v>
      </c>
      <c r="E12" s="85">
        <v>0.23541842706371091</v>
      </c>
    </row>
    <row r="13" spans="1:5" x14ac:dyDescent="0.3">
      <c r="A13" t="s">
        <v>412</v>
      </c>
      <c r="B13" s="82">
        <v>80108714</v>
      </c>
      <c r="C13" s="82">
        <v>317506916</v>
      </c>
      <c r="D13" s="82">
        <v>397615630</v>
      </c>
      <c r="E13" s="85">
        <v>0.79852725105398903</v>
      </c>
    </row>
    <row r="14" spans="1:5" x14ac:dyDescent="0.3">
      <c r="A14" t="s">
        <v>413</v>
      </c>
      <c r="B14" s="82">
        <v>144793004</v>
      </c>
      <c r="C14" s="82">
        <v>494461779</v>
      </c>
      <c r="D14" s="82">
        <v>607055218</v>
      </c>
      <c r="E14" s="85">
        <v>0.81452521012676637</v>
      </c>
    </row>
    <row r="15" spans="1:5" x14ac:dyDescent="0.3">
      <c r="A15" t="s">
        <v>414</v>
      </c>
      <c r="B15" s="82">
        <v>22061121</v>
      </c>
      <c r="C15" s="82">
        <v>205175507</v>
      </c>
      <c r="D15" s="82">
        <v>227236628</v>
      </c>
      <c r="E15" s="85">
        <v>0.90291564703204452</v>
      </c>
    </row>
    <row r="16" spans="1:5" x14ac:dyDescent="0.3">
      <c r="A16" t="s">
        <v>415</v>
      </c>
      <c r="B16" s="82">
        <v>140399756</v>
      </c>
      <c r="C16" s="82">
        <v>72720368</v>
      </c>
      <c r="D16" s="82">
        <v>213120124</v>
      </c>
      <c r="E16" s="85">
        <v>0.34121774441159763</v>
      </c>
    </row>
    <row r="17" spans="1:5" x14ac:dyDescent="0.3">
      <c r="A17" t="s">
        <v>416</v>
      </c>
      <c r="B17" s="82">
        <v>75638093</v>
      </c>
      <c r="C17" s="82">
        <v>223046671</v>
      </c>
      <c r="D17" s="82">
        <v>298684764</v>
      </c>
      <c r="E17" s="85">
        <v>0.74676280106473725</v>
      </c>
    </row>
    <row r="18" spans="1:5" x14ac:dyDescent="0.3">
      <c r="A18" t="s">
        <v>417</v>
      </c>
      <c r="B18" s="82">
        <v>361097657</v>
      </c>
      <c r="C18" s="82">
        <v>1646070037</v>
      </c>
      <c r="D18" s="82">
        <v>2007167694</v>
      </c>
      <c r="E18" s="85">
        <v>0.82009592019669086</v>
      </c>
    </row>
    <row r="19" spans="1:5" x14ac:dyDescent="0.3">
      <c r="A19" t="s">
        <v>418</v>
      </c>
      <c r="B19" s="82">
        <v>1072694768</v>
      </c>
      <c r="C19" s="82">
        <v>2632258778</v>
      </c>
      <c r="D19" s="82">
        <v>3704953546</v>
      </c>
      <c r="E19" s="85">
        <v>0.71047011664744908</v>
      </c>
    </row>
    <row r="20" spans="1:5" x14ac:dyDescent="0.3">
      <c r="A20" t="s">
        <v>419</v>
      </c>
      <c r="B20" s="82">
        <v>685251</v>
      </c>
      <c r="C20" s="82">
        <v>1440200300</v>
      </c>
      <c r="D20" s="82">
        <v>1440885551</v>
      </c>
      <c r="E20" s="85">
        <v>0.99952442371323358</v>
      </c>
    </row>
    <row r="21" spans="1:5" x14ac:dyDescent="0.3">
      <c r="A21" t="s">
        <v>6</v>
      </c>
      <c r="B21" s="82">
        <v>1929676203</v>
      </c>
      <c r="C21" s="82">
        <v>7041354229</v>
      </c>
      <c r="D21" s="82">
        <v>8938830867</v>
      </c>
      <c r="E21" s="85">
        <v>0.7877265308816811</v>
      </c>
    </row>
    <row r="33" spans="4:4" x14ac:dyDescent="0.3">
      <c r="D33" t="s">
        <v>420</v>
      </c>
    </row>
  </sheetData>
  <pageMargins left="0" right="0" top="0" bottom="0" header="0" footer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422</v>
      </c>
    </row>
    <row r="2" spans="1:6" x14ac:dyDescent="0.3">
      <c r="A2" s="79" t="str">
        <f>+CARTERA!A12</f>
        <v>CLIENTES NACIONALES</v>
      </c>
      <c r="B2" s="90">
        <f>+CARTERA!B12</f>
        <v>32197839</v>
      </c>
      <c r="C2" s="90">
        <f>+CARTERA!C12</f>
        <v>9913873</v>
      </c>
      <c r="D2" s="90">
        <f>+CARTERA!D12</f>
        <v>42111712</v>
      </c>
      <c r="E2" s="80">
        <f>+CARTERA!E12</f>
        <v>0.23541842706371091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80108714</v>
      </c>
      <c r="C3" s="90">
        <f>+CARTERA!C13</f>
        <v>317506916</v>
      </c>
      <c r="D3" s="90">
        <f>+CARTERA!D13</f>
        <v>397615630</v>
      </c>
      <c r="E3" s="80">
        <f>+CARTERA!E13</f>
        <v>0.79852725105398903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144793004</v>
      </c>
      <c r="C4" s="90">
        <f>+CARTERA!C14</f>
        <v>494461779</v>
      </c>
      <c r="D4" s="90">
        <f>+CARTERA!D14</f>
        <v>607055218</v>
      </c>
      <c r="E4" s="80">
        <f>+CARTERA!E14</f>
        <v>0.81452521012676637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22061121</v>
      </c>
      <c r="C5" s="90">
        <f>+CARTERA!C15</f>
        <v>205175507</v>
      </c>
      <c r="D5" s="90">
        <f>+CARTERA!D15</f>
        <v>227236628</v>
      </c>
      <c r="E5" s="80">
        <f>+CARTERA!E15</f>
        <v>0.90291564703204452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140399756</v>
      </c>
      <c r="C6" s="90">
        <f>+CARTERA!C16</f>
        <v>72720368</v>
      </c>
      <c r="D6" s="90">
        <f>+CARTERA!D16</f>
        <v>213120124</v>
      </c>
      <c r="E6" s="80">
        <f>+CARTERA!E16</f>
        <v>0.34121774441159763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75638093</v>
      </c>
      <c r="C7" s="90">
        <f>+CARTERA!C17</f>
        <v>223046671</v>
      </c>
      <c r="D7" s="90">
        <f>+CARTERA!D17</f>
        <v>298684764</v>
      </c>
      <c r="E7" s="80">
        <f>+CARTERA!E17</f>
        <v>0.74676280106473725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361097657</v>
      </c>
      <c r="C8" s="90">
        <f>+CARTERA!C18</f>
        <v>1646070037</v>
      </c>
      <c r="D8" s="90">
        <f>+CARTERA!D18</f>
        <v>2007167694</v>
      </c>
      <c r="E8" s="80">
        <f>+CARTERA!E18</f>
        <v>0.82009592019669086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1072694768</v>
      </c>
      <c r="C9" s="90">
        <f>+CARTERA!C19</f>
        <v>2632258778</v>
      </c>
      <c r="D9" s="90">
        <f>+CARTERA!D19</f>
        <v>3704953546</v>
      </c>
      <c r="E9" s="80">
        <f>+CARTERA!E19</f>
        <v>0.71047011664744908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685251</v>
      </c>
      <c r="C10" s="90">
        <f>+CARTERA!C20</f>
        <v>1440200300</v>
      </c>
      <c r="D10" s="90">
        <f>+CARTERA!D20</f>
        <v>1440885551</v>
      </c>
      <c r="E10" s="80">
        <f>+CARTERA!E20</f>
        <v>0.99952442371323358</v>
      </c>
      <c r="F10" s="79"/>
    </row>
    <row r="11" spans="1:6" x14ac:dyDescent="0.3">
      <c r="A11" s="79" t="str">
        <f>+CARTERA!A21</f>
        <v>Total general</v>
      </c>
      <c r="B11" s="90">
        <f>+CARTERA!B21</f>
        <v>1929676203</v>
      </c>
      <c r="C11" s="90">
        <f>+CARTERA!C21</f>
        <v>7041354229</v>
      </c>
      <c r="D11" s="90">
        <f>+CARTERA!D21</f>
        <v>8938830867</v>
      </c>
      <c r="E11" s="80">
        <f>+CARTERA!E21</f>
        <v>0.7877265308816811</v>
      </c>
      <c r="F11" s="79"/>
    </row>
    <row r="33" spans="4:4" x14ac:dyDescent="0.3">
      <c r="D33" s="88" t="s">
        <v>420</v>
      </c>
    </row>
  </sheetData>
  <pageMargins left="0" right="0" top="0" bottom="0" header="0" footer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104" t="s">
        <v>41</v>
      </c>
      <c r="B12" s="104" t="s">
        <v>42</v>
      </c>
      <c r="C12" s="104" t="s">
        <v>120</v>
      </c>
      <c r="D12" s="110" t="s">
        <v>123</v>
      </c>
      <c r="E12" s="111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105" t="s">
        <v>107</v>
      </c>
      <c r="B25" s="106"/>
      <c r="C25" s="107">
        <v>1058073504</v>
      </c>
      <c r="D25" s="108">
        <v>897280820</v>
      </c>
      <c r="E25" s="109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105" t="s">
        <v>108</v>
      </c>
      <c r="B30" s="106"/>
      <c r="C30" s="107">
        <v>450004381</v>
      </c>
      <c r="D30" s="108">
        <v>413827054</v>
      </c>
      <c r="E30" s="109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105" t="s">
        <v>109</v>
      </c>
      <c r="B42" s="106"/>
      <c r="C42" s="107">
        <v>455712235</v>
      </c>
      <c r="D42" s="108">
        <v>469613836</v>
      </c>
      <c r="E42" s="109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105" t="s">
        <v>110</v>
      </c>
      <c r="B58" s="106"/>
      <c r="C58" s="107">
        <v>886617286</v>
      </c>
      <c r="D58" s="108">
        <v>986201688</v>
      </c>
      <c r="E58" s="109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105" t="s">
        <v>111</v>
      </c>
      <c r="B61" s="106"/>
      <c r="C61" s="107">
        <v>136064536</v>
      </c>
      <c r="D61" s="108">
        <v>129324839</v>
      </c>
      <c r="E61" s="109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105" t="s">
        <v>112</v>
      </c>
      <c r="B64" s="106"/>
      <c r="C64" s="107">
        <v>129523465</v>
      </c>
      <c r="D64" s="108">
        <v>119391377</v>
      </c>
      <c r="E64" s="109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105" t="s">
        <v>105</v>
      </c>
      <c r="E13" s="17" t="s">
        <v>40</v>
      </c>
      <c r="F13" s="105" t="s">
        <v>105</v>
      </c>
      <c r="G13" s="17" t="s">
        <v>40</v>
      </c>
      <c r="H13" s="105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ventas ticket promedio</vt:lpstr>
      <vt:lpstr>METODOS USAQUEN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mercadeo2</vt:lpstr>
      <vt:lpstr>COMERCIAL</vt:lpstr>
      <vt:lpstr>Comercial1</vt:lpstr>
      <vt:lpstr>Comercial2</vt:lpstr>
      <vt:lpstr>CARTERA</vt:lpstr>
      <vt:lpstr>Cartera1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2025-05-26T20:27:28Z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