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4.xml" ContentType="application/vnd.openxmlformats-officedocument.drawing+xml"/>
  <Override PartName="/xl/pivotTables/pivotTable14.xml" ContentType="application/vnd.openxmlformats-officedocument.spreadsheetml.pivotTable+xml"/>
  <Override PartName="/xl/drawings/drawing5.xml" ContentType="application/vnd.openxmlformats-officedocument.drawing+xml"/>
  <Override PartName="/xl/pivotTables/pivotTable15.xml" ContentType="application/vnd.openxmlformats-officedocument.spreadsheetml.pivotTable+xml"/>
  <Override PartName="/xl/drawings/drawing6.xml" ContentType="application/vnd.openxmlformats-officedocument.drawing+xml"/>
  <Override PartName="/xl/pivotTables/pivotTable16.xml" ContentType="application/vnd.openxmlformats-officedocument.spreadsheetml.pivotTab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cafequindiosas-my.sharepoint.com/personal/analistainformacion_cafequindio_com_co/Documents/KPIS GENERALES/"/>
    </mc:Choice>
  </mc:AlternateContent>
  <xr:revisionPtr revIDLastSave="3" documentId="8_{3B1CC40D-97C7-4879-9113-2780FBC9D1AA}" xr6:coauthVersionLast="47" xr6:coauthVersionMax="47" xr10:uidLastSave="{DD7805E9-F2B1-46A9-B085-620E13D44670}"/>
  <bookViews>
    <workbookView xWindow="0" yWindow="3300" windowWidth="20232" windowHeight="10008" firstSheet="5" activeTab="5" xr2:uid="{00000000-000D-0000-FFFF-FFFF00000000}"/>
  </bookViews>
  <sheets>
    <sheet name="ventas ticket promedio" sheetId="1" state="hidden" r:id="rId1"/>
    <sheet name="METODOS USAQUEN" sheetId="13" state="hidden" r:id="rId2"/>
    <sheet name="rentabilidad exportaciones" sheetId="25" r:id="rId3"/>
    <sheet name="rentabilidad exportaciones mes" sheetId="26" r:id="rId4"/>
    <sheet name="rentabilidad exportaciones acum" sheetId="27" r:id="rId5"/>
    <sheet name="financiera mes" sheetId="29" r:id="rId6"/>
    <sheet name="financiera acum" sheetId="28" r:id="rId7"/>
    <sheet name="financiera" sheetId="24" r:id="rId8"/>
    <sheet name="rentabilidad comercial" sheetId="23" r:id="rId9"/>
    <sheet name="mercadeo2" sheetId="16" r:id="rId10"/>
    <sheet name="mercadeo" sheetId="15" r:id="rId11"/>
    <sheet name="COMERCIAL" sheetId="18" r:id="rId12"/>
    <sheet name="Comercial1" sheetId="20" r:id="rId13"/>
    <sheet name="Comercial2" sheetId="21" r:id="rId14"/>
    <sheet name="CARTERA" sheetId="19" r:id="rId15"/>
    <sheet name="Cartera1" sheetId="22" r:id="rId16"/>
    <sheet name="PRESUPUESTO" sheetId="10" state="hidden" r:id="rId17"/>
    <sheet name="ventas ticket promedio (2)" sheetId="11" state="hidden" r:id="rId18"/>
    <sheet name="Hoja3" sheetId="12" state="hidden" r:id="rId19"/>
    <sheet name="Hoja2" sheetId="9" state="hidden" r:id="rId20"/>
    <sheet name="Hoja5" sheetId="6" state="hidden" r:id="rId21"/>
  </sheets>
  <definedNames>
    <definedName name="_xlnm._FilterDatabase" localSheetId="18" hidden="1">Hoja3!$A$6:$M$3813</definedName>
  </definedNames>
  <calcPr calcId="191029" refMode="R1C1" iterateCount="0" calcOnSave="0" concurrentCalc="0"/>
  <pivotCaches>
    <pivotCache cacheId="17" r:id="rId22"/>
    <pivotCache cacheId="20" r:id="rId23"/>
    <pivotCache cacheId="26" r:id="rId24"/>
    <pivotCache cacheId="29" r:id="rId25"/>
    <pivotCache cacheId="32" r:id="rId26"/>
    <pivotCache cacheId="35" r:id="rId27"/>
    <pivotCache cacheId="38" r:id="rId28"/>
    <pivotCache cacheId="41" r:id="rId29"/>
    <pivotCache cacheId="44" r:id="rId30"/>
    <pivotCache cacheId="47" r:id="rId31"/>
    <pivotCache cacheId="50" r:id="rId32"/>
    <pivotCache cacheId="53" r:id="rId33"/>
    <pivotCache cacheId="56" r:id="rId34"/>
    <pivotCache cacheId="59" r:id="rId35"/>
    <pivotCache cacheId="67" r:id="rId36"/>
    <pivotCache cacheId="71" r:id="rId3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29" l="1"/>
  <c r="B3" i="29"/>
  <c r="B4" i="29"/>
  <c r="A2" i="29"/>
  <c r="A3" i="29"/>
  <c r="A4" i="29"/>
  <c r="A1" i="29"/>
  <c r="A4" i="28"/>
  <c r="B4" i="28"/>
  <c r="B2" i="28"/>
  <c r="B3" i="28"/>
  <c r="A2" i="28"/>
  <c r="A3" i="28"/>
  <c r="A1" i="28"/>
  <c r="B1" i="27"/>
  <c r="B2" i="27"/>
  <c r="B3" i="27"/>
  <c r="A2" i="27"/>
  <c r="A3" i="27"/>
  <c r="A1" i="27"/>
  <c r="B1" i="26"/>
  <c r="B2" i="26"/>
  <c r="B3" i="26"/>
  <c r="A2" i="26"/>
  <c r="A3" i="26"/>
  <c r="A1" i="26"/>
  <c r="H1" i="21"/>
  <c r="H2" i="21"/>
  <c r="H3" i="21"/>
  <c r="H4" i="21"/>
  <c r="H5" i="21"/>
  <c r="H6" i="21"/>
  <c r="H7" i="21"/>
  <c r="H8" i="21"/>
  <c r="H9" i="21"/>
  <c r="A1" i="21"/>
  <c r="E7" i="16"/>
  <c r="F7" i="16"/>
  <c r="E11" i="22"/>
  <c r="A2" i="22"/>
  <c r="F2" i="22"/>
  <c r="B2" i="22"/>
  <c r="C2" i="22"/>
  <c r="D2" i="22"/>
  <c r="E2" i="22"/>
  <c r="A3" i="22"/>
  <c r="F3" i="22"/>
  <c r="B3" i="22"/>
  <c r="C3" i="22"/>
  <c r="D3" i="22"/>
  <c r="E3" i="22"/>
  <c r="A4" i="22"/>
  <c r="F4" i="22"/>
  <c r="B4" i="22"/>
  <c r="C4" i="22"/>
  <c r="D4" i="22"/>
  <c r="E4" i="22"/>
  <c r="A5" i="22"/>
  <c r="F5" i="22"/>
  <c r="B5" i="22"/>
  <c r="C5" i="22"/>
  <c r="D5" i="22"/>
  <c r="E5" i="22"/>
  <c r="A6" i="22"/>
  <c r="F6" i="22"/>
  <c r="B6" i="22"/>
  <c r="C6" i="22"/>
  <c r="D6" i="22"/>
  <c r="E6" i="22"/>
  <c r="A7" i="22"/>
  <c r="F7" i="22"/>
  <c r="B7" i="22"/>
  <c r="C7" i="22"/>
  <c r="D7" i="22"/>
  <c r="E7" i="22"/>
  <c r="A8" i="22"/>
  <c r="F8" i="22"/>
  <c r="B8" i="22"/>
  <c r="C8" i="22"/>
  <c r="D8" i="22"/>
  <c r="E8" i="22"/>
  <c r="A9" i="22"/>
  <c r="F9" i="22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B1" i="22"/>
  <c r="C1" i="22"/>
  <c r="D1" i="22"/>
  <c r="E1" i="22"/>
  <c r="A1" i="22"/>
  <c r="G1" i="21"/>
  <c r="G2" i="21"/>
  <c r="G3" i="21"/>
  <c r="G4" i="21"/>
  <c r="G5" i="21"/>
  <c r="G6" i="21"/>
  <c r="G7" i="21"/>
  <c r="G8" i="21"/>
  <c r="G9" i="21"/>
  <c r="A9" i="21"/>
  <c r="B9" i="21"/>
  <c r="C9" i="21"/>
  <c r="D9" i="21"/>
  <c r="E9" i="21"/>
  <c r="F9" i="21"/>
  <c r="A2" i="21"/>
  <c r="B2" i="21"/>
  <c r="C2" i="21"/>
  <c r="D2" i="21"/>
  <c r="E2" i="21"/>
  <c r="F2" i="21"/>
  <c r="A3" i="21"/>
  <c r="B3" i="21"/>
  <c r="C3" i="21"/>
  <c r="D3" i="21"/>
  <c r="E3" i="21"/>
  <c r="F3" i="21"/>
  <c r="A4" i="21"/>
  <c r="B4" i="21"/>
  <c r="C4" i="21"/>
  <c r="D4" i="21"/>
  <c r="E4" i="21"/>
  <c r="F4" i="21"/>
  <c r="A5" i="21"/>
  <c r="B5" i="21"/>
  <c r="C5" i="21"/>
  <c r="D5" i="21"/>
  <c r="E5" i="21"/>
  <c r="F5" i="21"/>
  <c r="A6" i="21"/>
  <c r="B6" i="21"/>
  <c r="C6" i="21"/>
  <c r="D6" i="21"/>
  <c r="E6" i="21"/>
  <c r="F6" i="21"/>
  <c r="A7" i="21"/>
  <c r="B7" i="21"/>
  <c r="C7" i="21"/>
  <c r="D7" i="21"/>
  <c r="E7" i="21"/>
  <c r="F7" i="21"/>
  <c r="A8" i="21"/>
  <c r="B8" i="21"/>
  <c r="C8" i="21"/>
  <c r="D8" i="21"/>
  <c r="E8" i="21"/>
  <c r="F8" i="21"/>
  <c r="B1" i="21"/>
  <c r="C1" i="21"/>
  <c r="D1" i="21"/>
  <c r="E1" i="21"/>
  <c r="F1" i="21"/>
  <c r="A2" i="20"/>
  <c r="B2" i="20"/>
  <c r="C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B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5" i="12"/>
  <c r="B246" i="12"/>
  <c r="B247" i="12"/>
  <c r="B248" i="12"/>
  <c r="B249" i="12"/>
  <c r="B250" i="12"/>
  <c r="B251" i="12"/>
  <c r="B252" i="12"/>
  <c r="B253" i="12"/>
  <c r="B254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6" i="12"/>
  <c r="B277" i="12"/>
  <c r="B278" i="12"/>
  <c r="B279" i="12"/>
  <c r="B280" i="12"/>
  <c r="B281" i="12"/>
  <c r="B282" i="12"/>
  <c r="B283" i="12"/>
  <c r="B284" i="12"/>
  <c r="B285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8" i="12"/>
  <c r="B309" i="12"/>
  <c r="B310" i="12"/>
  <c r="B311" i="12"/>
  <c r="B312" i="12"/>
  <c r="B313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71" i="12"/>
  <c r="B372" i="12"/>
  <c r="B373" i="12"/>
  <c r="B374" i="12"/>
  <c r="B375" i="12"/>
  <c r="B376" i="12"/>
  <c r="B377" i="12"/>
  <c r="B378" i="12"/>
  <c r="B379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5" i="12"/>
  <c r="B586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B588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5" i="12"/>
  <c r="B1466" i="12"/>
  <c r="B1467" i="12"/>
  <c r="B1468" i="12"/>
  <c r="B1469" i="12"/>
  <c r="B1470" i="12"/>
  <c r="B1471" i="12"/>
  <c r="B1472" i="12"/>
  <c r="B1473" i="12"/>
  <c r="B1474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6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B1998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B3386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8" i="12"/>
  <c r="B3559" i="12"/>
  <c r="B3560" i="12"/>
  <c r="B3561" i="12"/>
  <c r="B3562" i="12"/>
  <c r="B3563" i="12"/>
  <c r="B3564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80" i="12"/>
  <c r="B3581" i="12"/>
  <c r="B3582" i="12"/>
  <c r="B3583" i="12"/>
  <c r="B3584" i="12"/>
  <c r="B3585" i="12"/>
  <c r="B3586" i="12"/>
  <c r="B3587" i="12"/>
  <c r="B3590" i="12"/>
  <c r="B3591" i="12"/>
  <c r="B3592" i="12"/>
  <c r="B3593" i="12"/>
  <c r="B3594" i="12"/>
  <c r="B3595" i="12"/>
  <c r="B3596" i="12"/>
  <c r="B3597" i="12"/>
  <c r="B3598" i="12"/>
  <c r="B3599" i="12"/>
  <c r="B3604" i="12"/>
  <c r="B3605" i="12"/>
  <c r="B3606" i="12"/>
  <c r="B3607" i="12"/>
  <c r="B3608" i="12"/>
  <c r="B3609" i="12"/>
  <c r="B3610" i="12"/>
  <c r="B3611" i="12"/>
  <c r="B3612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5" i="12"/>
  <c r="B3656" i="12"/>
  <c r="B3657" i="12"/>
  <c r="B3658" i="12"/>
  <c r="B3659" i="12"/>
  <c r="B3660" i="12"/>
  <c r="B3661" i="12"/>
  <c r="B3662" i="12"/>
  <c r="B3663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9" i="12"/>
  <c r="B3680" i="12"/>
  <c r="B3681" i="12"/>
  <c r="B3682" i="12"/>
  <c r="B3683" i="12"/>
  <c r="B3684" i="12"/>
  <c r="B3685" i="12"/>
  <c r="B3686" i="12"/>
  <c r="B3687" i="12"/>
  <c r="B3688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8" i="12"/>
  <c r="B3809" i="12"/>
  <c r="B3810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59ca6f0d-2342-48d5-88fa-b598e5f8b0b9 Model" type="5" refreshedVersion="7" background="1" refreshOnLoad="1">
    <dbPr connection="Provider=MSOLAP.8;Integrated Security=ClaimsToken;Persist Security Info=True;Initial Catalog=sobe_wowvirtualserver-59ca6f0d-2342-48d5-88fa-b598e5f8b0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1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Mes].&amp;[abril],[Calendario].[Mes].&amp;[enero],[Calendario].[Mes].&amp;[marzo],[Calendario].[Mes].&amp;[febrero]}"/>
    <s v="{[Calendario].[Año].&amp;[2024],[Calendario].[Año].&amp;[2025]}"/>
    <s v="{[Unidad de negocio].[Unidad de Negocio].&amp;[Comercial]}"/>
    <s v="{[Calendario].[Mes].&amp;[mayo]}"/>
    <s v="{[Calendario].[Año].&amp;[2025]}"/>
    <s v="pbiazure://api.powerbi.com 651016b2-8eb4-4a6f-be68-0f95757eaab9 Model"/>
    <s v="{[CARTERA HISTORICA].[FECHA CORTE].&amp;[2025-05-18T00:00:00]}"/>
    <s v="pbiazure://api.powerbi.com 59ca6f0d-2342-48d5-88fa-b598e5f8b0b9 Model"/>
    <s v="{[INDICADORES].[Grupo Depurado].&amp;[GERENCIA COMERCIAL]}"/>
    <s v="{[INDICADORES].[Años].&amp;[2025]}"/>
    <s v="{[Calendario].[mes].&amp;[abril]}"/>
    <s v="{[Calendario].[mes].[All]}"/>
    <s v="{[INDICADORES].[Grupo Depurado].[All]}"/>
    <s v="{[INDICADORES].[Grupo Depurado].&amp;[EXPORTACIONES]}"/>
  </metadataStrings>
  <mdxMetadata count="18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12" f="s">
      <ms ns="13" c="0"/>
    </mdx>
    <mdx n="14" f="s">
      <ms ns="15" c="0"/>
    </mdx>
    <mdx n="14" f="s">
      <ms ns="16" c="0"/>
    </mdx>
    <mdx n="14" f="s">
      <ms ns="17" c="0"/>
    </mdx>
    <mdx n="14" f="s">
      <ms ns="18" c="0"/>
    </mdx>
    <mdx n="14" f="s">
      <ms ns="19" c="0"/>
    </mdx>
    <mdx n="14" f="s">
      <ms ns="20" c="0"/>
    </mdx>
  </mdxMetadata>
  <valueMetadata count="1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</valueMetadata>
</metadata>
</file>

<file path=xl/sharedStrings.xml><?xml version="1.0" encoding="utf-8"?>
<sst xmlns="http://schemas.openxmlformats.org/spreadsheetml/2006/main" count="8582" uniqueCount="449">
  <si>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</si>
  <si>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</si>
  <si>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</si>
  <si>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</si>
  <si>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</si>
  <si>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</si>
  <si>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</si>
  <si>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</si>
  <si>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</si>
  <si>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</si>
  <si>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</si>
  <si>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</si>
  <si>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</si>
  <si>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</si>
  <si>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</si>
  <si>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</si>
  <si>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</si>
  <si>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</si>
  <si>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</si>
  <si>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</si>
  <si>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</si>
  <si>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</si>
  <si>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</si>
  <si>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</si>
  <si>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</si>
  <si>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</si>
  <si>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</si>
  <si>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</si>
  <si>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</si>
  <si>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</si>
  <si>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</si>
  <si>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</si>
  <si>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</si>
  <si>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</si>
  <si>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</si>
  <si>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</si>
  <si>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</si>
  <si>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</si>
  <si>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</si>
  <si>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</si>
  <si>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</si>
  <si>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</si>
  <si>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</si>
  <si>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</si>
  <si>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</si>
  <si>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</si>
  <si>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</si>
  <si>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</si>
  <si>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</si>
  <si>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</si>
  <si>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</si>
  <si>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</si>
  <si>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</si>
  <si>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</si>
  <si>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</si>
  <si>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</si>
  <si>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</si>
  <si>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</si>
  <si>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</si>
  <si>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</si>
  <si>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</si>
  <si>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</si>
  <si>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</si>
  <si>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</si>
  <si>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</si>
  <si>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</si>
  <si>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</si>
  <si>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</si>
  <si>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</si>
  <si>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</si>
  <si>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</si>
  <si>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</si>
  <si>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</si>
  <si>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</si>
  <si>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</si>
  <si>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</si>
  <si>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</si>
  <si>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</si>
  <si>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</si>
  <si>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</si>
  <si>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</si>
  <si>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</si>
  <si>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</si>
  <si>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</si>
  <si>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</si>
  <si>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</si>
  <si>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</si>
  <si>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</si>
  <si>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</si>
  <si>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</si>
  <si>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</si>
  <si>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</si>
  <si>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</si>
  <si>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</si>
  <si>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</si>
  <si>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</si>
  <si>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</si>
  <si>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</si>
  <si>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</si>
  <si>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</si>
  <si>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</si>
  <si>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</si>
  <si>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</si>
  <si>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</si>
  <si>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</si>
  <si>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</si>
  <si>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</si>
  <si>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</si>
  <si>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</si>
  <si>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</si>
  <si>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</si>
  <si>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</si>
  <si>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</si>
  <si>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</si>
  <si>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</si>
  <si>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</si>
  <si>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</si>
  <si>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</si>
  <si>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</si>
  <si>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</si>
  <si>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</si>
  <si>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</si>
  <si>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</si>
  <si>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</si>
  <si>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</si>
  <si>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</si>
  <si>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</si>
  <si>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</si>
  <si>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</si>
  <si>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</si>
  <si>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</si>
  <si>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</si>
  <si>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</si>
  <si>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</si>
  <si>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</si>
  <si>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</si>
  <si>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</si>
  <si>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</si>
  <si>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</si>
  <si>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</si>
  <si>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</si>
  <si>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</si>
  <si>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</si>
  <si>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</si>
  <si>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</si>
  <si>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</si>
  <si>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</si>
  <si>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</si>
  <si>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</si>
  <si>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</si>
  <si>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</si>
  <si>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</si>
  <si>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</si>
  <si>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</si>
  <si>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</si>
  <si>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</si>
  <si>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</si>
  <si>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</si>
  <si>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</si>
  <si>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</si>
  <si>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</si>
  <si>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</si>
  <si>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</si>
  <si>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</si>
  <si>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</si>
  <si>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</si>
  <si>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</si>
  <si>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</si>
  <si>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</si>
  <si>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</si>
  <si>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</si>
  <si>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</si>
  <si>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</si>
  <si>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</si>
  <si>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</si>
  <si>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</si>
  <si>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</si>
  <si>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</si>
  <si>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</si>
  <si>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</si>
  <si>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</si>
  <si>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</si>
  <si>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</si>
  <si>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</si>
  <si>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</si>
  <si>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</si>
  <si>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</si>
  <si>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</si>
  <si>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</si>
  <si>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</si>
  <si>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</si>
  <si>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</si>
  <si>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</si>
  <si>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</si>
  <si>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</si>
  <si>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</si>
  <si>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</si>
  <si>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</si>
  <si>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</si>
  <si>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</si>
  <si>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</si>
  <si>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</si>
  <si>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</si>
  <si>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</si>
  <si>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</si>
  <si>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</si>
  <si>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</si>
  <si>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</si>
  <si>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</si>
  <si>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</si>
  <si>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</si>
  <si>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</si>
  <si>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</si>
  <si>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</si>
  <si>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</si>
  <si>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</si>
  <si>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</si>
  <si>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</si>
  <si>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</si>
  <si>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</si>
  <si>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</si>
  <si>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</si>
  <si>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</si>
  <si>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</si>
  <si>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</si>
  <si>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</si>
  <si>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</si>
  <si>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</si>
  <si>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</si>
  <si>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</si>
  <si>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</si>
  <si>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</si>
  <si>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</si>
  <si>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</si>
  <si>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</si>
  <si>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</si>
  <si>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</si>
  <si>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</si>
  <si>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</si>
  <si>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</si>
  <si>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</si>
  <si>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</si>
  <si>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</si>
  <si>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</si>
  <si>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</si>
  <si>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</si>
  <si>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</si>
  <si>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</si>
  <si>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</si>
  <si>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</si>
  <si>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</si>
  <si>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</si>
  <si>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</si>
  <si>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</si>
  <si>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</si>
  <si>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</si>
  <si>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</si>
  <si>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</si>
  <si>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</si>
  <si>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</si>
  <si>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</si>
  <si>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</si>
  <si>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</si>
  <si>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</si>
  <si>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</si>
  <si>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</si>
  <si>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</si>
  <si>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</si>
  <si>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</si>
  <si>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</si>
  <si>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</si>
  <si>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</si>
  <si>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</si>
  <si>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</si>
  <si>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</si>
  <si>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</si>
  <si>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</si>
  <si>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</si>
  <si>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</si>
  <si>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</si>
  <si>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</si>
  <si>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</si>
  <si>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</si>
  <si>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</si>
  <si>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</si>
  <si>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</si>
  <si>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</si>
  <si>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</si>
  <si>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</si>
  <si>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</si>
  <si>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</si>
  <si>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</si>
  <si>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</si>
  <si>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</si>
  <si>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</si>
  <si>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</si>
  <si>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</si>
  <si>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</si>
  <si>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</si>
  <si>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</si>
  <si>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</si>
  <si>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</si>
  <si>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</si>
  <si>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</si>
  <si>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</si>
  <si>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</si>
  <si>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</si>
  <si>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</si>
  <si>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</si>
  <si>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</si>
  <si>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</si>
  <si>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</si>
  <si>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</si>
  <si>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</si>
  <si>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</si>
  <si>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</si>
  <si>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</si>
  <si>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</si>
  <si>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</si>
  <si>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</si>
  <si>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</si>
  <si>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</si>
  <si>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</si>
  <si>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</si>
  <si>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</si>
  <si>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</si>
  <si>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</si>
  <si>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</si>
  <si>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</si>
  <si>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</si>
  <si>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</si>
  <si>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</si>
  <si>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</si>
  <si>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</si>
  <si>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</si>
  <si>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</si>
  <si>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</si>
  <si>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</si>
  <si>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</si>
  <si>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</si>
  <si>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</si>
  <si>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</si>
  <si>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</si>
  <si>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</si>
  <si>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</si>
  <si>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</si>
  <si>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</si>
  <si>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</si>
  <si>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</si>
  <si>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</si>
  <si>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</si>
  <si>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</si>
  <si>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</si>
  <si>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</si>
  <si>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</si>
  <si>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</si>
  <si>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</si>
  <si>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</si>
  <si>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</si>
  <si>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</si>
  <si>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</si>
  <si>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</si>
  <si>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</si>
  <si>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</si>
  <si>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</si>
  <si>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</si>
  <si>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</si>
  <si>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</si>
  <si>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</si>
  <si>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</si>
  <si>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</si>
  <si>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</si>
  <si>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</si>
  <si>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</si>
  <si>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</si>
  <si>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</si>
  <si>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</si>
  <si>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</si>
  <si>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</si>
  <si>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</si>
  <si>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</si>
  <si>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</si>
  <si>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</si>
  <si>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</si>
  <si>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</si>
  <si>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</si>
  <si>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</si>
  <si>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</si>
  <si>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</si>
  <si>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</si>
  <si>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</si>
  <si>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</si>
  <si>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</si>
  <si>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</si>
  <si>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</si>
  <si>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</si>
  <si>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</si>
  <si>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</si>
  <si>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AUTOSERVICIOS</t>
  </si>
  <si>
    <t>CADENAS REGIONALES</t>
  </si>
  <si>
    <t>DISTRIBUIDOR</t>
  </si>
  <si>
    <t>FOOD SERVICE PREMIUM</t>
  </si>
  <si>
    <t>TIENDA ESPECIALIZADA</t>
  </si>
  <si>
    <t>FECHA CORTE</t>
  </si>
  <si>
    <t>18/05/2025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</si>
  <si>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</si>
  <si>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</si>
  <si>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</si>
  <si>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</si>
  <si>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</si>
  <si>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</si>
  <si>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</si>
  <si>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</si>
  <si>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</si>
  <si>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</si>
  <si>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</si>
  <si>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</si>
  <si>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</si>
  <si>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</si>
  <si>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</si>
  <si>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</si>
  <si>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</si>
  <si>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</si>
  <si>
    <t xml:space="preserve">Productos </t>
  </si>
  <si>
    <t>images/genova_frente_X10.png</t>
  </si>
  <si>
    <t>Ruta Imagen</t>
  </si>
  <si>
    <t>images/CAFECITAS 100 g_ FRENTE.png</t>
  </si>
  <si>
    <t>images/Cosecha Especial Mild Honey - Molido - Frente.png</t>
  </si>
  <si>
    <t>images/PLATANITOS_40g_ FRENTE.png</t>
  </si>
  <si>
    <t>images/Café_Gourmet_Molido.png</t>
  </si>
  <si>
    <t>images/consumo-tostión-media-500gr 1.png</t>
  </si>
  <si>
    <t>sub categoria</t>
  </si>
  <si>
    <t>GRANDES SUPERFICIES</t>
  </si>
  <si>
    <t>Grupo Depurado</t>
  </si>
  <si>
    <t>GERENCIA COMERCIAL</t>
  </si>
  <si>
    <t>Años</t>
  </si>
  <si>
    <t>mes</t>
  </si>
  <si>
    <t>acumulado</t>
  </si>
  <si>
    <t>UTILIDAD NETA FINAL</t>
  </si>
  <si>
    <t>MARGEN NETO FINAL</t>
  </si>
  <si>
    <t>Etiquetas de fila</t>
  </si>
  <si>
    <t>OTROS CLIENTES NACIONALES</t>
  </si>
  <si>
    <t>CAFÉ QUINDÍO S.A.S.</t>
  </si>
  <si>
    <t>FERIAS Y EVENTOS</t>
  </si>
  <si>
    <t>TIENDA VIRTUAL</t>
  </si>
  <si>
    <t>EMPLEADOS</t>
  </si>
  <si>
    <t>EXPORTACIONES</t>
  </si>
  <si>
    <t>Acumulado</t>
  </si>
  <si>
    <t>MARGEN BRUTO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</si>
</sst>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</numFmts>
  <fonts count="2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C00000"/>
      <name val="Calibri"/>
      <scheme val="minor"/>
    </font>
    <font>
      <sz val="11"/>
      <color theme="0"/>
      <name val="Calibri"/>
      <scheme val="minor"/>
    </font>
    <font>
      <b/>
      <sz val="11"/>
      <color theme="0"/>
      <name val="Calibri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  <fill>
      <patternFill patternType="solid">
        <fgColor rgb="FFFFFF00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6">
    <xf numFmtId="0" fontId="0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5" fillId="8" borderId="8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21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21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21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21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21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4" fillId="0" borderId="0"/>
    <xf numFmtId="9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2" fillId="0" borderId="0"/>
  </cellStyleXfs>
  <cellXfs count="115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17" fillId="33" borderId="10" xfId="0" applyFont="1" applyFill="1" applyBorder="1"/>
    <xf numFmtId="10" fontId="0" fillId="0" borderId="0" xfId="0" applyNumberFormat="1"/>
    <xf numFmtId="0" fontId="4" fillId="0" borderId="0" xfId="0" applyFont="1"/>
    <xf numFmtId="0" fontId="17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22" fillId="0" borderId="0" xfId="0" applyFont="1"/>
    <xf numFmtId="0" fontId="23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17" fillId="33" borderId="11" xfId="0" applyFont="1" applyFill="1" applyBorder="1"/>
    <xf numFmtId="164" fontId="17" fillId="33" borderId="10" xfId="0" applyNumberFormat="1" applyFont="1" applyFill="1" applyBorder="1"/>
    <xf numFmtId="165" fontId="17" fillId="33" borderId="17" xfId="0" applyNumberFormat="1" applyFont="1" applyFill="1" applyBorder="1"/>
    <xf numFmtId="9" fontId="17" fillId="33" borderId="13" xfId="0" applyNumberFormat="1" applyFont="1" applyFill="1" applyBorder="1"/>
    <xf numFmtId="0" fontId="24" fillId="0" borderId="14" xfId="0" applyFont="1" applyBorder="1"/>
    <xf numFmtId="0" fontId="24" fillId="0" borderId="15" xfId="0" applyFont="1" applyBorder="1"/>
    <xf numFmtId="164" fontId="24" fillId="0" borderId="14" xfId="0" applyNumberFormat="1" applyFont="1" applyBorder="1"/>
    <xf numFmtId="165" fontId="24" fillId="0" borderId="18" xfId="0" applyNumberFormat="1" applyFont="1" applyBorder="1"/>
    <xf numFmtId="9" fontId="24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20" fillId="34" borderId="10" xfId="0" applyFont="1" applyFill="1" applyBorder="1"/>
    <xf numFmtId="0" fontId="20" fillId="34" borderId="11" xfId="0" applyFont="1" applyFill="1" applyBorder="1"/>
    <xf numFmtId="165" fontId="20" fillId="34" borderId="10" xfId="0" applyNumberFormat="1" applyFont="1" applyFill="1" applyBorder="1"/>
    <xf numFmtId="3" fontId="20" fillId="34" borderId="17" xfId="0" applyNumberFormat="1" applyFont="1" applyFill="1" applyBorder="1"/>
    <xf numFmtId="3" fontId="20" fillId="34" borderId="24" xfId="0" applyNumberFormat="1" applyFont="1" applyFill="1" applyBorder="1"/>
    <xf numFmtId="164" fontId="20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3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3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9" fontId="0" fillId="0" borderId="16" xfId="0" applyNumberFormat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  <xf numFmtId="0" fontId="2" fillId="0" borderId="0" xfId="45"/>
    <xf numFmtId="0" fontId="0" fillId="0" borderId="0" xfId="0" applyAlignment="1">
      <alignment horizontal="left"/>
    </xf>
    <xf numFmtId="3" fontId="26" fillId="0" borderId="0" xfId="0" applyNumberFormat="1" applyFont="1"/>
    <xf numFmtId="167" fontId="26" fillId="0" borderId="0" xfId="0" applyNumberFormat="1" applyFont="1"/>
    <xf numFmtId="0" fontId="26" fillId="0" borderId="0" xfId="0" applyFont="1" applyAlignment="1">
      <alignment horizontal="left"/>
    </xf>
    <xf numFmtId="0" fontId="0" fillId="36" borderId="0" xfId="0" applyFill="1" applyAlignment="1">
      <alignment horizontal="left"/>
    </xf>
    <xf numFmtId="0" fontId="27" fillId="33" borderId="10" xfId="0" applyFont="1" applyFill="1" applyBorder="1"/>
    <xf numFmtId="0" fontId="28" fillId="33" borderId="10" xfId="0" applyFont="1" applyFill="1" applyBorder="1"/>
    <xf numFmtId="0" fontId="28" fillId="33" borderId="11" xfId="0" applyFont="1" applyFill="1" applyBorder="1"/>
    <xf numFmtId="164" fontId="28" fillId="33" borderId="10" xfId="0" applyNumberFormat="1" applyFont="1" applyFill="1" applyBorder="1"/>
    <xf numFmtId="165" fontId="28" fillId="33" borderId="17" xfId="0" applyNumberFormat="1" applyFont="1" applyFill="1" applyBorder="1"/>
    <xf numFmtId="9" fontId="28" fillId="33" borderId="13" xfId="0" applyNumberFormat="1" applyFont="1" applyFill="1" applyBorder="1"/>
    <xf numFmtId="0" fontId="27" fillId="33" borderId="17" xfId="0" applyFont="1" applyFill="1" applyBorder="1"/>
    <xf numFmtId="0" fontId="27" fillId="33" borderId="13" xfId="0" applyFont="1" applyFill="1" applyBorder="1"/>
    <xf numFmtId="0" fontId="28" fillId="33" borderId="17" xfId="0" applyFont="1" applyFill="1" applyBorder="1"/>
    <xf numFmtId="0" fontId="1" fillId="0" borderId="0" xfId="45" applyFont="1"/>
    <xf numFmtId="10" fontId="0" fillId="0" borderId="0" xfId="43" applyNumberFormat="1" applyFont="1"/>
  </cellXfs>
  <cellStyles count="46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rmal 3" xfId="45" xr:uid="{559647C7-CD14-499B-B0FD-8ABF6825D768}"/>
    <cellStyle name="Notas" xfId="15" builtinId="10" customBuiltin="1"/>
    <cellStyle name="Porcentaje" xfId="43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12"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164" formatCode="&quot;$&quot;\ #,##0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auto="1"/>
      </font>
    </dxf>
    <dxf>
      <font>
        <color auto="1"/>
      </font>
    </dxf>
    <dxf>
      <font>
        <color theme="0"/>
      </font>
    </dxf>
    <dxf>
      <font>
        <color theme="0"/>
      </font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ill>
        <patternFill patternType="solid">
          <bgColor theme="8" tint="0.79998168889431442"/>
        </patternFill>
      </fill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66" formatCode="0.0%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E7E200"/>
      <color rgb="FF1890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5.xml"/><Relationship Id="rId39" Type="http://schemas.openxmlformats.org/officeDocument/2006/relationships/connections" Target="connections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3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8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3.xml"/><Relationship Id="rId32" Type="http://schemas.openxmlformats.org/officeDocument/2006/relationships/pivotCacheDefinition" Target="pivotCache/pivotCacheDefinition11.xml"/><Relationship Id="rId37" Type="http://schemas.openxmlformats.org/officeDocument/2006/relationships/pivotCacheDefinition" Target="pivotCache/pivotCacheDefinition16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28" Type="http://schemas.openxmlformats.org/officeDocument/2006/relationships/pivotCacheDefinition" Target="pivotCache/pivotCacheDefinition7.xml"/><Relationship Id="rId36" Type="http://schemas.openxmlformats.org/officeDocument/2006/relationships/pivotCacheDefinition" Target="pivotCache/pivotCacheDefinition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0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pivotCacheDefinition" Target="pivotCache/pivotCacheDefinition6.xml"/><Relationship Id="rId30" Type="http://schemas.openxmlformats.org/officeDocument/2006/relationships/pivotCacheDefinition" Target="pivotCache/pivotCacheDefinition9.xml"/><Relationship Id="rId35" Type="http://schemas.openxmlformats.org/officeDocument/2006/relationships/pivotCacheDefinition" Target="pivotCache/pivotCacheDefinition14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4.xml"/><Relationship Id="rId33" Type="http://schemas.openxmlformats.org/officeDocument/2006/relationships/pivotCacheDefinition" Target="pivotCache/pivotCacheDefinition12.xml"/><Relationship Id="rId38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160114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6</xdr:col>
      <xdr:colOff>1211258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2263424</xdr:colOff>
      <xdr:row>4</xdr:row>
      <xdr:rowOff>91663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59141319442" backgroundQuery="1" createdVersion="6" refreshedVersion="7" minRefreshableVersion="3" recordCount="0" supportSubquery="1" supportAdvancedDrill="1" xr:uid="{CCA4BA9C-CA35-4EE2-B76E-B4E1CE3F9AEA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0/2025]" caption="30/10/2025" attribute="1" defaultMemberUniqueName="[PPTP TIENDAS].[30/10/2025].[All]" allUniqueName="[PPTP TIENDAS].[30/10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59213773151" backgroundQuery="1" createdVersion="6" refreshedVersion="7" minRefreshableVersion="3" recordCount="0" supportSubquery="1" supportAdvancedDrill="1" xr:uid="{7A51638B-C52E-4FE0-B39D-240368A7AE0E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0/2025]" caption="30/10/2025" attribute="1" defaultMemberUniqueName="[PPTP TIENDAS].[30/10/2025].[All]" allUniqueName="[PPTP TIENDAS].[30/10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59352430559" backgroundQuery="1" createdVersion="6" refreshedVersion="7" minRefreshableVersion="3" recordCount="0" supportSubquery="1" supportAdvancedDrill="1" xr:uid="{F8E1BDA4-31B9-4273-A704-79473B045284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0/2025]" caption="30/10/2025" attribute="1" defaultMemberUniqueName="[PPTP TIENDAS].[30/10/2025].[All]" allUniqueName="[PPTP TIENDAS].[30/10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59426041669" backgroundQuery="1" createdVersion="6" refreshedVersion="7" minRefreshableVersion="3" recordCount="0" supportSubquery="1" supportAdvancedDrill="1" xr:uid="{CEBF0F13-55C3-4D83-91E0-DE09868D121E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0/2025]" caption="30/10/2025" attribute="1" defaultMemberUniqueName="[PPTP TIENDAS].[30/10/2025].[All]" allUniqueName="[PPTP TIENDAS].[30/10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59516666668" backgroundQuery="1" createdVersion="6" refreshedVersion="7" minRefreshableVersion="3" recordCount="0" supportSubquery="1" supportAdvancedDrill="1" xr:uid="{150F4CF3-F811-42DD-A40D-75F6CDAAF409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INDICADORES].[TIPO DE CLIENTES].[TIPO DE CLIENTES]" caption="TIPO DE CLIENTES" numFmtId="0" hierarchy="299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TIENDA VIRTUAL]" c="TIENDA VIRTUAL"/>
      </sharedItems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0/2025]" caption="30/10/2025" attribute="1" defaultMemberUniqueName="[PPTP TIENDAS].[30/10/2025].[All]" allUniqueName="[PPTP TIENDAS].[30/10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59590740741" backgroundQuery="1" createdVersion="6" refreshedVersion="7" minRefreshableVersion="3" recordCount="0" supportSubquery="1" supportAdvancedDrill="1" xr:uid="{5D62DD38-8D53-48F3-ABCA-A0380F49B5B3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INDICADORES].[TIPO DE CLIENTES].[TIPO DE CLIENTES]" caption="TIPO DE CLIENTES" numFmtId="0" hierarchy="299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TIENDA VIRTUAL]" c="TIENDA VIRTUAL"/>
      </sharedItems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0/2025]" caption="30/10/2025" attribute="1" defaultMemberUniqueName="[PPTP TIENDAS].[30/10/2025].[All]" allUniqueName="[PPTP TIENDAS].[30/10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59798148148" backgroundQuery="1" createdVersion="6" refreshedVersion="7" minRefreshableVersion="3" recordCount="0" supportSubquery="1" supportAdvancedDrill="1" xr:uid="{B27A9C2A-2EC8-4529-8AB4-D2155777FF6E}">
  <cacheSource type="external" connectionId="3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60274537034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6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50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4 rea]" caption="Ventas 2024 rea" numFmtId="0" hierarchy="1062" level="32767"/>
    <cacheField name="[Measures].[Ventas 2025 rea]" caption="Ventas 2025 rea" numFmtId="0" hierarchy="1215" level="32767"/>
    <cacheField name="[Measures].[Variación 2024/2025]" caption="Variación 2024/2025" numFmtId="0" hierarchy="1218" level="32767"/>
    <cacheField name="[Measures].[Var% 2024/2025]" caption="Var% 2024/2025" numFmtId="0" hierarchy="1217" level="32767"/>
    <cacheField name="[Ventas].[Desc. item].[Desc. item]" caption="Desc. item" numFmtId="0" hierarchy="585" level="1">
      <sharedItems containsSemiMixedTypes="0" containsString="0"/>
    </cacheField>
  </cacheFields>
  <cacheHierarchies count="166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60364930556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32" level="32767"/>
    <cacheField name="[ITEMS X HORAS].[SUBLINEA].[SUBLINEA]" caption="SUBLINEA" numFmtId="0" hierarchy="339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17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16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18" level="1">
      <sharedItems containsSemiMixedTypes="0" containsString="0"/>
    </cacheField>
    <cacheField name="[ITEMS X HORAS].[Año].[Año]" caption="Año" numFmtId="0" hierarchy="309" level="1">
      <sharedItems containsSemiMixedTypes="0" containsString="0"/>
    </cacheField>
    <cacheField name="[Measures].[ventas item 2024]" caption="ventas item 2024" numFmtId="0" hierarchy="1423" level="32767"/>
  </cacheFields>
  <cacheHierarchies count="166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60441319445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ntainsSemiMixedTypes="0" containsString="0"/>
    </cacheField>
    <cacheField name="[ITEMS X HORAS].[Año].[Año]" caption="Año" numFmtId="0" hierarchy="309" level="1">
      <sharedItems containsSemiMixedTypes="0" containsString="0"/>
    </cacheField>
    <cacheField name="[Measures].[presupuesto Tiendas 2023]" caption="presupuesto Tiendas 2023" numFmtId="0" hierarchy="900" level="32767"/>
    <cacheField name="[Measures].[ventas items final 2024]" caption="ventas items final 2024" numFmtId="0" hierarchy="1424" level="32767"/>
    <cacheField name="[Zonas].[Descripción].[Descripción]" caption="Descripción" numFmtId="0" hierarchy="706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05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47" level="32767"/>
    <cacheField name="[PRESUPUESTO TIENDAS].[Año].[Año]" caption="Año" numFmtId="0" hierarchy="447" level="1">
      <sharedItems containsSemiMixedTypes="0" containsString="0"/>
    </cacheField>
  </cacheFields>
  <cacheHierarchies count="166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60516782411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32" level="32767"/>
    <cacheField name="[ITEMS X HORAS].[LINEA].[LINEA]" caption="LINEA" numFmtId="0" hierarchy="325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39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17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18" level="1">
      <sharedItems containsSemiMixedTypes="0" containsString="0"/>
    </cacheField>
    <cacheField name="[Measures].[nticket con items 2024]" caption="nticket con items 2024" numFmtId="0" hierarchy="1118" level="32767"/>
    <cacheField name="[ITEMS X HORAS].[Año].[Año]" caption="Año" numFmtId="0" hierarchy="309" level="1">
      <sharedItems containsSemiMixedTypes="0" containsString="0"/>
    </cacheField>
    <cacheField name="[Measures].[TICKET LINEA 2024]" caption="TICKET LINEA 2024" numFmtId="0" hierarchy="1120" level="32767"/>
    <cacheField name="[Measures].[ventas item 2024]" caption="ventas item 2024" numFmtId="0" hierarchy="1423" level="32767"/>
    <cacheField name="[ITEMS X HORAS].[Fecha].[Fecha]" caption="Fecha" numFmtId="0" hierarchy="320" level="1">
      <sharedItems containsSemiMixedTypes="0" containsString="0"/>
    </cacheField>
    <cacheField name="Dummy0" numFmtId="0" hierarchy="1664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665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60606597224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32" level="32767"/>
    <cacheField name="[ITEMS X HORAS].[LINEA].[LINEA]" caption="LINEA" numFmtId="0" hierarchy="325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39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17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18" level="32767"/>
    <cacheField name="[ITEMS X HORAS].[Año].[Año]" caption="Año" numFmtId="0" hierarchy="309" level="1">
      <sharedItems containsSemiMixedTypes="0" containsString="0"/>
    </cacheField>
    <cacheField name="[Measures].[TICKET LINEA 2024]" caption="TICKET LINEA 2024" numFmtId="0" hierarchy="1120" level="32767"/>
    <cacheField name="[Measures].[ventas item 2024]" caption="ventas item 2024" numFmtId="0" hierarchy="1423" level="32767"/>
    <cacheField name="[ITEMS X HORAS].[Fecha].[Fecha]" caption="Fecha" numFmtId="0" hierarchy="320" level="1">
      <sharedItems containsSemiMixedTypes="0" containsString="0"/>
    </cacheField>
    <cacheField name="Dummy0" numFmtId="0" hierarchy="1664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665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60759722219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6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50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5 rea]" caption="Ventas 2025 rea" numFmtId="0" hierarchy="1215" level="32767"/>
    <cacheField name="[Ventas].[Desc. item].[Desc. item]" caption="Desc. item" numFmtId="0" hierarchy="585" level="1">
      <sharedItems containsSemiMixedTypes="0" containsString="0"/>
    </cacheField>
    <cacheField name="[Ventas].[LINEA].[LINEA]" caption="LINEA" numFmtId="0" hierarchy="605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05" level="32767"/>
    <cacheField name="[Ventas].[mix producto comercial].[mix producto comercial]" caption="mix producto comercial" numFmtId="0" hierarchy="610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27" level="32767"/>
    <cacheField name="[Measures].[prueba]" caption="prueba" numFmtId="0" hierarchy="723" level="32767"/>
    <cacheField name="[Measures].[prueba 2]" caption="prueba 2" numFmtId="0" hierarchy="1152" level="32767"/>
    <cacheField name="[Measures].[prueba DIFERENCIA DINERO]" caption="prueba DIFERENCIA DINERO" numFmtId="0" hierarchy="1156" level="32767"/>
    <cacheField name="[Measures].[prueba DIFERENCIA]" caption="prueba DIFERENCIA" numFmtId="0" hierarchy="1153" level="32767"/>
  </cacheFields>
  <cacheHierarchies count="166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60930324071" createdVersion="6" refreshedVersion="7" minRefreshableVersion="3" recordCount="0" supportSubquery="1" supportAdvancedDrill="1" xr:uid="{BCA3ED15-7379-4AED-A9FB-2D9BAA73AA17}">
  <cacheSource type="external" connectionId="1"/>
  <cacheFields count="20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6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50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5 rea]" caption="Ventas 2025 rea" numFmtId="0" hierarchy="1215" level="32767"/>
    <cacheField name="[Ventas].[Desc. item].[Desc. item]" caption="Desc. item" numFmtId="0" hierarchy="585" level="1">
      <sharedItems containsSemiMixedTypes="0" containsString="0"/>
    </cacheField>
    <cacheField name="[Ventas].[LINEA].[LINEA]" caption="LINEA" numFmtId="0" hierarchy="605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05" level="32767"/>
    <cacheField name="[Ventas].[mix producto comercial].[mix producto comercial]" caption="mix producto comercial" numFmtId="0" hierarchy="610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27" level="32767"/>
    <cacheField name="[Measures].[prueba]" caption="prueba" numFmtId="0" hierarchy="723" level="32767"/>
    <cacheField name="[Measures].[prueba 2]" caption="prueba 2" numFmtId="0" hierarchy="1152" level="32767"/>
    <cacheField name="[Measures].[prueba DIFERENCIA DINERO]" caption="prueba DIFERENCIA DINERO" numFmtId="0" hierarchy="1156" level="32767"/>
    <cacheField name="[Measures].[prueba DIFERENCIA]" caption="prueba DIFERENCIA" numFmtId="0" hierarchy="1153" level="32767"/>
    <cacheField name="[TIPO DE CLIENTE].[TIPO DE CLIENTE].[TIPO DE CLIENTE]" caption="TIPO DE CLIENTE" numFmtId="0" hierarchy="530" level="1">
      <sharedItems count="1">
        <s v="[TIPO DE CLIENTE].[TIPO DE CLIENTE].&amp;" c=""/>
      </sharedItems>
    </cacheField>
    <cacheField name="[TIPO DE CLIENTE].[sub categoria].[sub categoria]" caption="sub categoria" numFmtId="0" hierarchy="529" level="1">
      <sharedItems count="7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  <s v="[TIPO DE CLIENTE].[sub categoria].&amp;" c=""/>
      </sharedItems>
    </cacheField>
  </cacheFields>
  <cacheHierarchies count="166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9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74972337963" backgroundQuery="1" createdVersion="6" refreshedVersion="7" minRefreshableVersion="3" recordCount="0" supportSubquery="1" supportAdvancedDrill="1" xr:uid="{0BF3AAED-57DA-4819-8368-BA3EF8BDCCE1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Measures].[MARGEN BRUTO FINAL]" caption="MARGEN BRUTO FINAL" numFmtId="0" hierarchy="893" level="32767"/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0/2025]" caption="30/10/2025" attribute="1" defaultMemberUniqueName="[PPTP TIENDAS].[30/10/2025].[All]" allUniqueName="[PPTP TIENDAS].[30/10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3.575319444448" backgroundQuery="1" createdVersion="6" refreshedVersion="7" minRefreshableVersion="3" recordCount="0" supportSubquery="1" supportAdvancedDrill="1" xr:uid="{8B368839-C623-4FD6-B039-45C0EBBC34D4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Measures].[MARGEN BRUTO FINAL]" caption="MARGEN BRUTO FINAL" numFmtId="0" hierarchy="893" level="32767"/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0/2025]" caption="30/10/2025" attribute="1" defaultMemberUniqueName="[PPTP TIENDAS].[30/10/2025].[All]" allUniqueName="[PPTP TIENDAS].[30/10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50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20" name="[ITEMS X HORAS].[Fecha].&amp;[2024-01-01T00:00:00]" cap="lunes, 1 de enero de 2024"/>
    <pageField fld="10" hier="309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411">
      <pivotArea outline="0" collapsedLevelsAreSubtotals="1" fieldPosition="0"/>
    </format>
    <format dxfId="410">
      <pivotArea outline="0" fieldPosition="0">
        <references count="1">
          <reference field="4294967294" count="1" selected="0">
            <x v="1"/>
          </reference>
        </references>
      </pivotArea>
    </format>
    <format dxfId="409">
      <pivotArea field="7" type="button" dataOnly="0" labelOnly="1" outline="0" axis="axisRow" fieldPosition="0"/>
    </format>
    <format dxfId="408">
      <pivotArea field="1" type="button" dataOnly="0" labelOnly="1" outline="0" axis="axisRow" fieldPosition="1"/>
    </format>
    <format dxfId="407">
      <pivotArea field="2" type="button" dataOnly="0" labelOnly="1" outline="0" axis="axisRow" fieldPosition="2"/>
    </format>
    <format dxfId="406">
      <pivotArea field="3" type="button" dataOnly="0" labelOnly="1" outline="0" axis="axisRow" fieldPosition="3"/>
    </format>
    <format dxfId="40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04">
      <pivotArea field="7" type="button" dataOnly="0" labelOnly="1" outline="0" axis="axisRow" fieldPosition="0"/>
    </format>
    <format dxfId="403">
      <pivotArea field="1" type="button" dataOnly="0" labelOnly="1" outline="0" axis="axisRow" fieldPosition="1"/>
    </format>
    <format dxfId="402">
      <pivotArea field="2" type="button" dataOnly="0" labelOnly="1" outline="0" axis="axisRow" fieldPosition="2"/>
    </format>
    <format dxfId="401">
      <pivotArea field="3" type="button" dataOnly="0" labelOnly="1" outline="0" axis="axisRow" fieldPosition="3"/>
    </format>
    <format dxfId="40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99">
      <pivotArea field="7" type="button" dataOnly="0" labelOnly="1" outline="0" axis="axisRow" fieldPosition="0"/>
    </format>
    <format dxfId="398">
      <pivotArea field="1" type="button" dataOnly="0" labelOnly="1" outline="0" axis="axisRow" fieldPosition="1"/>
    </format>
    <format dxfId="397">
      <pivotArea field="2" type="button" dataOnly="0" labelOnly="1" outline="0" axis="axisRow" fieldPosition="2"/>
    </format>
    <format dxfId="396">
      <pivotArea field="3" type="button" dataOnly="0" labelOnly="1" outline="0" axis="axisRow" fieldPosition="3"/>
    </format>
    <format dxfId="39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94">
      <pivotArea field="7" type="button" dataOnly="0" labelOnly="1" outline="0" axis="axisRow" fieldPosition="0"/>
    </format>
    <format dxfId="393">
      <pivotArea field="1" type="button" dataOnly="0" labelOnly="1" outline="0" axis="axisRow" fieldPosition="1"/>
    </format>
    <format dxfId="392">
      <pivotArea field="2" type="button" dataOnly="0" labelOnly="1" outline="0" axis="axisRow" fieldPosition="2"/>
    </format>
    <format dxfId="391">
      <pivotArea field="3" type="button" dataOnly="0" labelOnly="1" outline="0" axis="axisRow" fieldPosition="3"/>
    </format>
    <format dxfId="39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89">
      <pivotArea field="7" type="button" dataOnly="0" labelOnly="1" outline="0" axis="axisRow" fieldPosition="0"/>
    </format>
    <format dxfId="388">
      <pivotArea field="1" type="button" dataOnly="0" labelOnly="1" outline="0" axis="axisRow" fieldPosition="1"/>
    </format>
    <format dxfId="387">
      <pivotArea field="2" type="button" dataOnly="0" labelOnly="1" outline="0" axis="axisRow" fieldPosition="2"/>
    </format>
    <format dxfId="386">
      <pivotArea field="3" type="button" dataOnly="0" labelOnly="1" outline="0" axis="axisRow" fieldPosition="3"/>
    </format>
    <format dxfId="385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84">
      <pivotArea field="7" type="button" dataOnly="0" labelOnly="1" outline="0" axis="axisRow" fieldPosition="0"/>
    </format>
    <format dxfId="383">
      <pivotArea field="1" type="button" dataOnly="0" labelOnly="1" outline="0" axis="axisRow" fieldPosition="1"/>
    </format>
    <format dxfId="382">
      <pivotArea field="2" type="button" dataOnly="0" labelOnly="1" outline="0" axis="axisRow" fieldPosition="2"/>
    </format>
    <format dxfId="381">
      <pivotArea field="3" type="button" dataOnly="0" labelOnly="1" outline="0" axis="axisRow" fieldPosition="3"/>
    </format>
    <format dxfId="38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79">
      <pivotArea outline="0" fieldPosition="0">
        <references count="1">
          <reference field="4294967294" count="1" selected="0">
            <x v="3"/>
          </reference>
        </references>
      </pivotArea>
    </format>
    <format dxfId="378">
      <pivotArea outline="0" fieldPosition="0">
        <references count="1">
          <reference field="4294967294" count="1" selected="0">
            <x v="2"/>
          </reference>
        </references>
      </pivotArea>
    </format>
    <format dxfId="377">
      <pivotArea field="7" type="button" dataOnly="0" labelOnly="1" outline="0" axis="axisRow" fieldPosition="0"/>
    </format>
    <format dxfId="376">
      <pivotArea field="1" type="button" dataOnly="0" labelOnly="1" outline="0" axis="axisRow" fieldPosition="1"/>
    </format>
    <format dxfId="375">
      <pivotArea field="2" type="button" dataOnly="0" labelOnly="1" outline="0" axis="axisRow" fieldPosition="2"/>
    </format>
    <format dxfId="374">
      <pivotArea field="3" type="button" dataOnly="0" labelOnly="1" outline="0" axis="axisRow" fieldPosition="3"/>
    </format>
    <format dxfId="373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372">
      <pivotArea field="7" type="button" dataOnly="0" labelOnly="1" outline="0" axis="axisRow" fieldPosition="0"/>
    </format>
    <format dxfId="371">
      <pivotArea field="1" type="button" dataOnly="0" labelOnly="1" outline="0" axis="axisRow" fieldPosition="1"/>
    </format>
    <format dxfId="370">
      <pivotArea field="2" type="button" dataOnly="0" labelOnly="1" outline="0" axis="axisRow" fieldPosition="2"/>
    </format>
    <format dxfId="369">
      <pivotArea field="3" type="button" dataOnly="0" labelOnly="1" outline="0" axis="axisRow" fieldPosition="3"/>
    </format>
    <format dxfId="36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6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6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65">
      <pivotArea outline="0" fieldPosition="0">
        <references count="1">
          <reference field="4294967294" count="1">
            <x v="4"/>
          </reference>
        </references>
      </pivotArea>
    </format>
    <format dxfId="36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363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36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361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36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66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16"/>
    <rowHierarchyUsage hierarchyUsage="325"/>
    <rowHierarchyUsage hierarchyUsage="339"/>
    <rowHierarchyUsage hierarchyUsage="317"/>
  </rowHierarchiesUsage>
  <colHierarchiesUsage count="2">
    <colHierarchyUsage hierarchyUsage="330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53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20" name="[ITEMS X HORAS].[Fecha].&amp;[2024-01-01T00:00:00]" cap="lunes, 1 de enero de 2024"/>
    <pageField fld="9" hier="309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359">
      <pivotArea outline="0" collapsedLevelsAreSubtotals="1" fieldPosition="0"/>
    </format>
    <format dxfId="358">
      <pivotArea outline="0" fieldPosition="0">
        <references count="1">
          <reference field="4294967294" count="1" selected="0">
            <x v="1"/>
          </reference>
        </references>
      </pivotArea>
    </format>
    <format dxfId="357">
      <pivotArea field="7" type="button" dataOnly="0" labelOnly="1" outline="0" axis="axisRow" fieldPosition="0"/>
    </format>
    <format dxfId="356">
      <pivotArea field="1" type="button" dataOnly="0" labelOnly="1" outline="0" axis="axisRow" fieldPosition="1"/>
    </format>
    <format dxfId="355">
      <pivotArea field="2" type="button" dataOnly="0" labelOnly="1" outline="0" axis="axisRow" fieldPosition="2"/>
    </format>
    <format dxfId="354">
      <pivotArea field="3" type="button" dataOnly="0" labelOnly="1" outline="0" axis="axisRow" fieldPosition="3"/>
    </format>
    <format dxfId="35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52">
      <pivotArea field="7" type="button" dataOnly="0" labelOnly="1" outline="0" axis="axisRow" fieldPosition="0"/>
    </format>
    <format dxfId="351">
      <pivotArea field="1" type="button" dataOnly="0" labelOnly="1" outline="0" axis="axisRow" fieldPosition="1"/>
    </format>
    <format dxfId="350">
      <pivotArea field="2" type="button" dataOnly="0" labelOnly="1" outline="0" axis="axisRow" fieldPosition="2"/>
    </format>
    <format dxfId="349">
      <pivotArea field="3" type="button" dataOnly="0" labelOnly="1" outline="0" axis="axisRow" fieldPosition="3"/>
    </format>
    <format dxfId="34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7">
      <pivotArea field="7" type="button" dataOnly="0" labelOnly="1" outline="0" axis="axisRow" fieldPosition="0"/>
    </format>
    <format dxfId="346">
      <pivotArea field="1" type="button" dataOnly="0" labelOnly="1" outline="0" axis="axisRow" fieldPosition="1"/>
    </format>
    <format dxfId="345">
      <pivotArea field="2" type="button" dataOnly="0" labelOnly="1" outline="0" axis="axisRow" fieldPosition="2"/>
    </format>
    <format dxfId="344">
      <pivotArea field="3" type="button" dataOnly="0" labelOnly="1" outline="0" axis="axisRow" fieldPosition="3"/>
    </format>
    <format dxfId="34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2">
      <pivotArea field="7" type="button" dataOnly="0" labelOnly="1" outline="0" axis="axisRow" fieldPosition="0"/>
    </format>
    <format dxfId="341">
      <pivotArea field="1" type="button" dataOnly="0" labelOnly="1" outline="0" axis="axisRow" fieldPosition="1"/>
    </format>
    <format dxfId="340">
      <pivotArea field="2" type="button" dataOnly="0" labelOnly="1" outline="0" axis="axisRow" fieldPosition="2"/>
    </format>
    <format dxfId="339">
      <pivotArea field="3" type="button" dataOnly="0" labelOnly="1" outline="0" axis="axisRow" fieldPosition="3"/>
    </format>
    <format dxfId="338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37">
      <pivotArea field="7" type="button" dataOnly="0" labelOnly="1" outline="0" axis="axisRow" fieldPosition="0"/>
    </format>
    <format dxfId="336">
      <pivotArea field="1" type="button" dataOnly="0" labelOnly="1" outline="0" axis="axisRow" fieldPosition="1"/>
    </format>
    <format dxfId="335">
      <pivotArea field="2" type="button" dataOnly="0" labelOnly="1" outline="0" axis="axisRow" fieldPosition="2"/>
    </format>
    <format dxfId="334">
      <pivotArea field="3" type="button" dataOnly="0" labelOnly="1" outline="0" axis="axisRow" fieldPosition="3"/>
    </format>
    <format dxfId="333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32">
      <pivotArea field="7" type="button" dataOnly="0" labelOnly="1" outline="0" axis="axisRow" fieldPosition="0"/>
    </format>
    <format dxfId="331">
      <pivotArea field="1" type="button" dataOnly="0" labelOnly="1" outline="0" axis="axisRow" fieldPosition="1"/>
    </format>
    <format dxfId="330">
      <pivotArea field="2" type="button" dataOnly="0" labelOnly="1" outline="0" axis="axisRow" fieldPosition="2"/>
    </format>
    <format dxfId="329">
      <pivotArea field="3" type="button" dataOnly="0" labelOnly="1" outline="0" axis="axisRow" fieldPosition="3"/>
    </format>
    <format dxfId="328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27">
      <pivotArea outline="0" fieldPosition="0">
        <references count="1">
          <reference field="4294967294" count="1" selected="0">
            <x v="3"/>
          </reference>
        </references>
      </pivotArea>
    </format>
    <format dxfId="326">
      <pivotArea outline="0" fieldPosition="0">
        <references count="1">
          <reference field="4294967294" count="1" selected="0">
            <x v="2"/>
          </reference>
        </references>
      </pivotArea>
    </format>
    <format dxfId="325">
      <pivotArea field="7" type="button" dataOnly="0" labelOnly="1" outline="0" axis="axisRow" fieldPosition="0"/>
    </format>
    <format dxfId="324">
      <pivotArea field="1" type="button" dataOnly="0" labelOnly="1" outline="0" axis="axisRow" fieldPosition="1"/>
    </format>
    <format dxfId="323">
      <pivotArea field="2" type="button" dataOnly="0" labelOnly="1" outline="0" axis="axisRow" fieldPosition="2"/>
    </format>
    <format dxfId="322">
      <pivotArea field="3" type="button" dataOnly="0" labelOnly="1" outline="0" axis="axisRow" fieldPosition="3"/>
    </format>
    <format dxfId="321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320">
      <pivotArea field="7" type="button" dataOnly="0" labelOnly="1" outline="0" axis="axisRow" fieldPosition="0"/>
    </format>
    <format dxfId="319">
      <pivotArea field="1" type="button" dataOnly="0" labelOnly="1" outline="0" axis="axisRow" fieldPosition="1"/>
    </format>
    <format dxfId="318">
      <pivotArea field="2" type="button" dataOnly="0" labelOnly="1" outline="0" axis="axisRow" fieldPosition="2"/>
    </format>
    <format dxfId="317">
      <pivotArea field="3" type="button" dataOnly="0" labelOnly="1" outline="0" axis="axisRow" fieldPosition="3"/>
    </format>
    <format dxfId="31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1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1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13">
      <pivotArea outline="0" fieldPosition="0">
        <references count="1">
          <reference field="4294967294" count="1">
            <x v="4"/>
          </reference>
        </references>
      </pivotArea>
    </format>
    <format dxfId="31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311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31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309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30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665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16"/>
    <rowHierarchyUsage hierarchyUsage="325"/>
    <rowHierarchyUsage hierarchyUsage="339"/>
    <rowHierarchyUsage hierarchyUsage="317"/>
  </rowHierarchiesUsage>
  <colHierarchiesUsage count="2">
    <colHierarchyUsage hierarchyUsage="330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1A8A-3315-4DFE-8444-466173227E46}" name="TablaDinámica1" cacheId="17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EXPORTACIONES]" cap="EXPORTACIONES"/>
    <pageField fld="0" hier="288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D3BE5-710F-4D4F-AD23-001951D8AD97}" name="PivotTable1" cacheId="20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EXPORTACIONES]" cap="EXPORTACIONES"/>
    <pageField fld="0" hier="288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44131-2660-420F-95B9-842EE2BBED0E}" name="TablaDinámica1" cacheId="71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D5:E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3" name="[INDICADORES].[Grupo Depurado].[All]" cap="All"/>
    <pageField fld="0" hier="288" name="[INDICADORES].[Años].&amp;[2025]" cap="2025"/>
    <pageField fld="1" hier="144" name="[Calendario].[mes].&amp;[abril]" cap="abril"/>
  </pageFields>
  <dataFields count="3">
    <dataField fld="5" baseField="0" baseItem="0"/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0B2D-08E8-4DF7-BF0D-06EC993FD559}" name="PivotTable1" cacheId="67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3" name="[INDICADORES].[Grupo Depurado].[All]" cap="All"/>
    <pageField fld="0" hier="288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90BFF-451B-4D28-BDFD-D9BE5D824BB8}" name="TablaDinámica3" cacheId="35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15:H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7"/>
    </i>
    <i>
      <x v="11"/>
    </i>
    <i>
      <x v="1"/>
    </i>
    <i>
      <x v="6"/>
    </i>
    <i>
      <x/>
    </i>
    <i>
      <x v="3"/>
    </i>
    <i>
      <x v="8"/>
    </i>
    <i>
      <x v="9"/>
    </i>
    <i>
      <x v="10"/>
    </i>
    <i>
      <x v="2"/>
    </i>
    <i>
      <x v="5"/>
    </i>
    <i>
      <x v="1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formats count="2">
    <format dxfId="301">
      <pivotArea dataOnly="0" labelOnly="1" fieldPosition="0">
        <references count="1">
          <reference field="5" count="6">
            <x v="0"/>
            <x v="1"/>
            <x v="3"/>
            <x v="6"/>
            <x v="7"/>
            <x v="11"/>
          </reference>
        </references>
      </pivotArea>
    </format>
    <format dxfId="300">
      <pivotArea dataOnly="0" labelOnly="1" fieldPosition="0">
        <references count="1">
          <reference field="5" count="1">
            <x v="9"/>
          </reference>
        </references>
      </pivotArea>
    </format>
  </format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9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E2FE6-747E-455D-A691-DA4EC5C39462}" name="PivotTable1" cacheId="26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06F7E-09A0-4670-BCEF-8854A611207E}" name="TablaDinámica1" cacheId="29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07563-E9B9-4587-A477-8D2956402885}" name="TablaDinámica2" cacheId="3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5:C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7"/>
    </i>
    <i>
      <x v="11"/>
    </i>
    <i>
      <x v="1"/>
    </i>
    <i>
      <x v="6"/>
    </i>
    <i>
      <x/>
    </i>
    <i>
      <x v="3"/>
    </i>
    <i>
      <x v="9"/>
    </i>
    <i>
      <x v="10"/>
    </i>
    <i>
      <x v="2"/>
    </i>
    <i>
      <x v="5"/>
    </i>
    <i>
      <x v="8"/>
    </i>
    <i>
      <x v="1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formats count="6">
    <format dxfId="307">
      <pivotArea collapsedLevelsAreSubtotals="1" fieldPosition="0">
        <references count="1">
          <reference field="5" count="6">
            <x v="2"/>
            <x v="4"/>
            <x v="5"/>
            <x v="8"/>
            <x v="10"/>
            <x v="12"/>
          </reference>
        </references>
      </pivotArea>
    </format>
    <format dxfId="306">
      <pivotArea dataOnly="0" labelOnly="1" fieldPosition="0">
        <references count="1">
          <reference field="5" count="6">
            <x v="2"/>
            <x v="4"/>
            <x v="5"/>
            <x v="8"/>
            <x v="10"/>
            <x v="12"/>
          </reference>
        </references>
      </pivotArea>
    </format>
    <format dxfId="305">
      <pivotArea dataOnly="0" labelOnly="1" fieldPosition="0">
        <references count="1">
          <reference field="5" count="1">
            <x v="7"/>
          </reference>
        </references>
      </pivotArea>
    </format>
    <format dxfId="304">
      <pivotArea dataOnly="0" labelOnly="1" fieldPosition="0">
        <references count="1">
          <reference field="5" count="1">
            <x v="11"/>
          </reference>
        </references>
      </pivotArea>
    </format>
    <format dxfId="303">
      <pivotArea dataOnly="0" labelOnly="1" fieldPosition="0">
        <references count="1">
          <reference field="5" count="1">
            <x v="1"/>
          </reference>
        </references>
      </pivotArea>
    </format>
    <format dxfId="302">
      <pivotArea dataOnly="0" labelOnly="1" fieldPosition="0">
        <references count="1">
          <reference field="5" count="4">
            <x v="0"/>
            <x v="3"/>
            <x v="6"/>
            <x v="9"/>
          </reference>
        </references>
      </pivotArea>
    </format>
  </format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9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4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585" name="[Ventas].[Desc. item].&amp;" cap=""/>
    <pageField fld="1" hier="182" name="[Calendario].[Año].&amp;[2024]" cap="2024"/>
    <pageField fld="7" hier="184" name="[Calendario].[Date].[All]" cap="All"/>
    <pageField fld="0" hier="191" name="[Calendario].[Mes].&amp;[abril]" cap="abril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299">
      <pivotArea field="3" type="button" dataOnly="0" labelOnly="1" outline="0"/>
    </format>
    <format dxfId="298">
      <pivotArea field="3" type="button" dataOnly="0" labelOnly="1" outline="0"/>
    </format>
    <format dxfId="297">
      <pivotArea field="3" type="button" dataOnly="0" labelOnly="1" outline="0"/>
    </format>
    <format dxfId="296">
      <pivotArea field="3" type="button" dataOnly="0" labelOnly="1" outline="0"/>
    </format>
    <format dxfId="295">
      <pivotArea field="3" type="button" dataOnly="0" labelOnly="1" outline="0"/>
    </format>
    <format dxfId="294">
      <pivotArea field="3" type="button" dataOnly="0" labelOnly="1" outline="0"/>
    </format>
    <format dxfId="293">
      <pivotArea field="3" type="button" dataOnly="0" labelOnly="1" outline="0"/>
    </format>
    <format dxfId="292">
      <pivotArea field="3" type="button" dataOnly="0" labelOnly="1" outline="0"/>
    </format>
    <format dxfId="291">
      <pivotArea outline="0" collapsedLevelsAreSubtotals="1" fieldPosition="0"/>
    </format>
    <format dxfId="290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66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4" level="1">
        <member name="[Calendario].[Mes].&amp;[abril]"/>
        <member name="[Calendario].[Mes].&amp;[ener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64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5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56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50" name="[Unidad de negocio].[Unidad de Negocio].&amp;[Comercial]" cap="Comercial"/>
    <pageField fld="9" hier="585" name="[Ventas].[Desc. item].&amp;" cap=""/>
    <pageField fld="1" hier="182" name="[Calendario].[Año].&amp;[2025]" cap="2025"/>
    <pageField fld="7" hier="184" name="[Calendario].[Date].[All]" cap="All"/>
    <pageField fld="0" hier="191" name="[Calendario].[Mes].&amp;[mayo]" cap="may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276">
      <pivotArea field="3" type="button" dataOnly="0" labelOnly="1" outline="0"/>
    </format>
    <format dxfId="275">
      <pivotArea field="3" type="button" dataOnly="0" labelOnly="1" outline="0"/>
    </format>
    <format dxfId="274">
      <pivotArea field="3" type="button" dataOnly="0" labelOnly="1" outline="0"/>
    </format>
    <format dxfId="273">
      <pivotArea field="3" type="button" dataOnly="0" labelOnly="1" outline="0"/>
    </format>
    <format dxfId="272">
      <pivotArea field="3" type="button" dataOnly="0" labelOnly="1" outline="0"/>
    </format>
    <format dxfId="271">
      <pivotArea field="3" type="button" dataOnly="0" labelOnly="1" outline="0"/>
    </format>
    <format dxfId="270">
      <pivotArea field="3" type="button" dataOnly="0" labelOnly="1" outline="0"/>
    </format>
    <format dxfId="269">
      <pivotArea field="3" type="button" dataOnly="0" labelOnly="1" outline="0"/>
    </format>
    <format dxfId="268">
      <pivotArea outline="0" collapsedLevelsAreSubtotals="1" fieldPosition="0"/>
    </format>
    <format dxfId="267">
      <pivotArea outline="0" fieldPosition="0">
        <references count="1">
          <reference field="4294967294" count="1" selected="0">
            <x v="2"/>
          </reference>
        </references>
      </pivotArea>
    </format>
    <format dxfId="266">
      <pivotArea outline="0" fieldPosition="0">
        <references count="1">
          <reference field="4294967294" count="1" selected="0">
            <x v="4"/>
          </reference>
        </references>
      </pivotArea>
    </format>
    <format dxfId="265">
      <pivotArea outline="0" fieldPosition="0">
        <references count="1">
          <reference field="4294967294" count="1" selected="0">
            <x v="6"/>
          </reference>
        </references>
      </pivotArea>
    </format>
    <format dxfId="264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6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10"/>
    <rowHierarchyUsage hierarchyUsage="60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59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K39" firstHeaderRow="1" firstDataRow="2" firstDataCol="4" rowPageCount="5" colPageCount="1"/>
  <pivotFields count="20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8">
        <item x="0" e="0"/>
        <item x="1" e="0"/>
        <item x="2" e="0"/>
        <item x="3" e="0"/>
        <item x="4" e="0"/>
        <item x="5" e="0"/>
        <item x="6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18"/>
    <field x="12"/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50" name="[Unidad de negocio].[Unidad de Negocio].&amp;[Comercial]" cap="Comercial"/>
    <pageField fld="9" hier="585" name="[Ventas].[Desc. item].&amp;" cap=""/>
    <pageField fld="1" hier="182" name="[Calendario].[Año].&amp;[2025]" cap="2025"/>
    <pageField fld="7" hier="184" name="[Calendario].[Date].[All]" cap="All"/>
    <pageField fld="0" hier="191" name="[Calendario].[Mes].&amp;[mayo]" cap="may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289">
      <pivotArea field="3" type="button" dataOnly="0" labelOnly="1" outline="0"/>
    </format>
    <format dxfId="288">
      <pivotArea field="3" type="button" dataOnly="0" labelOnly="1" outline="0"/>
    </format>
    <format dxfId="287">
      <pivotArea field="3" type="button" dataOnly="0" labelOnly="1" outline="0"/>
    </format>
    <format dxfId="286">
      <pivotArea field="3" type="button" dataOnly="0" labelOnly="1" outline="0"/>
    </format>
    <format dxfId="285">
      <pivotArea field="3" type="button" dataOnly="0" labelOnly="1" outline="0"/>
    </format>
    <format dxfId="284">
      <pivotArea field="3" type="button" dataOnly="0" labelOnly="1" outline="0"/>
    </format>
    <format dxfId="283">
      <pivotArea field="3" type="button" dataOnly="0" labelOnly="1" outline="0"/>
    </format>
    <format dxfId="282">
      <pivotArea field="3" type="button" dataOnly="0" labelOnly="1" outline="0"/>
    </format>
    <format dxfId="281">
      <pivotArea outline="0" collapsedLevelsAreSubtotals="1" fieldPosition="0"/>
    </format>
    <format dxfId="280">
      <pivotArea outline="0" fieldPosition="0">
        <references count="1">
          <reference field="4294967294" count="1" selected="0">
            <x v="2"/>
          </reference>
        </references>
      </pivotArea>
    </format>
    <format dxfId="279">
      <pivotArea outline="0" fieldPosition="0">
        <references count="1">
          <reference field="4294967294" count="1" selected="0">
            <x v="4"/>
          </reference>
        </references>
      </pivotArea>
    </format>
    <format dxfId="278">
      <pivotArea outline="0" fieldPosition="0">
        <references count="1">
          <reference field="4294967294" count="1" selected="0">
            <x v="6"/>
          </reference>
        </references>
      </pivotArea>
    </format>
    <format dxfId="277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</formats>
  <pivotHierarchies count="166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29"/>
    <rowHierarchyUsage hierarchyUsage="530"/>
    <rowHierarchyUsage hierarchyUsage="610"/>
    <rowHierarchyUsage hierarchyUsage="60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38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5-18T00:00:00]" cap="18/05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5-18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4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1" name="[Calendario].[Mes].&amp;[marzo]" cap="marzo"/>
    <pageField fld="9" hier="447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263">
      <pivotArea outline="0" collapsedLevelsAreSubtotals="1" fieldPosition="0"/>
    </format>
    <format dxfId="262">
      <pivotArea outline="0" fieldPosition="0">
        <references count="1">
          <reference field="4294967294" count="1" selected="0">
            <x v="0"/>
          </reference>
        </references>
      </pivotArea>
    </format>
    <format dxfId="261">
      <pivotArea outline="0" fieldPosition="0">
        <references count="1">
          <reference field="4294967294" count="1" selected="0">
            <x v="2"/>
          </reference>
        </references>
      </pivotArea>
    </format>
    <format dxfId="260">
      <pivotArea dataOnly="0" outline="0" fieldPosition="0">
        <references count="1">
          <reference field="6" count="0" defaultSubtotal="1"/>
        </references>
      </pivotArea>
    </format>
    <format dxfId="259">
      <pivotArea dataOnly="0" outline="0" fieldPosition="0">
        <references count="1">
          <reference field="6" count="0" defaultSubtotal="1"/>
        </references>
      </pivotArea>
    </format>
    <format dxfId="258">
      <pivotArea dataOnly="0" outline="0" fieldPosition="0">
        <references count="1">
          <reference field="6" count="0" defaultSubtotal="1"/>
        </references>
      </pivotArea>
    </format>
    <format dxfId="257">
      <pivotArea field="6" type="button" dataOnly="0" labelOnly="1" outline="0" axis="axisRow" fieldPosition="0"/>
    </format>
    <format dxfId="256">
      <pivotArea field="7" type="button" dataOnly="0" labelOnly="1" outline="0" axis="axisRow" fieldPosition="1"/>
    </format>
    <format dxfId="25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4">
      <pivotArea field="6" type="button" dataOnly="0" labelOnly="1" outline="0" axis="axisRow" fieldPosition="0"/>
    </format>
    <format dxfId="253">
      <pivotArea field="7" type="button" dataOnly="0" labelOnly="1" outline="0" axis="axisRow" fieldPosition="1"/>
    </format>
    <format dxfId="25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51">
      <pivotArea outline="0" fieldPosition="0">
        <references count="1">
          <reference field="6" count="1" selected="0" defaultSubtotal="1">
            <x v="6"/>
          </reference>
        </references>
      </pivotArea>
    </format>
    <format dxfId="250">
      <pivotArea grandRow="1" outline="0" collapsedLevelsAreSubtotals="1" fieldPosition="0"/>
    </format>
    <format dxfId="249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248">
      <pivotArea dataOnly="0" labelOnly="1" grandRow="1" outline="0" fieldPosition="0"/>
    </format>
    <format dxfId="247">
      <pivotArea grandRow="1" outline="0" collapsedLevelsAreSubtotals="1" fieldPosition="0"/>
    </format>
    <format dxfId="246">
      <pivotArea dataOnly="0" labelOnly="1" grandRow="1" outline="0" fieldPosition="0"/>
    </format>
    <format dxfId="245">
      <pivotArea outline="0" fieldPosition="0">
        <references count="1">
          <reference field="6" count="1" selected="0" defaultSubtotal="1">
            <x v="6"/>
          </reference>
        </references>
      </pivotArea>
    </format>
    <format dxfId="244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66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06"/>
    <rowHierarchyUsage hierarchyUsage="705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4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09" name="[ITEMS X HORAS].[Año].&amp;[2023]" cap="2023"/>
    <pageField fld="7" hier="318" name="[ITEMS X HORAS].[Día].[All]" cap="All"/>
  </pageFields>
  <dataFields count="2">
    <dataField fld="9" baseField="0" baseItem="0"/>
    <dataField fld="0" baseField="0" baseItem="0" numFmtId="3"/>
  </dataFields>
  <formats count="38">
    <format dxfId="243">
      <pivotArea outline="0" collapsedLevelsAreSubtotals="1" fieldPosition="0"/>
    </format>
    <format dxfId="242">
      <pivotArea outline="0" fieldPosition="0">
        <references count="1">
          <reference field="4294967294" count="1" selected="0">
            <x v="1"/>
          </reference>
        </references>
      </pivotArea>
    </format>
    <format dxfId="241">
      <pivotArea field="6" type="button" dataOnly="0" labelOnly="1" outline="0" axis="axisRow" fieldPosition="1"/>
    </format>
    <format dxfId="240">
      <pivotArea field="1" type="button" dataOnly="0" labelOnly="1" outline="0" axis="axisRow" fieldPosition="0"/>
    </format>
    <format dxfId="239">
      <pivotArea field="2" type="button" dataOnly="0" labelOnly="1" outline="0" axis="axisRow" fieldPosition="2"/>
    </format>
    <format dxfId="23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7">
      <pivotArea field="6" type="button" dataOnly="0" labelOnly="1" outline="0" axis="axisRow" fieldPosition="1"/>
    </format>
    <format dxfId="236">
      <pivotArea field="1" type="button" dataOnly="0" labelOnly="1" outline="0" axis="axisRow" fieldPosition="0"/>
    </format>
    <format dxfId="235">
      <pivotArea field="2" type="button" dataOnly="0" labelOnly="1" outline="0" axis="axisRow" fieldPosition="2"/>
    </format>
    <format dxfId="23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3">
      <pivotArea field="6" type="button" dataOnly="0" labelOnly="1" outline="0" axis="axisRow" fieldPosition="1"/>
    </format>
    <format dxfId="232">
      <pivotArea field="1" type="button" dataOnly="0" labelOnly="1" outline="0" axis="axisRow" fieldPosition="0"/>
    </format>
    <format dxfId="231">
      <pivotArea field="2" type="button" dataOnly="0" labelOnly="1" outline="0" axis="axisRow" fieldPosition="2"/>
    </format>
    <format dxfId="23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9">
      <pivotArea field="6" type="button" dataOnly="0" labelOnly="1" outline="0" axis="axisRow" fieldPosition="1"/>
    </format>
    <format dxfId="228">
      <pivotArea field="1" type="button" dataOnly="0" labelOnly="1" outline="0" axis="axisRow" fieldPosition="0"/>
    </format>
    <format dxfId="227">
      <pivotArea field="2" type="button" dataOnly="0" labelOnly="1" outline="0" axis="axisRow" fieldPosition="2"/>
    </format>
    <format dxfId="22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5">
      <pivotArea field="6" type="button" dataOnly="0" labelOnly="1" outline="0" axis="axisRow" fieldPosition="1"/>
    </format>
    <format dxfId="224">
      <pivotArea field="1" type="button" dataOnly="0" labelOnly="1" outline="0" axis="axisRow" fieldPosition="0"/>
    </format>
    <format dxfId="223">
      <pivotArea field="2" type="button" dataOnly="0" labelOnly="1" outline="0" axis="axisRow" fieldPosition="2"/>
    </format>
    <format dxfId="22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1">
      <pivotArea field="6" type="button" dataOnly="0" labelOnly="1" outline="0" axis="axisRow" fieldPosition="1"/>
    </format>
    <format dxfId="220">
      <pivotArea field="1" type="button" dataOnly="0" labelOnly="1" outline="0" axis="axisRow" fieldPosition="0"/>
    </format>
    <format dxfId="219">
      <pivotArea field="2" type="button" dataOnly="0" labelOnly="1" outline="0" axis="axisRow" fieldPosition="2"/>
    </format>
    <format dxfId="21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17">
      <pivotArea field="6" type="button" dataOnly="0" labelOnly="1" outline="0" axis="axisRow" fieldPosition="1"/>
    </format>
    <format dxfId="216">
      <pivotArea field="1" type="button" dataOnly="0" labelOnly="1" outline="0" axis="axisRow" fieldPosition="0"/>
    </format>
    <format dxfId="215">
      <pivotArea field="2" type="button" dataOnly="0" labelOnly="1" outline="0" axis="axisRow" fieldPosition="2"/>
    </format>
    <format dxfId="21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13">
      <pivotArea field="6" type="button" dataOnly="0" labelOnly="1" outline="0" axis="axisRow" fieldPosition="1"/>
    </format>
    <format dxfId="212">
      <pivotArea field="1" type="button" dataOnly="0" labelOnly="1" outline="0" axis="axisRow" fieldPosition="0"/>
    </format>
    <format dxfId="211">
      <pivotArea field="2" type="button" dataOnly="0" labelOnly="1" outline="0" axis="axisRow" fieldPosition="2"/>
    </format>
    <format dxfId="2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7">
      <pivotArea dataOnly="0" outline="0" fieldPosition="0">
        <references count="1">
          <reference field="6" count="0" defaultSubtotal="1"/>
        </references>
      </pivotArea>
    </format>
    <format dxfId="206">
      <pivotArea dataOnly="0" outline="0" fieldPosition="0">
        <references count="1">
          <reference field="6" count="0" defaultSubtotal="1"/>
        </references>
      </pivotArea>
    </format>
  </formats>
  <pivotHierarchies count="166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39"/>
    <rowHierarchyUsage hierarchyUsage="316"/>
    <rowHierarchyUsage hierarchyUsage="317"/>
  </rowHierarchiesUsage>
  <colHierarchiesUsage count="2">
    <colHierarchyUsage hierarchyUsage="330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4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5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05" t="s">
        <v>105</v>
      </c>
      <c r="F13" s="17" t="s">
        <v>40</v>
      </c>
      <c r="G13" s="112" t="s">
        <v>102</v>
      </c>
      <c r="H13" s="112" t="s">
        <v>103</v>
      </c>
      <c r="I13" s="68" t="s">
        <v>342</v>
      </c>
      <c r="J13" s="105" t="s">
        <v>105</v>
      </c>
      <c r="K13" s="17" t="s">
        <v>40</v>
      </c>
      <c r="L13" s="112" t="s">
        <v>102</v>
      </c>
      <c r="M13" s="112" t="s">
        <v>103</v>
      </c>
      <c r="N13" s="68" t="s">
        <v>342</v>
      </c>
      <c r="O13" s="105" t="s">
        <v>105</v>
      </c>
      <c r="P13" s="17" t="s">
        <v>40</v>
      </c>
      <c r="Q13" s="112" t="s">
        <v>102</v>
      </c>
      <c r="R13" s="112" t="s">
        <v>103</v>
      </c>
      <c r="S13" s="68" t="s">
        <v>342</v>
      </c>
      <c r="T13" s="105" t="s">
        <v>105</v>
      </c>
      <c r="U13" s="17" t="s">
        <v>40</v>
      </c>
      <c r="V13" s="112" t="s">
        <v>102</v>
      </c>
      <c r="W13" s="112" t="s">
        <v>103</v>
      </c>
      <c r="X13" s="68" t="s">
        <v>342</v>
      </c>
      <c r="Y13" s="105" t="s">
        <v>105</v>
      </c>
      <c r="Z13" s="17" t="s">
        <v>40</v>
      </c>
      <c r="AA13" s="112" t="s">
        <v>102</v>
      </c>
      <c r="AB13" s="112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05" t="s">
        <v>105</v>
      </c>
      <c r="F13" s="17" t="s">
        <v>40</v>
      </c>
      <c r="G13" s="112" t="s">
        <v>102</v>
      </c>
      <c r="H13" s="112" t="s">
        <v>103</v>
      </c>
      <c r="I13" s="68" t="s">
        <v>342</v>
      </c>
      <c r="J13" s="105" t="s">
        <v>105</v>
      </c>
      <c r="K13" s="17" t="s">
        <v>40</v>
      </c>
      <c r="L13" s="112" t="s">
        <v>102</v>
      </c>
      <c r="M13" s="112" t="s">
        <v>103</v>
      </c>
      <c r="N13" s="68" t="s">
        <v>342</v>
      </c>
      <c r="O13" s="105" t="s">
        <v>105</v>
      </c>
      <c r="P13" s="17" t="s">
        <v>40</v>
      </c>
      <c r="Q13" s="112" t="s">
        <v>102</v>
      </c>
      <c r="R13" s="112" t="s">
        <v>103</v>
      </c>
      <c r="S13" s="68" t="s">
        <v>342</v>
      </c>
      <c r="T13" s="105" t="s">
        <v>105</v>
      </c>
      <c r="U13" s="17" t="s">
        <v>40</v>
      </c>
      <c r="V13" s="112" t="s">
        <v>102</v>
      </c>
      <c r="W13" s="112" t="s">
        <v>103</v>
      </c>
      <c r="X13" s="68" t="s">
        <v>342</v>
      </c>
      <c r="Y13" s="105" t="s">
        <v>105</v>
      </c>
      <c r="Z13" s="17" t="s">
        <v>40</v>
      </c>
      <c r="AA13" s="112" t="s">
        <v>102</v>
      </c>
      <c r="AB13" s="112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2A62-2EAA-4CBA-9D91-CAE5C7C4231F}">
  <dimension ref="A1:G7"/>
  <sheetViews>
    <sheetView zoomScaleNormal="100" zoomScaleSheetLayoutView="100" workbookViewId="0">
      <selection activeCell="A6" sqref="A6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s="86" t="s">
        <v>433</v>
      </c>
      <c r="B1" t="s" vm="18">
        <v>446</v>
      </c>
      <c r="F1" s="86" t="s">
        <v>433</v>
      </c>
      <c r="G1" t="s" vm="18">
        <v>446</v>
      </c>
    </row>
    <row r="2" spans="1:7" x14ac:dyDescent="0.3">
      <c r="A2" s="86" t="s">
        <v>435</v>
      </c>
      <c r="B2" t="s" vm="14">
        <v>384</v>
      </c>
      <c r="F2" s="86" t="s">
        <v>435</v>
      </c>
      <c r="G2" t="s" vm="14">
        <v>384</v>
      </c>
    </row>
    <row r="3" spans="1:7" x14ac:dyDescent="0.3">
      <c r="A3" s="86" t="s">
        <v>436</v>
      </c>
      <c r="B3" t="s" vm="15">
        <v>339</v>
      </c>
      <c r="F3" s="86" t="s">
        <v>436</v>
      </c>
      <c r="G3" t="s" vm="16">
        <v>106</v>
      </c>
    </row>
    <row r="4" spans="1:7" x14ac:dyDescent="0.3">
      <c r="B4" s="98" t="s">
        <v>436</v>
      </c>
      <c r="G4" s="98" t="s">
        <v>437</v>
      </c>
    </row>
    <row r="5" spans="1:7" x14ac:dyDescent="0.3">
      <c r="A5" s="86" t="s">
        <v>39</v>
      </c>
      <c r="B5"/>
      <c r="F5" s="86" t="s">
        <v>39</v>
      </c>
      <c r="G5"/>
    </row>
    <row r="6" spans="1:7" x14ac:dyDescent="0.3">
      <c r="A6" s="99" t="s">
        <v>438</v>
      </c>
      <c r="B6" s="4">
        <v>-69071690.697817087</v>
      </c>
      <c r="F6" s="99" t="s">
        <v>438</v>
      </c>
      <c r="G6" s="4">
        <v>-149674199.80712017</v>
      </c>
    </row>
    <row r="7" spans="1:7" x14ac:dyDescent="0.3">
      <c r="A7" s="99" t="s">
        <v>439</v>
      </c>
      <c r="B7" s="85">
        <v>-1.37144225370352</v>
      </c>
      <c r="F7" s="99" t="s">
        <v>439</v>
      </c>
      <c r="G7" s="85">
        <v>-0.17287275550899667</v>
      </c>
    </row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96A0-10EB-4C0C-B8C5-7E446DE412CB}">
  <dimension ref="A1:G6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'rentabilidad exportaciones'!A5</f>
        <v>Values</v>
      </c>
      <c r="B1">
        <f>'rentabilidad exportaciones'!B5</f>
        <v>0</v>
      </c>
      <c r="F1"/>
      <c r="G1"/>
    </row>
    <row r="2" spans="1:7" x14ac:dyDescent="0.3">
      <c r="A2" t="str">
        <f>'rentabilidad exportaciones'!A6</f>
        <v>UTILIDAD NETA FINAL</v>
      </c>
      <c r="B2">
        <f>'rentabilidad exportaciones'!B6</f>
        <v>-69071690.697817087</v>
      </c>
      <c r="F2"/>
      <c r="G2"/>
    </row>
    <row r="3" spans="1:7" x14ac:dyDescent="0.3">
      <c r="A3" t="str">
        <f>'rentabilidad exportaciones'!A7</f>
        <v>MARGEN NETO FINAL</v>
      </c>
      <c r="B3" s="87">
        <f>'rentabilidad exportaciones'!B7</f>
        <v>-1.37144225370352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7B83-3CA5-4AC7-A380-EA4AA962DA47}">
  <dimension ref="A1:G6"/>
  <sheetViews>
    <sheetView zoomScaleNormal="100" zoomScaleSheetLayoutView="100" workbookViewId="0">
      <selection activeCell="C4" sqref="C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+'rentabilidad exportaciones'!F5</f>
        <v>Values</v>
      </c>
      <c r="B1">
        <f>+'rentabilidad exportaciones'!G5</f>
        <v>0</v>
      </c>
      <c r="F1"/>
      <c r="G1"/>
    </row>
    <row r="2" spans="1:7" x14ac:dyDescent="0.3">
      <c r="A2" t="str">
        <f>+'rentabilidad exportaciones'!F6</f>
        <v>UTILIDAD NETA FINAL</v>
      </c>
      <c r="B2">
        <f>+'rentabilidad exportaciones'!G6</f>
        <v>-149674199.80712017</v>
      </c>
      <c r="F2"/>
      <c r="G2"/>
    </row>
    <row r="3" spans="1:7" x14ac:dyDescent="0.3">
      <c r="A3" t="str">
        <f>+'rentabilidad exportaciones'!F7</f>
        <v>MARGEN NETO FINAL</v>
      </c>
      <c r="B3" s="87">
        <f>+'rentabilidad exportaciones'!G7</f>
        <v>-0.17287275550899667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67E3-7236-4401-B314-711621FE1BEB}">
  <dimension ref="A1:B6"/>
  <sheetViews>
    <sheetView tabSelected="1" zoomScaleNormal="100" zoomScaleSheetLayoutView="100" workbookViewId="0">
      <selection activeCell="B25" sqref="B25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financiera!D5</f>
        <v>Values</v>
      </c>
      <c r="B1"/>
    </row>
    <row r="2" spans="1:2" x14ac:dyDescent="0.3">
      <c r="A2" t="str">
        <f>financiera!D6</f>
        <v>MARGEN BRUTO FINAL</v>
      </c>
      <c r="B2" s="114">
        <f>financiera!E6</f>
        <v>0.50341296137897007</v>
      </c>
    </row>
    <row r="3" spans="1:2" x14ac:dyDescent="0.3">
      <c r="A3" t="str">
        <f>financiera!D7</f>
        <v>UTILIDAD NETA FINAL</v>
      </c>
      <c r="B3" s="88">
        <f>financiera!E7</f>
        <v>1573890467.6600006</v>
      </c>
    </row>
    <row r="4" spans="1:2" x14ac:dyDescent="0.3">
      <c r="A4" t="str">
        <f>financiera!D8</f>
        <v>MARGEN NETO FINAL</v>
      </c>
      <c r="B4" s="114">
        <f>financiera!E8</f>
        <v>0.15941583432049156</v>
      </c>
    </row>
    <row r="5" spans="1:2" x14ac:dyDescent="0.3">
      <c r="A5"/>
      <c r="B5"/>
    </row>
    <row r="6" spans="1:2" x14ac:dyDescent="0.3">
      <c r="A6"/>
      <c r="B6"/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B547-D119-4339-91A2-838ABBEC63BB}">
  <dimension ref="A1:B7"/>
  <sheetViews>
    <sheetView zoomScaleNormal="100" zoomScaleSheetLayoutView="100" workbookViewId="0">
      <selection activeCell="F34" sqref="F3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+financiera!A5</f>
        <v>Values</v>
      </c>
      <c r="B1"/>
    </row>
    <row r="2" spans="1:2" x14ac:dyDescent="0.3">
      <c r="A2" t="str">
        <f>+financiera!A6</f>
        <v>MARGEN BRUTO FINAL</v>
      </c>
      <c r="B2" s="87">
        <f>+financiera!B6</f>
        <v>0.5182712301839788</v>
      </c>
    </row>
    <row r="3" spans="1:2" x14ac:dyDescent="0.3">
      <c r="A3" t="str">
        <f>+financiera!A7</f>
        <v>UTILIDAD NETA FINAL</v>
      </c>
      <c r="B3" s="88">
        <f>+financiera!B7</f>
        <v>8017808751.4000187</v>
      </c>
    </row>
    <row r="4" spans="1:2" x14ac:dyDescent="0.3">
      <c r="A4" t="str">
        <f>+financiera!A8</f>
        <v>MARGEN NETO FINAL</v>
      </c>
      <c r="B4" s="87">
        <f>+financiera!B8</f>
        <v>0.20163717082343235</v>
      </c>
    </row>
    <row r="5" spans="1:2" x14ac:dyDescent="0.3">
      <c r="A5"/>
      <c r="B5"/>
    </row>
    <row r="6" spans="1:2" x14ac:dyDescent="0.3">
      <c r="A6"/>
      <c r="B6"/>
    </row>
    <row r="7" spans="1:2" x14ac:dyDescent="0.3">
      <c r="A7"/>
      <c r="B7"/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D95C-A661-4B1C-8154-765191261972}">
  <dimension ref="A1:E8"/>
  <sheetViews>
    <sheetView zoomScaleNormal="100" zoomScaleSheetLayoutView="100" workbookViewId="0">
      <selection activeCell="D1" sqref="D1:E8"/>
    </sheetView>
  </sheetViews>
  <sheetFormatPr baseColWidth="10" defaultColWidth="8.88671875" defaultRowHeight="14.4" x14ac:dyDescent="0.3"/>
  <cols>
    <col min="1" max="1" width="20.109375" style="98" bestFit="1" customWidth="1"/>
    <col min="2" max="2" width="12.6640625" style="98" bestFit="1" customWidth="1"/>
    <col min="3" max="3" width="19.21875" style="98" bestFit="1" customWidth="1"/>
    <col min="4" max="4" width="20.109375" style="98" bestFit="1" customWidth="1"/>
    <col min="5" max="5" width="12.6640625" style="98" bestFit="1" customWidth="1"/>
    <col min="6" max="6" width="19.21875" style="98" bestFit="1" customWidth="1"/>
    <col min="7" max="16384" width="8.88671875" style="98"/>
  </cols>
  <sheetData>
    <row r="1" spans="1:5" x14ac:dyDescent="0.3">
      <c r="A1" s="86" t="s">
        <v>433</v>
      </c>
      <c r="B1" t="s" vm="17">
        <v>106</v>
      </c>
      <c r="D1" s="86" t="s">
        <v>433</v>
      </c>
      <c r="E1" t="s" vm="17">
        <v>106</v>
      </c>
    </row>
    <row r="2" spans="1:5" x14ac:dyDescent="0.3">
      <c r="A2" s="86" t="s">
        <v>435</v>
      </c>
      <c r="B2" t="s" vm="14">
        <v>384</v>
      </c>
      <c r="D2" s="86" t="s">
        <v>435</v>
      </c>
      <c r="E2" t="s" vm="14">
        <v>384</v>
      </c>
    </row>
    <row r="3" spans="1:5" x14ac:dyDescent="0.3">
      <c r="A3" s="86" t="s">
        <v>436</v>
      </c>
      <c r="B3" t="s" vm="16">
        <v>106</v>
      </c>
      <c r="D3" s="86" t="s">
        <v>436</v>
      </c>
      <c r="E3" t="s" vm="15">
        <v>339</v>
      </c>
    </row>
    <row r="4" spans="1:5" x14ac:dyDescent="0.3">
      <c r="B4" s="98" t="s">
        <v>436</v>
      </c>
      <c r="E4" s="98" t="s">
        <v>436</v>
      </c>
    </row>
    <row r="5" spans="1:5" x14ac:dyDescent="0.3">
      <c r="A5" s="86" t="s">
        <v>39</v>
      </c>
      <c r="B5"/>
      <c r="D5" s="86" t="s">
        <v>39</v>
      </c>
      <c r="E5"/>
    </row>
    <row r="6" spans="1:5" x14ac:dyDescent="0.3">
      <c r="A6" s="99" t="s">
        <v>448</v>
      </c>
      <c r="B6" s="85">
        <v>0.5182712301839788</v>
      </c>
      <c r="D6" s="99" t="s">
        <v>448</v>
      </c>
      <c r="E6" s="85">
        <v>0.50341296137897007</v>
      </c>
    </row>
    <row r="7" spans="1:5" x14ac:dyDescent="0.3">
      <c r="A7" s="99" t="s">
        <v>438</v>
      </c>
      <c r="B7" s="4">
        <v>8017808751.4000187</v>
      </c>
      <c r="D7" s="99" t="s">
        <v>438</v>
      </c>
      <c r="E7" s="4">
        <v>1573890467.6600006</v>
      </c>
    </row>
    <row r="8" spans="1:5" x14ac:dyDescent="0.3">
      <c r="A8" s="99" t="s">
        <v>439</v>
      </c>
      <c r="B8" s="85">
        <v>0.20163717082343235</v>
      </c>
      <c r="D8" s="99" t="s">
        <v>439</v>
      </c>
      <c r="E8" s="85">
        <v>0.15941583432049156</v>
      </c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78FA-6C8A-4581-B4BF-3B263C19EEC6}">
  <dimension ref="A1:H30"/>
  <sheetViews>
    <sheetView topLeftCell="A12" zoomScaleNormal="100" zoomScaleSheetLayoutView="100" workbookViewId="0">
      <selection activeCell="G15" sqref="G15"/>
    </sheetView>
  </sheetViews>
  <sheetFormatPr baseColWidth="10" defaultColWidth="8.88671875" defaultRowHeight="14.4" x14ac:dyDescent="0.3"/>
  <cols>
    <col min="1" max="1" width="26.33203125" style="98" bestFit="1" customWidth="1"/>
    <col min="2" max="2" width="22.109375" style="98" bestFit="1" customWidth="1"/>
    <col min="3" max="3" width="19.21875" style="98" bestFit="1" customWidth="1"/>
    <col min="4" max="5" width="8.88671875" style="98"/>
    <col min="6" max="6" width="26.33203125" style="98" bestFit="1" customWidth="1"/>
    <col min="7" max="7" width="22.109375" style="98" bestFit="1" customWidth="1"/>
    <col min="8" max="8" width="19.21875" style="98" bestFit="1" customWidth="1"/>
    <col min="9" max="16384" width="8.88671875" style="98"/>
  </cols>
  <sheetData>
    <row r="1" spans="1:8" x14ac:dyDescent="0.3">
      <c r="A1" s="86" t="s">
        <v>433</v>
      </c>
      <c r="B1" t="s" vm="13">
        <v>434</v>
      </c>
      <c r="F1" s="86" t="s">
        <v>433</v>
      </c>
      <c r="G1" t="s" vm="13">
        <v>434</v>
      </c>
    </row>
    <row r="2" spans="1:8" x14ac:dyDescent="0.3">
      <c r="A2" s="86" t="s">
        <v>435</v>
      </c>
      <c r="B2" t="s" vm="14">
        <v>384</v>
      </c>
      <c r="F2" s="86" t="s">
        <v>435</v>
      </c>
      <c r="G2" t="s" vm="14">
        <v>384</v>
      </c>
    </row>
    <row r="3" spans="1:8" x14ac:dyDescent="0.3">
      <c r="A3" s="86" t="s">
        <v>436</v>
      </c>
      <c r="B3" t="s" vm="15">
        <v>339</v>
      </c>
      <c r="F3" s="86" t="s">
        <v>436</v>
      </c>
      <c r="G3" t="s" vm="16">
        <v>106</v>
      </c>
    </row>
    <row r="4" spans="1:8" x14ac:dyDescent="0.3">
      <c r="B4" s="98" t="s">
        <v>436</v>
      </c>
      <c r="G4" s="98" t="s">
        <v>437</v>
      </c>
    </row>
    <row r="5" spans="1:8" x14ac:dyDescent="0.3">
      <c r="A5" s="86" t="s">
        <v>39</v>
      </c>
      <c r="B5"/>
      <c r="F5" s="86" t="s">
        <v>39</v>
      </c>
      <c r="G5"/>
    </row>
    <row r="6" spans="1:8" x14ac:dyDescent="0.3">
      <c r="A6" s="99" t="s">
        <v>438</v>
      </c>
      <c r="B6" s="4">
        <v>844297018.91960192</v>
      </c>
      <c r="F6" s="99" t="s">
        <v>438</v>
      </c>
      <c r="G6" s="4">
        <v>3921188285.7954502</v>
      </c>
    </row>
    <row r="7" spans="1:8" x14ac:dyDescent="0.3">
      <c r="A7" s="99" t="s">
        <v>439</v>
      </c>
      <c r="B7" s="85">
        <v>0.17672439333496795</v>
      </c>
      <c r="F7" s="99" t="s">
        <v>439</v>
      </c>
      <c r="G7" s="85">
        <v>0.21227501483350264</v>
      </c>
    </row>
    <row r="11" spans="1:8" x14ac:dyDescent="0.3">
      <c r="A11" s="86" t="s">
        <v>433</v>
      </c>
      <c r="B11" t="s" vm="13">
        <v>434</v>
      </c>
      <c r="F11" s="86" t="s">
        <v>433</v>
      </c>
      <c r="G11" t="s" vm="13">
        <v>434</v>
      </c>
    </row>
    <row r="12" spans="1:8" x14ac:dyDescent="0.3">
      <c r="A12" s="86" t="s">
        <v>435</v>
      </c>
      <c r="B12" t="s" vm="14">
        <v>384</v>
      </c>
      <c r="F12" s="86" t="s">
        <v>435</v>
      </c>
      <c r="G12" t="s" vm="14">
        <v>384</v>
      </c>
    </row>
    <row r="13" spans="1:8" x14ac:dyDescent="0.3">
      <c r="A13" s="86" t="s">
        <v>436</v>
      </c>
      <c r="B13" t="s" vm="15">
        <v>339</v>
      </c>
      <c r="F13" s="86" t="s">
        <v>436</v>
      </c>
      <c r="G13" t="s" vm="16">
        <v>106</v>
      </c>
    </row>
    <row r="14" spans="1:8" x14ac:dyDescent="0.3">
      <c r="B14" s="98" t="s">
        <v>436</v>
      </c>
      <c r="G14" s="113" t="s">
        <v>447</v>
      </c>
    </row>
    <row r="15" spans="1:8" x14ac:dyDescent="0.3">
      <c r="A15"/>
      <c r="B15" s="86" t="s">
        <v>39</v>
      </c>
      <c r="C15"/>
      <c r="F15"/>
      <c r="G15" s="86" t="s">
        <v>39</v>
      </c>
      <c r="H15"/>
    </row>
    <row r="16" spans="1:8" x14ac:dyDescent="0.3">
      <c r="A16" s="86" t="s">
        <v>440</v>
      </c>
      <c r="B16" t="s">
        <v>438</v>
      </c>
      <c r="C16" t="s">
        <v>439</v>
      </c>
      <c r="F16" s="86" t="s">
        <v>440</v>
      </c>
      <c r="G16" t="s">
        <v>438</v>
      </c>
      <c r="H16" t="s">
        <v>439</v>
      </c>
    </row>
    <row r="17" spans="1:8" x14ac:dyDescent="0.3">
      <c r="A17" s="103" t="s">
        <v>432</v>
      </c>
      <c r="B17" s="4">
        <v>423361620.06576842</v>
      </c>
      <c r="C17" s="85">
        <v>0.15781539692263161</v>
      </c>
      <c r="F17" s="103" t="s">
        <v>432</v>
      </c>
      <c r="G17" s="4">
        <v>1639307956.2069397</v>
      </c>
      <c r="H17" s="85">
        <v>0.1661242678599352</v>
      </c>
    </row>
    <row r="18" spans="1:8" x14ac:dyDescent="0.3">
      <c r="A18" s="103" t="s">
        <v>402</v>
      </c>
      <c r="B18" s="4">
        <v>221709212.98269132</v>
      </c>
      <c r="C18" s="85">
        <v>0.25936440640543673</v>
      </c>
      <c r="F18" s="103" t="s">
        <v>402</v>
      </c>
      <c r="G18" s="4">
        <v>1035619630.7473967</v>
      </c>
      <c r="H18" s="85">
        <v>0.3056676946004353</v>
      </c>
    </row>
    <row r="19" spans="1:8" x14ac:dyDescent="0.3">
      <c r="A19" s="103" t="s">
        <v>399</v>
      </c>
      <c r="B19" s="4">
        <v>89543811.052180201</v>
      </c>
      <c r="C19" s="85">
        <v>0.16801733460583793</v>
      </c>
      <c r="F19" s="103" t="s">
        <v>399</v>
      </c>
      <c r="G19" s="4">
        <v>589778438.81680131</v>
      </c>
      <c r="H19" s="85">
        <v>0.24389144598335818</v>
      </c>
    </row>
    <row r="20" spans="1:8" x14ac:dyDescent="0.3">
      <c r="A20" s="103" t="s">
        <v>401</v>
      </c>
      <c r="B20" s="4">
        <v>84991903.691836968</v>
      </c>
      <c r="C20" s="85">
        <v>0.18678634693336768</v>
      </c>
      <c r="F20" s="103" t="s">
        <v>401</v>
      </c>
      <c r="G20" s="4">
        <v>466719844.57519108</v>
      </c>
      <c r="H20" s="85">
        <v>0.24950892539313646</v>
      </c>
    </row>
    <row r="21" spans="1:8" x14ac:dyDescent="0.3">
      <c r="A21" s="103" t="s">
        <v>398</v>
      </c>
      <c r="B21" s="4">
        <v>27063206.90419763</v>
      </c>
      <c r="C21" s="85">
        <v>0.14084044022752346</v>
      </c>
      <c r="F21" s="103" t="s">
        <v>398</v>
      </c>
      <c r="G21" s="4">
        <v>133537347.5966246</v>
      </c>
      <c r="H21" s="85">
        <v>0.21435115936612809</v>
      </c>
    </row>
    <row r="22" spans="1:8" x14ac:dyDescent="0.3">
      <c r="A22" s="103" t="s">
        <v>400</v>
      </c>
      <c r="B22" s="4">
        <v>7739333.6232508719</v>
      </c>
      <c r="C22" s="85">
        <v>0.14471469198342601</v>
      </c>
      <c r="F22" s="103" t="s">
        <v>400</v>
      </c>
      <c r="G22" s="4">
        <v>59480327.684826836</v>
      </c>
      <c r="H22" s="85">
        <v>0.2237314967391684</v>
      </c>
    </row>
    <row r="23" spans="1:8" x14ac:dyDescent="0.3">
      <c r="A23" s="103" t="s">
        <v>441</v>
      </c>
      <c r="B23" s="4">
        <v>770084.42676663201</v>
      </c>
      <c r="C23" s="85">
        <v>0.14848999851461339</v>
      </c>
      <c r="F23" s="99" t="s">
        <v>391</v>
      </c>
      <c r="G23" s="4">
        <v>20446789.140468854</v>
      </c>
      <c r="H23" s="85">
        <v>55.867223169190481</v>
      </c>
    </row>
    <row r="24" spans="1:8" x14ac:dyDescent="0.3">
      <c r="A24" s="102" t="s">
        <v>30</v>
      </c>
      <c r="B24" s="100">
        <v>1097.3138482173727</v>
      </c>
      <c r="C24" s="101">
        <v>1.621470355258109E-3</v>
      </c>
      <c r="F24" s="103" t="s">
        <v>441</v>
      </c>
      <c r="G24" s="4">
        <v>8686058.5336700231</v>
      </c>
      <c r="H24" s="85">
        <v>0.2966322708625071</v>
      </c>
    </row>
    <row r="25" spans="1:8" x14ac:dyDescent="0.3">
      <c r="A25" s="102" t="s">
        <v>442</v>
      </c>
      <c r="B25" s="100">
        <v>0</v>
      </c>
      <c r="C25" s="101">
        <v>0</v>
      </c>
      <c r="F25" s="99" t="s">
        <v>30</v>
      </c>
      <c r="G25" s="4">
        <v>1963093.5387970007</v>
      </c>
      <c r="H25" s="85">
        <v>0.32155851951831105</v>
      </c>
    </row>
    <row r="26" spans="1:8" x14ac:dyDescent="0.3">
      <c r="A26" s="102" t="s">
        <v>443</v>
      </c>
      <c r="B26" s="100">
        <v>-10000</v>
      </c>
      <c r="C26" s="101">
        <v>0</v>
      </c>
      <c r="F26" s="99" t="s">
        <v>442</v>
      </c>
      <c r="G26" s="4">
        <v>0</v>
      </c>
      <c r="H26" s="85">
        <v>0</v>
      </c>
    </row>
    <row r="27" spans="1:8" x14ac:dyDescent="0.3">
      <c r="A27" s="102" t="s">
        <v>391</v>
      </c>
      <c r="B27" s="100">
        <v>-388851.81934528484</v>
      </c>
      <c r="C27" s="101">
        <v>0</v>
      </c>
      <c r="F27" s="99" t="s">
        <v>443</v>
      </c>
      <c r="G27" s="4">
        <v>-10000</v>
      </c>
      <c r="H27" s="85">
        <v>0</v>
      </c>
    </row>
    <row r="28" spans="1:8" x14ac:dyDescent="0.3">
      <c r="A28" s="102" t="s">
        <v>444</v>
      </c>
      <c r="B28" s="100">
        <v>-1869842.2765726801</v>
      </c>
      <c r="C28" s="101">
        <v>10.268724300337086</v>
      </c>
      <c r="F28" s="99" t="s">
        <v>444</v>
      </c>
      <c r="G28" s="4">
        <v>-4660745.843511194</v>
      </c>
      <c r="H28" s="85">
        <v>-3.5710231363055893</v>
      </c>
    </row>
    <row r="29" spans="1:8" x14ac:dyDescent="0.3">
      <c r="A29" s="102" t="s">
        <v>445</v>
      </c>
      <c r="B29" s="100">
        <v>-8614557.0450202283</v>
      </c>
      <c r="C29" s="101">
        <v>-11.620972306561537</v>
      </c>
      <c r="F29" s="99" t="s">
        <v>445</v>
      </c>
      <c r="G29" s="4">
        <v>-29680455.201753426</v>
      </c>
      <c r="H29" s="85">
        <v>-19.315303304671087</v>
      </c>
    </row>
    <row r="30" spans="1:8" x14ac:dyDescent="0.3">
      <c r="A30" s="99" t="s">
        <v>6</v>
      </c>
      <c r="B30" s="4">
        <v>844297018.91960192</v>
      </c>
      <c r="C30" s="85">
        <v>0.17672439333496795</v>
      </c>
      <c r="F30" s="99" t="s">
        <v>6</v>
      </c>
      <c r="G30" s="4">
        <v>3921188285.7954502</v>
      </c>
      <c r="H30" s="85">
        <v>0.21227501483350264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E7" sqref="E7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15046663439</v>
      </c>
      <c r="C2" s="79">
        <f>+mercadeo!C13</f>
        <v>18500094169</v>
      </c>
      <c r="D2" s="79">
        <f>+mercadeo!D13</f>
        <v>3453430730</v>
      </c>
      <c r="E2" s="80">
        <f>+mercadeo!E13</f>
        <v>0.22951471892758146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11136037670</v>
      </c>
      <c r="C3" s="79">
        <f>+mercadeo!C14</f>
        <v>16734290804</v>
      </c>
      <c r="D3" s="79">
        <f>+mercadeo!D14</f>
        <v>5598253134</v>
      </c>
      <c r="E3" s="80">
        <f>+mercadeo!E14</f>
        <v>0.50271499611405313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3278455059</v>
      </c>
      <c r="C4" s="79">
        <f>+mercadeo!C15</f>
        <v>3590570625</v>
      </c>
      <c r="D4" s="79">
        <f>+mercadeo!D15</f>
        <v>312115566</v>
      </c>
      <c r="E4" s="80">
        <f>+mercadeo!E15</f>
        <v>9.5202026681189933E-2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329617552</v>
      </c>
      <c r="C5" s="79">
        <f>+mercadeo!C16</f>
        <v>865805600</v>
      </c>
      <c r="D5" s="79">
        <f>+mercadeo!D16</f>
        <v>536188048</v>
      </c>
      <c r="E5" s="80">
        <f>+mercadeo!E16</f>
        <v>1.626697500623389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90598999</v>
      </c>
      <c r="C6" s="79">
        <f>+mercadeo!C17</f>
        <v>103464526</v>
      </c>
      <c r="D6" s="79">
        <f>+mercadeo!D17</f>
        <v>12865527</v>
      </c>
      <c r="E6" s="80">
        <f>+mercadeo!E17</f>
        <v>0.14200517822498226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29881372719</v>
      </c>
      <c r="C7" s="79">
        <f>+mercadeo!C18</f>
        <v>39794225724</v>
      </c>
      <c r="D7" s="79">
        <f>+mercadeo!D18</f>
        <v>9912853005</v>
      </c>
      <c r="E7" s="80">
        <f>+mercadeo!E18</f>
        <v>0.33174021482275928</v>
      </c>
      <c r="F7" s="80">
        <f>+mercadeo!F18</f>
        <v>0.36499999999999999</v>
      </c>
      <c r="G7" s="80">
        <f>+mercadeo!G18</f>
        <v>-3.3259785177240708E-2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C14" sqref="C14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8">
        <v>99</v>
      </c>
    </row>
    <row r="8" spans="1:8" x14ac:dyDescent="0.3">
      <c r="A8" s="11" t="s">
        <v>360</v>
      </c>
      <c r="B8" s="12" t="s" vm="6">
        <v>106</v>
      </c>
      <c r="D8" t="s">
        <v>377</v>
      </c>
    </row>
    <row r="9" spans="1:8" x14ac:dyDescent="0.3">
      <c r="A9" s="11" t="s">
        <v>118</v>
      </c>
      <c r="B9" s="12" t="s" vm="7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15046663439</v>
      </c>
      <c r="C13" s="8">
        <v>18500094169</v>
      </c>
      <c r="D13" s="8">
        <v>3453430730</v>
      </c>
      <c r="E13" s="74">
        <v>0.22951471892758146</v>
      </c>
    </row>
    <row r="14" spans="1:8" x14ac:dyDescent="0.3">
      <c r="A14" s="28" t="s">
        <v>374</v>
      </c>
      <c r="B14" s="69">
        <v>11136037670</v>
      </c>
      <c r="C14" s="4">
        <v>16734290804</v>
      </c>
      <c r="D14" s="4">
        <v>5598253134</v>
      </c>
      <c r="E14" s="75">
        <v>0.50271499611405313</v>
      </c>
    </row>
    <row r="15" spans="1:8" x14ac:dyDescent="0.3">
      <c r="A15" s="28" t="s">
        <v>373</v>
      </c>
      <c r="B15" s="69">
        <v>3278455059</v>
      </c>
      <c r="C15" s="4">
        <v>3590570625</v>
      </c>
      <c r="D15" s="4">
        <v>312115566</v>
      </c>
      <c r="E15" s="75">
        <v>9.5202026681189933E-2</v>
      </c>
    </row>
    <row r="16" spans="1:8" x14ac:dyDescent="0.3">
      <c r="A16" s="28" t="s">
        <v>375</v>
      </c>
      <c r="B16" s="69">
        <v>329617552</v>
      </c>
      <c r="C16" s="4">
        <v>865805600</v>
      </c>
      <c r="D16" s="4">
        <v>536188048</v>
      </c>
      <c r="E16" s="75">
        <v>1.626697500623389</v>
      </c>
    </row>
    <row r="17" spans="1:7" x14ac:dyDescent="0.3">
      <c r="A17" s="28" t="s">
        <v>376</v>
      </c>
      <c r="B17" s="69">
        <v>90598999</v>
      </c>
      <c r="C17" s="4">
        <v>103464526</v>
      </c>
      <c r="D17" s="4">
        <v>12865527</v>
      </c>
      <c r="E17" s="75">
        <v>0.14200517822498226</v>
      </c>
    </row>
    <row r="18" spans="1:7" x14ac:dyDescent="0.3">
      <c r="A18" s="6" t="s">
        <v>6</v>
      </c>
      <c r="B18" s="62">
        <v>29881372719</v>
      </c>
      <c r="C18" s="9">
        <v>39794225724</v>
      </c>
      <c r="D18" s="9">
        <v>9912853005</v>
      </c>
      <c r="E18" s="76">
        <v>0.33174021482275928</v>
      </c>
      <c r="F18" s="77">
        <v>0.36499999999999999</v>
      </c>
      <c r="G18" s="78">
        <f>E18-F18</f>
        <v>-3.3259785177240708E-2</v>
      </c>
    </row>
  </sheetData>
  <pageMargins left="0" right="0" top="0" bottom="0" header="0" footer="0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39"/>
  <sheetViews>
    <sheetView showGridLines="0" topLeftCell="A15" zoomScale="73" zoomScaleNormal="73" zoomScaleSheetLayoutView="100" workbookViewId="0">
      <selection activeCell="K46" sqref="K46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4" width="8.6640625" bestFit="1" customWidth="1"/>
    <col min="5" max="5" width="14.5546875" bestFit="1" customWidth="1"/>
    <col min="6" max="6" width="22.6640625" bestFit="1" customWidth="1"/>
    <col min="7" max="7" width="18.33203125" bestFit="1" customWidth="1"/>
    <col min="8" max="8" width="13" bestFit="1" customWidth="1"/>
    <col min="9" max="9" width="8.44140625" bestFit="1" customWidth="1"/>
    <col min="10" max="10" width="24.21875" bestFit="1" customWidth="1"/>
    <col min="11" max="11" width="17.109375" bestFit="1" customWidth="1"/>
    <col min="12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9">
        <v>421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11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10">
        <v>340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185309325</v>
      </c>
      <c r="D13" s="8">
        <v>280508912.39223003</v>
      </c>
      <c r="E13" s="83">
        <v>0.66061831483231326</v>
      </c>
      <c r="F13" s="8">
        <v>213721076.10836574</v>
      </c>
      <c r="G13" s="83">
        <v>0.76190476190476197</v>
      </c>
      <c r="H13" s="8">
        <v>-28411751.108365744</v>
      </c>
      <c r="I13" s="25">
        <v>-0.10128644707244872</v>
      </c>
    </row>
    <row r="14" spans="1:9" x14ac:dyDescent="0.3">
      <c r="A14" s="1" t="s">
        <v>387</v>
      </c>
      <c r="B14" s="2"/>
      <c r="C14" s="61">
        <v>904287040</v>
      </c>
      <c r="D14" s="8">
        <v>678584038.92423105</v>
      </c>
      <c r="E14" s="83">
        <v>1.3326087678595846</v>
      </c>
      <c r="F14" s="8">
        <v>517016410.60893792</v>
      </c>
      <c r="G14" s="83">
        <v>0.76190476190476186</v>
      </c>
      <c r="H14" s="8">
        <v>387270629.39106208</v>
      </c>
      <c r="I14" s="25">
        <v>0.57070400595482274</v>
      </c>
    </row>
    <row r="15" spans="1:9" x14ac:dyDescent="0.3">
      <c r="A15" s="1" t="s">
        <v>388</v>
      </c>
      <c r="B15" s="2"/>
      <c r="C15" s="61">
        <v>244482981</v>
      </c>
      <c r="D15" s="8">
        <v>363851671.84896582</v>
      </c>
      <c r="E15" s="83">
        <v>0.67193034941305541</v>
      </c>
      <c r="F15" s="8">
        <v>277220321.40873587</v>
      </c>
      <c r="G15" s="83">
        <v>0.76190476190476197</v>
      </c>
      <c r="H15" s="8">
        <v>-32737340.408735871</v>
      </c>
      <c r="I15" s="25">
        <v>-8.9974412491706568E-2</v>
      </c>
    </row>
    <row r="16" spans="1:9" ht="13.2" customHeight="1" x14ac:dyDescent="0.3">
      <c r="A16" s="1" t="s">
        <v>389</v>
      </c>
      <c r="B16" s="2"/>
      <c r="C16" s="61">
        <v>534087545</v>
      </c>
      <c r="D16" s="8">
        <v>698050674.48203063</v>
      </c>
      <c r="E16" s="83">
        <v>0.76511285573401244</v>
      </c>
      <c r="F16" s="8">
        <v>531848132.93869001</v>
      </c>
      <c r="G16" s="83">
        <v>0.76190476190476186</v>
      </c>
      <c r="H16" s="8">
        <v>2239412.0613099933</v>
      </c>
      <c r="I16" s="25">
        <v>3.2080938292505801E-3</v>
      </c>
    </row>
    <row r="17" spans="1:11" x14ac:dyDescent="0.3">
      <c r="A17" s="1" t="s">
        <v>390</v>
      </c>
      <c r="B17" s="2"/>
      <c r="C17" s="61">
        <v>3202512108</v>
      </c>
      <c r="D17" s="8">
        <v>3245344699.7764654</v>
      </c>
      <c r="E17" s="83">
        <v>0.98680183594075055</v>
      </c>
      <c r="F17" s="8">
        <v>2472643580.7820687</v>
      </c>
      <c r="G17" s="83">
        <v>0.76190476190476186</v>
      </c>
      <c r="H17" s="8">
        <v>729868527.21793127</v>
      </c>
      <c r="I17" s="25">
        <v>0.22489707403598869</v>
      </c>
    </row>
    <row r="18" spans="1:11" x14ac:dyDescent="0.3">
      <c r="A18" s="1" t="s">
        <v>391</v>
      </c>
      <c r="B18" s="2"/>
      <c r="C18" s="61">
        <v>122025885</v>
      </c>
      <c r="D18" s="8">
        <v>276476582.37610883</v>
      </c>
      <c r="E18" s="83">
        <v>0.44136065322885237</v>
      </c>
      <c r="F18" s="8">
        <v>210648824.66751149</v>
      </c>
      <c r="G18" s="83">
        <v>0.76190476190476197</v>
      </c>
      <c r="H18" s="8">
        <v>-88622939.667511493</v>
      </c>
      <c r="I18" s="25">
        <v>-0.3205441086759096</v>
      </c>
    </row>
    <row r="19" spans="1:11" x14ac:dyDescent="0.3">
      <c r="A19" s="6" t="s">
        <v>6</v>
      </c>
      <c r="B19" s="7"/>
      <c r="C19" s="62">
        <v>5192704884</v>
      </c>
      <c r="D19" s="9">
        <v>5542816579.8000307</v>
      </c>
      <c r="E19" s="84">
        <v>0.9368350565530239</v>
      </c>
      <c r="F19" s="9">
        <v>4223098346.5143089</v>
      </c>
      <c r="G19" s="84">
        <v>0.76190476190476186</v>
      </c>
      <c r="H19" s="9">
        <v>969606537.48569107</v>
      </c>
      <c r="I19" s="81">
        <v>0.17493029464826204</v>
      </c>
    </row>
    <row r="24" spans="1:11" x14ac:dyDescent="0.3">
      <c r="A24" s="11" t="s">
        <v>356</v>
      </c>
      <c r="B24" s="12" t="s" vm="9">
        <v>421</v>
      </c>
    </row>
    <row r="25" spans="1:11" x14ac:dyDescent="0.3">
      <c r="A25" s="11" t="s">
        <v>45</v>
      </c>
      <c r="B25" s="12" t="s">
        <v>99</v>
      </c>
    </row>
    <row r="26" spans="1:11" x14ac:dyDescent="0.3">
      <c r="A26" s="11" t="s">
        <v>101</v>
      </c>
      <c r="B26" s="12" t="s" vm="11">
        <v>384</v>
      </c>
    </row>
    <row r="27" spans="1:11" x14ac:dyDescent="0.3">
      <c r="A27" s="11" t="s">
        <v>360</v>
      </c>
      <c r="B27" s="12" t="s" vm="6">
        <v>106</v>
      </c>
    </row>
    <row r="28" spans="1:11" x14ac:dyDescent="0.3">
      <c r="A28" s="11" t="s">
        <v>118</v>
      </c>
      <c r="B28" s="12" t="s" vm="10">
        <v>340</v>
      </c>
    </row>
    <row r="29" spans="1:11" x14ac:dyDescent="0.3">
      <c r="E29" s="73"/>
      <c r="F29" s="73"/>
      <c r="G29" s="73"/>
      <c r="H29" s="63"/>
    </row>
    <row r="30" spans="1:11" x14ac:dyDescent="0.3">
      <c r="A30" s="1"/>
      <c r="B30" s="2"/>
      <c r="C30" s="2"/>
      <c r="D30" s="2"/>
      <c r="E30" s="5" t="s">
        <v>39</v>
      </c>
      <c r="F30" s="2"/>
      <c r="G30" s="2"/>
      <c r="H30" s="2"/>
      <c r="I30" s="2"/>
      <c r="J30" s="2"/>
      <c r="K30" s="3"/>
    </row>
    <row r="31" spans="1:11" x14ac:dyDescent="0.3">
      <c r="A31" s="5" t="s">
        <v>431</v>
      </c>
      <c r="B31" s="5" t="s">
        <v>397</v>
      </c>
      <c r="C31" s="5" t="s">
        <v>385</v>
      </c>
      <c r="D31" s="5" t="s">
        <v>43</v>
      </c>
      <c r="E31" s="1" t="s">
        <v>359</v>
      </c>
      <c r="F31" s="71" t="s">
        <v>383</v>
      </c>
      <c r="G31" s="71" t="s">
        <v>392</v>
      </c>
      <c r="H31" s="71" t="s">
        <v>393</v>
      </c>
      <c r="I31" s="71" t="s">
        <v>394</v>
      </c>
      <c r="J31" s="71" t="s">
        <v>395</v>
      </c>
      <c r="K31" s="72" t="s">
        <v>396</v>
      </c>
    </row>
    <row r="32" spans="1:11" x14ac:dyDescent="0.3">
      <c r="A32" s="1" t="s">
        <v>398</v>
      </c>
      <c r="B32" s="2"/>
      <c r="C32" s="2"/>
      <c r="D32" s="2"/>
      <c r="E32" s="61">
        <v>58841391</v>
      </c>
      <c r="F32" s="8">
        <v>125943644.34084485</v>
      </c>
      <c r="G32" s="83">
        <v>0.46720413172065972</v>
      </c>
      <c r="H32" s="8">
        <v>95957062.354929417</v>
      </c>
      <c r="I32" s="83">
        <v>0.76190476190476197</v>
      </c>
      <c r="J32" s="8">
        <v>-37115671.354929417</v>
      </c>
      <c r="K32" s="25">
        <v>-0.29470063018410225</v>
      </c>
    </row>
    <row r="33" spans="1:11" x14ac:dyDescent="0.3">
      <c r="A33" s="1" t="s">
        <v>399</v>
      </c>
      <c r="B33" s="2"/>
      <c r="C33" s="2"/>
      <c r="D33" s="2"/>
      <c r="E33" s="61">
        <v>546753651</v>
      </c>
      <c r="F33" s="8">
        <v>637450806.40599656</v>
      </c>
      <c r="G33" s="83">
        <v>0.85771897298655086</v>
      </c>
      <c r="H33" s="8">
        <v>485676804.8807593</v>
      </c>
      <c r="I33" s="83">
        <v>0.76190476190476197</v>
      </c>
      <c r="J33" s="8">
        <v>61076846.119240701</v>
      </c>
      <c r="K33" s="25">
        <v>9.5814211081788891E-2</v>
      </c>
    </row>
    <row r="34" spans="1:11" x14ac:dyDescent="0.3">
      <c r="A34" s="1" t="s">
        <v>400</v>
      </c>
      <c r="B34" s="2"/>
      <c r="C34" s="2"/>
      <c r="D34" s="2"/>
      <c r="E34" s="61">
        <v>26738193</v>
      </c>
      <c r="F34" s="8">
        <v>66457215.138206482</v>
      </c>
      <c r="G34" s="83">
        <v>0.40233694632545808</v>
      </c>
      <c r="H34" s="8">
        <v>50634068.676728748</v>
      </c>
      <c r="I34" s="83">
        <v>0.76190476190476186</v>
      </c>
      <c r="J34" s="8">
        <v>-23895875.676728748</v>
      </c>
      <c r="K34" s="25">
        <v>-0.35956781557930378</v>
      </c>
    </row>
    <row r="35" spans="1:11" x14ac:dyDescent="0.3">
      <c r="A35" s="1" t="s">
        <v>401</v>
      </c>
      <c r="B35" s="2"/>
      <c r="C35" s="2"/>
      <c r="D35" s="2"/>
      <c r="E35" s="61">
        <v>376704458</v>
      </c>
      <c r="F35" s="8">
        <v>485954202.73491436</v>
      </c>
      <c r="G35" s="83">
        <v>0.77518510155882003</v>
      </c>
      <c r="H35" s="8">
        <v>370250821.13136333</v>
      </c>
      <c r="I35" s="83">
        <v>0.76190476190476197</v>
      </c>
      <c r="J35" s="8">
        <v>6453636.8686366677</v>
      </c>
      <c r="K35" s="25">
        <v>1.328033965405806E-2</v>
      </c>
    </row>
    <row r="36" spans="1:11" x14ac:dyDescent="0.3">
      <c r="A36" s="1" t="s">
        <v>432</v>
      </c>
      <c r="B36" s="2"/>
      <c r="C36" s="2"/>
      <c r="D36" s="2"/>
      <c r="E36" s="61">
        <v>3751396519</v>
      </c>
      <c r="F36" s="8">
        <v>3324329410.3961329</v>
      </c>
      <c r="G36" s="83">
        <v>1.1284671450633941</v>
      </c>
      <c r="H36" s="8">
        <v>2532822407.9208632</v>
      </c>
      <c r="I36" s="83">
        <v>0.76190476190476186</v>
      </c>
      <c r="J36" s="8">
        <v>1218574111.0791368</v>
      </c>
      <c r="K36" s="25">
        <v>0.36656238315863221</v>
      </c>
    </row>
    <row r="37" spans="1:11" x14ac:dyDescent="0.3">
      <c r="A37" s="1" t="s">
        <v>402</v>
      </c>
      <c r="B37" s="2"/>
      <c r="C37" s="2"/>
      <c r="D37" s="2"/>
      <c r="E37" s="61">
        <v>430877076</v>
      </c>
      <c r="F37" s="8">
        <v>776060746.56096852</v>
      </c>
      <c r="G37" s="83">
        <v>0.55521050112299375</v>
      </c>
      <c r="H37" s="8">
        <v>591284378.33216643</v>
      </c>
      <c r="I37" s="83">
        <v>0.76190476190476186</v>
      </c>
      <c r="J37" s="8">
        <v>-160407302.33216643</v>
      </c>
      <c r="K37" s="25">
        <v>-0.20669426078176811</v>
      </c>
    </row>
    <row r="38" spans="1:11" x14ac:dyDescent="0.3">
      <c r="A38" s="1" t="s">
        <v>113</v>
      </c>
      <c r="B38" s="2"/>
      <c r="C38" s="2"/>
      <c r="D38" s="2"/>
      <c r="E38" s="61">
        <v>1393596</v>
      </c>
      <c r="F38" s="8">
        <v>20086165.094845548</v>
      </c>
      <c r="G38" s="83">
        <v>6.9380889453986433E-2</v>
      </c>
      <c r="H38" s="8">
        <v>15303744.834168037</v>
      </c>
      <c r="I38" s="83">
        <v>0.76190476190476197</v>
      </c>
      <c r="J38" s="8">
        <v>-13910148.834168037</v>
      </c>
      <c r="K38" s="25">
        <v>-0.69252387245077551</v>
      </c>
    </row>
    <row r="39" spans="1:11" x14ac:dyDescent="0.3">
      <c r="A39" s="6" t="s">
        <v>6</v>
      </c>
      <c r="B39" s="7"/>
      <c r="C39" s="7"/>
      <c r="D39" s="7"/>
      <c r="E39" s="62">
        <v>5192704884</v>
      </c>
      <c r="F39" s="9">
        <v>5542816579.8000307</v>
      </c>
      <c r="G39" s="84">
        <v>0.9368350565530239</v>
      </c>
      <c r="H39" s="9">
        <v>4223098346.5143089</v>
      </c>
      <c r="I39" s="84">
        <v>0.76190476190476186</v>
      </c>
      <c r="J39" s="9">
        <v>969606537.48569107</v>
      </c>
      <c r="K39" s="81">
        <v>0.17493029464826204</v>
      </c>
    </row>
  </sheetData>
  <pageMargins left="0" right="0" top="0" bottom="0" header="0" footer="0"/>
  <pageSetup paperSize="9" orientation="portrait" r:id="rId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I15"/>
  <sheetViews>
    <sheetView workbookViewId="0">
      <selection activeCell="I4" sqref="I4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87" bestFit="1" customWidth="1"/>
    <col min="5" max="5" width="18" bestFit="1" customWidth="1"/>
    <col min="6" max="6" width="8.109375" style="87" bestFit="1" customWidth="1"/>
    <col min="7" max="7" width="24.21875" bestFit="1" customWidth="1"/>
    <col min="8" max="8" width="17.109375" style="87" bestFit="1" customWidth="1"/>
    <col min="9" max="9" width="49.33203125" bestFit="1" customWidth="1"/>
  </cols>
  <sheetData>
    <row r="1" spans="1:9" x14ac:dyDescent="0.3">
      <c r="A1" s="91" t="s">
        <v>423</v>
      </c>
      <c r="B1" s="91" t="str">
        <f>+COMERCIAL!C12</f>
        <v>Ventas 2025 rea</v>
      </c>
      <c r="C1" s="91" t="str">
        <f>+COMERCIAL!D12</f>
        <v>PRESUPUESTO CON LINEA</v>
      </c>
      <c r="D1" s="92" t="str">
        <f>+COMERCIAL!E12</f>
        <v>P% COMERCIAL 2024</v>
      </c>
      <c r="E1" s="91" t="str">
        <f>+COMERCIAL!F12</f>
        <v>prueba</v>
      </c>
      <c r="F1" s="92" t="str">
        <f>+COMERCIAL!G12</f>
        <v>prueba 2</v>
      </c>
      <c r="G1" s="91" t="str">
        <f>+COMERCIAL!H12</f>
        <v>prueba DIFERENCIA DINERO</v>
      </c>
      <c r="H1" s="92" t="str">
        <f>+COMERCIAL!I12</f>
        <v>prueba DIFERENCIA</v>
      </c>
      <c r="I1" s="92" t="s">
        <v>425</v>
      </c>
    </row>
    <row r="2" spans="1:9" x14ac:dyDescent="0.3">
      <c r="A2" s="79" t="str">
        <f>+COMERCIAL!A13</f>
        <v>CAPSULAS</v>
      </c>
      <c r="B2" s="90">
        <f>+COMERCIAL!C13</f>
        <v>185309325</v>
      </c>
      <c r="C2" s="90">
        <f>+COMERCIAL!D13</f>
        <v>280508912.39223003</v>
      </c>
      <c r="D2" s="89">
        <f>+COMERCIAL!E13</f>
        <v>0.66061831483231326</v>
      </c>
      <c r="E2" s="90">
        <f>+COMERCIAL!F13</f>
        <v>213721076.10836574</v>
      </c>
      <c r="F2" s="89">
        <f>+COMERCIAL!G13</f>
        <v>0.76190476190476197</v>
      </c>
      <c r="G2" s="90">
        <f>+COMERCIAL!H13</f>
        <v>-28411751.108365744</v>
      </c>
      <c r="H2" s="89">
        <f>+COMERCIAL!I13</f>
        <v>-0.10128644707244872</v>
      </c>
      <c r="I2" s="79" t="s">
        <v>424</v>
      </c>
    </row>
    <row r="3" spans="1:9" x14ac:dyDescent="0.3">
      <c r="A3" s="79" t="str">
        <f>+COMERCIAL!A14</f>
        <v>CONSUMO</v>
      </c>
      <c r="B3" s="90">
        <f>+COMERCIAL!C14</f>
        <v>904287040</v>
      </c>
      <c r="C3" s="90">
        <f>+COMERCIAL!D14</f>
        <v>678584038.92423105</v>
      </c>
      <c r="D3" s="89">
        <f>+COMERCIAL!E14</f>
        <v>1.3326087678595846</v>
      </c>
      <c r="E3" s="90">
        <f>+COMERCIAL!F14</f>
        <v>517016410.60893792</v>
      </c>
      <c r="F3" s="89">
        <f>+COMERCIAL!G14</f>
        <v>0.76190476190476186</v>
      </c>
      <c r="G3" s="90">
        <f>+COMERCIAL!H14</f>
        <v>387270629.39106208</v>
      </c>
      <c r="H3" s="89">
        <f>+COMERCIAL!I14</f>
        <v>0.57070400595482274</v>
      </c>
      <c r="I3" s="79" t="s">
        <v>430</v>
      </c>
    </row>
    <row r="4" spans="1:9" x14ac:dyDescent="0.3">
      <c r="A4" s="79" t="str">
        <f>+COMERCIAL!A15</f>
        <v>DERIVADOS</v>
      </c>
      <c r="B4" s="90">
        <f>+COMERCIAL!C15</f>
        <v>244482981</v>
      </c>
      <c r="C4" s="90">
        <f>+COMERCIAL!D15</f>
        <v>363851671.84896582</v>
      </c>
      <c r="D4" s="89">
        <f>+COMERCIAL!E15</f>
        <v>0.67193034941305541</v>
      </c>
      <c r="E4" s="90">
        <f>+COMERCIAL!F15</f>
        <v>277220321.40873587</v>
      </c>
      <c r="F4" s="89">
        <f>+COMERCIAL!G15</f>
        <v>0.76190476190476197</v>
      </c>
      <c r="G4" s="90">
        <f>+COMERCIAL!H15</f>
        <v>-32737340.408735871</v>
      </c>
      <c r="H4" s="89">
        <f>+COMERCIAL!I15</f>
        <v>-8.9974412491706568E-2</v>
      </c>
      <c r="I4" s="79" t="s">
        <v>426</v>
      </c>
    </row>
    <row r="5" spans="1:9" x14ac:dyDescent="0.3">
      <c r="A5" s="79" t="str">
        <f>+COMERCIAL!A16</f>
        <v>ESPECIALES</v>
      </c>
      <c r="B5" s="90">
        <f>+COMERCIAL!C16</f>
        <v>534087545</v>
      </c>
      <c r="C5" s="90">
        <f>+COMERCIAL!D16</f>
        <v>698050674.48203063</v>
      </c>
      <c r="D5" s="89">
        <f>+COMERCIAL!E16</f>
        <v>0.76511285573401244</v>
      </c>
      <c r="E5" s="90">
        <f>+COMERCIAL!F16</f>
        <v>531848132.93869001</v>
      </c>
      <c r="F5" s="89">
        <f>+COMERCIAL!G16</f>
        <v>0.76190476190476186</v>
      </c>
      <c r="G5" s="90">
        <f>+COMERCIAL!H16</f>
        <v>2239412.0613099933</v>
      </c>
      <c r="H5" s="89">
        <f>+COMERCIAL!I16</f>
        <v>3.2080938292505801E-3</v>
      </c>
      <c r="I5" s="79" t="s">
        <v>427</v>
      </c>
    </row>
    <row r="6" spans="1:9" x14ac:dyDescent="0.3">
      <c r="A6" s="79" t="str">
        <f>+COMERCIAL!A17</f>
        <v>GOURMET</v>
      </c>
      <c r="B6" s="90">
        <f>+COMERCIAL!C17</f>
        <v>3202512108</v>
      </c>
      <c r="C6" s="90">
        <f>+COMERCIAL!D17</f>
        <v>3245344699.7764654</v>
      </c>
      <c r="D6" s="89">
        <f>+COMERCIAL!E17</f>
        <v>0.98680183594075055</v>
      </c>
      <c r="E6" s="90">
        <f>+COMERCIAL!F17</f>
        <v>2472643580.7820687</v>
      </c>
      <c r="F6" s="89">
        <f>+COMERCIAL!G17</f>
        <v>0.76190476190476186</v>
      </c>
      <c r="G6" s="90">
        <f>+COMERCIAL!H17</f>
        <v>729868527.21793127</v>
      </c>
      <c r="H6" s="89">
        <f>+COMERCIAL!I17</f>
        <v>0.22489707403598869</v>
      </c>
      <c r="I6" s="89" t="s">
        <v>429</v>
      </c>
    </row>
    <row r="7" spans="1:9" x14ac:dyDescent="0.3">
      <c r="A7" s="79" t="str">
        <f>+COMERCIAL!A18</f>
        <v>OTROS</v>
      </c>
      <c r="B7" s="90">
        <f>+COMERCIAL!C18</f>
        <v>122025885</v>
      </c>
      <c r="C7" s="90">
        <f>+COMERCIAL!D18</f>
        <v>276476582.37610883</v>
      </c>
      <c r="D7" s="89">
        <f>+COMERCIAL!E18</f>
        <v>0.44136065322885237</v>
      </c>
      <c r="E7" s="90">
        <f>+COMERCIAL!F18</f>
        <v>210648824.66751149</v>
      </c>
      <c r="F7" s="89">
        <f>+COMERCIAL!G18</f>
        <v>0.76190476190476197</v>
      </c>
      <c r="G7" s="90">
        <f>+COMERCIAL!H18</f>
        <v>-88622939.667511493</v>
      </c>
      <c r="H7" s="89">
        <f>+COMERCIAL!I18</f>
        <v>-0.3205441086759096</v>
      </c>
      <c r="I7" s="89" t="s">
        <v>428</v>
      </c>
    </row>
    <row r="8" spans="1:9" x14ac:dyDescent="0.3">
      <c r="A8" s="79" t="str">
        <f>+COMERCIAL!A19</f>
        <v>Total general</v>
      </c>
      <c r="B8" s="90">
        <f>+COMERCIAL!C19</f>
        <v>5192704884</v>
      </c>
      <c r="C8" s="90">
        <f>+COMERCIAL!D19</f>
        <v>5542816579.8000307</v>
      </c>
      <c r="D8" s="89">
        <f>+COMERCIAL!E19</f>
        <v>0.9368350565530239</v>
      </c>
      <c r="E8" s="90">
        <f>+COMERCIAL!F19</f>
        <v>4223098346.5143089</v>
      </c>
      <c r="F8" s="89">
        <f>+COMERCIAL!G19</f>
        <v>0.76190476190476186</v>
      </c>
      <c r="G8" s="90">
        <f>+COMERCIAL!H19</f>
        <v>969606537.48569107</v>
      </c>
      <c r="H8" s="89">
        <f>+COMERCIAL!I19</f>
        <v>0.17493029464826204</v>
      </c>
      <c r="I8" s="79"/>
    </row>
    <row r="15" spans="1:9" x14ac:dyDescent="0.3">
      <c r="B15" s="9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20"/>
  <sheetViews>
    <sheetView workbookViewId="0">
      <selection activeCell="H1" sqref="H1:H1048576"/>
    </sheetView>
  </sheetViews>
  <sheetFormatPr baseColWidth="10" defaultRowHeight="14.4" x14ac:dyDescent="0.3"/>
  <cols>
    <col min="1" max="1" width="39" bestFit="1" customWidth="1"/>
    <col min="2" max="2" width="24" style="88" bestFit="1" customWidth="1"/>
    <col min="3" max="3" width="22.6640625" style="87" bestFit="1" customWidth="1"/>
    <col min="4" max="4" width="18.33203125" style="87" bestFit="1" customWidth="1"/>
    <col min="5" max="5" width="18" style="87" bestFit="1" customWidth="1"/>
    <col min="6" max="6" width="8.109375" style="87" bestFit="1" customWidth="1"/>
    <col min="7" max="7" width="24.33203125" style="87" bestFit="1" customWidth="1"/>
    <col min="8" max="8" width="17.109375" style="87" bestFit="1" customWidth="1"/>
  </cols>
  <sheetData>
    <row r="1" spans="1:8" x14ac:dyDescent="0.3">
      <c r="A1" s="91" t="str">
        <f>+COMERCIAL!A31</f>
        <v>sub categoria</v>
      </c>
      <c r="B1" s="96" t="str">
        <f>+COMERCIAL!E31</f>
        <v>Ventas 2025 rea</v>
      </c>
      <c r="C1" s="92" t="str">
        <f>+COMERCIAL!F31</f>
        <v>PRESUPUESTO CON LINEA</v>
      </c>
      <c r="D1" s="92" t="str">
        <f>+COMERCIAL!G31</f>
        <v>P% COMERCIAL 2024</v>
      </c>
      <c r="E1" s="92" t="str">
        <f>+COMERCIAL!H31</f>
        <v>prueba</v>
      </c>
      <c r="F1" s="92" t="str">
        <f>+COMERCIAL!I31</f>
        <v>prueba 2</v>
      </c>
      <c r="G1" s="92" t="str">
        <f>+COMERCIAL!J31</f>
        <v>prueba DIFERENCIA DINERO</v>
      </c>
      <c r="H1" s="92" t="str">
        <f>+COMERCIAL!K31</f>
        <v>prueba DIFERENCIA</v>
      </c>
    </row>
    <row r="2" spans="1:8" x14ac:dyDescent="0.3">
      <c r="A2" s="93" t="str">
        <f>+COMERCIAL!A32</f>
        <v>AUTOSERVICIOS</v>
      </c>
      <c r="B2" s="95">
        <f>+COMERCIAL!E32</f>
        <v>58841391</v>
      </c>
      <c r="C2" s="95">
        <f>+COMERCIAL!F32</f>
        <v>125943644.34084485</v>
      </c>
      <c r="D2" s="94">
        <f>+COMERCIAL!G32</f>
        <v>0.46720413172065972</v>
      </c>
      <c r="E2" s="95">
        <f>+COMERCIAL!H32</f>
        <v>95957062.354929417</v>
      </c>
      <c r="F2" s="94">
        <f>+COMERCIAL!I32</f>
        <v>0.76190476190476197</v>
      </c>
      <c r="G2" s="95">
        <f>+COMERCIAL!J32</f>
        <v>-37115671.354929417</v>
      </c>
      <c r="H2" s="94">
        <f>+COMERCIAL!K32</f>
        <v>-0.29470063018410225</v>
      </c>
    </row>
    <row r="3" spans="1:8" x14ac:dyDescent="0.3">
      <c r="A3" s="93" t="str">
        <f>+COMERCIAL!A33</f>
        <v>CADENAS REGIONALES</v>
      </c>
      <c r="B3" s="95">
        <f>+COMERCIAL!E33</f>
        <v>546753651</v>
      </c>
      <c r="C3" s="95">
        <f>+COMERCIAL!F33</f>
        <v>637450806.40599656</v>
      </c>
      <c r="D3" s="94">
        <f>+COMERCIAL!G33</f>
        <v>0.85771897298655086</v>
      </c>
      <c r="E3" s="95">
        <f>+COMERCIAL!H33</f>
        <v>485676804.8807593</v>
      </c>
      <c r="F3" s="94">
        <f>+COMERCIAL!I33</f>
        <v>0.76190476190476197</v>
      </c>
      <c r="G3" s="95">
        <f>+COMERCIAL!J33</f>
        <v>61076846.119240701</v>
      </c>
      <c r="H3" s="94">
        <f>+COMERCIAL!K33</f>
        <v>9.5814211081788891E-2</v>
      </c>
    </row>
    <row r="4" spans="1:8" x14ac:dyDescent="0.3">
      <c r="A4" s="93" t="str">
        <f>+COMERCIAL!A34</f>
        <v>DISTRIBUIDOR</v>
      </c>
      <c r="B4" s="95">
        <f>+COMERCIAL!E34</f>
        <v>26738193</v>
      </c>
      <c r="C4" s="95">
        <f>+COMERCIAL!F34</f>
        <v>66457215.138206482</v>
      </c>
      <c r="D4" s="94">
        <f>+COMERCIAL!G34</f>
        <v>0.40233694632545808</v>
      </c>
      <c r="E4" s="95">
        <f>+COMERCIAL!H34</f>
        <v>50634068.676728748</v>
      </c>
      <c r="F4" s="94">
        <f>+COMERCIAL!I34</f>
        <v>0.76190476190476186</v>
      </c>
      <c r="G4" s="95">
        <f>+COMERCIAL!J34</f>
        <v>-23895875.676728748</v>
      </c>
      <c r="H4" s="94">
        <f>+COMERCIAL!K34</f>
        <v>-0.35956781557930378</v>
      </c>
    </row>
    <row r="5" spans="1:8" x14ac:dyDescent="0.3">
      <c r="A5" s="93" t="str">
        <f>+COMERCIAL!A35</f>
        <v>FOOD SERVICE PREMIUM</v>
      </c>
      <c r="B5" s="95">
        <f>+COMERCIAL!E35</f>
        <v>376704458</v>
      </c>
      <c r="C5" s="95">
        <f>+COMERCIAL!F35</f>
        <v>485954202.73491436</v>
      </c>
      <c r="D5" s="94">
        <f>+COMERCIAL!G35</f>
        <v>0.77518510155882003</v>
      </c>
      <c r="E5" s="95">
        <f>+COMERCIAL!H35</f>
        <v>370250821.13136333</v>
      </c>
      <c r="F5" s="94">
        <f>+COMERCIAL!I35</f>
        <v>0.76190476190476197</v>
      </c>
      <c r="G5" s="95">
        <f>+COMERCIAL!J35</f>
        <v>6453636.8686366677</v>
      </c>
      <c r="H5" s="94">
        <f>+COMERCIAL!K35</f>
        <v>1.328033965405806E-2</v>
      </c>
    </row>
    <row r="6" spans="1:8" x14ac:dyDescent="0.3">
      <c r="A6" s="93" t="str">
        <f>+COMERCIAL!A36</f>
        <v>GRANDES SUPERFICIES</v>
      </c>
      <c r="B6" s="95">
        <f>+COMERCIAL!E36</f>
        <v>3751396519</v>
      </c>
      <c r="C6" s="95">
        <f>+COMERCIAL!F36</f>
        <v>3324329410.3961329</v>
      </c>
      <c r="D6" s="94">
        <f>+COMERCIAL!G36</f>
        <v>1.1284671450633941</v>
      </c>
      <c r="E6" s="95">
        <f>+COMERCIAL!H36</f>
        <v>2532822407.9208632</v>
      </c>
      <c r="F6" s="94">
        <f>+COMERCIAL!I36</f>
        <v>0.76190476190476186</v>
      </c>
      <c r="G6" s="95">
        <f>+COMERCIAL!J36</f>
        <v>1218574111.0791368</v>
      </c>
      <c r="H6" s="94">
        <f>+COMERCIAL!K36</f>
        <v>0.36656238315863221</v>
      </c>
    </row>
    <row r="7" spans="1:8" x14ac:dyDescent="0.3">
      <c r="A7" s="93" t="str">
        <f>+COMERCIAL!A37</f>
        <v>TIENDA ESPECIALIZADA</v>
      </c>
      <c r="B7" s="95">
        <f>+COMERCIAL!E37</f>
        <v>430877076</v>
      </c>
      <c r="C7" s="95">
        <f>+COMERCIAL!F37</f>
        <v>776060746.56096852</v>
      </c>
      <c r="D7" s="94">
        <f>+COMERCIAL!G37</f>
        <v>0.55521050112299375</v>
      </c>
      <c r="E7" s="95">
        <f>+COMERCIAL!H37</f>
        <v>591284378.33216643</v>
      </c>
      <c r="F7" s="94">
        <f>+COMERCIAL!I37</f>
        <v>0.76190476190476186</v>
      </c>
      <c r="G7" s="95">
        <f>+COMERCIAL!J37</f>
        <v>-160407302.33216643</v>
      </c>
      <c r="H7" s="94">
        <f>+COMERCIAL!K37</f>
        <v>-0.20669426078176811</v>
      </c>
    </row>
    <row r="8" spans="1:8" x14ac:dyDescent="0.3">
      <c r="A8" s="93" t="str">
        <f>+COMERCIAL!A38</f>
        <v/>
      </c>
      <c r="B8" s="95">
        <f>+COMERCIAL!E38</f>
        <v>1393596</v>
      </c>
      <c r="C8" s="95">
        <f>+COMERCIAL!F38</f>
        <v>20086165.094845548</v>
      </c>
      <c r="D8" s="94">
        <f>+COMERCIAL!G38</f>
        <v>6.9380889453986433E-2</v>
      </c>
      <c r="E8" s="95">
        <f>+COMERCIAL!H38</f>
        <v>15303744.834168037</v>
      </c>
      <c r="F8" s="94">
        <f>+COMERCIAL!I38</f>
        <v>0.76190476190476197</v>
      </c>
      <c r="G8" s="95">
        <f>+COMERCIAL!J38</f>
        <v>-13910148.834168037</v>
      </c>
      <c r="H8" s="94">
        <f>+COMERCIAL!K38</f>
        <v>-0.69252387245077551</v>
      </c>
    </row>
    <row r="9" spans="1:8" x14ac:dyDescent="0.3">
      <c r="A9" s="93" t="str">
        <f>+COMERCIAL!A39</f>
        <v>Total general</v>
      </c>
      <c r="B9" s="95">
        <f>+COMERCIAL!E39</f>
        <v>5192704884</v>
      </c>
      <c r="C9" s="95">
        <f>+COMERCIAL!F39</f>
        <v>5542816579.8000307</v>
      </c>
      <c r="D9" s="94">
        <f>+COMERCIAL!G39</f>
        <v>0.9368350565530239</v>
      </c>
      <c r="E9" s="95">
        <f>+COMERCIAL!H39</f>
        <v>4223098346.5143089</v>
      </c>
      <c r="F9" s="94">
        <f>+COMERCIAL!I39</f>
        <v>0.76190476190476186</v>
      </c>
      <c r="G9" s="95">
        <f>+COMERCIAL!J39</f>
        <v>969606537.48569107</v>
      </c>
      <c r="H9" s="94">
        <f>+COMERCIAL!K39</f>
        <v>0.17493029464826204</v>
      </c>
    </row>
    <row r="10" spans="1:8" x14ac:dyDescent="0.3">
      <c r="A10" s="93"/>
      <c r="B10" s="95"/>
      <c r="C10" s="94"/>
      <c r="D10" s="94"/>
      <c r="E10" s="94"/>
      <c r="F10" s="94"/>
      <c r="G10" s="94"/>
    </row>
    <row r="11" spans="1:8" x14ac:dyDescent="0.3">
      <c r="A11" s="93"/>
      <c r="B11" s="95"/>
      <c r="C11" s="94"/>
      <c r="D11" s="94"/>
      <c r="E11" s="94"/>
      <c r="F11" s="94"/>
      <c r="G11" s="94"/>
    </row>
    <row r="12" spans="1:8" x14ac:dyDescent="0.3">
      <c r="A12" s="93"/>
      <c r="B12" s="95"/>
      <c r="C12" s="94"/>
      <c r="D12" s="94"/>
      <c r="E12" s="94"/>
      <c r="F12" s="94"/>
      <c r="G12" s="94"/>
    </row>
    <row r="13" spans="1:8" x14ac:dyDescent="0.3">
      <c r="A13" s="93"/>
      <c r="B13" s="95"/>
      <c r="C13" s="94"/>
      <c r="D13" s="94"/>
      <c r="E13" s="94"/>
      <c r="F13" s="94"/>
      <c r="G13" s="94"/>
    </row>
    <row r="14" spans="1:8" x14ac:dyDescent="0.3">
      <c r="A14" s="93"/>
      <c r="B14" s="95"/>
      <c r="C14" s="94"/>
      <c r="D14" s="94"/>
      <c r="E14" s="94"/>
      <c r="F14" s="94"/>
      <c r="G14" s="94"/>
    </row>
    <row r="15" spans="1:8" x14ac:dyDescent="0.3">
      <c r="A15" s="93"/>
      <c r="B15" s="95"/>
      <c r="C15" s="94"/>
      <c r="D15" s="94"/>
      <c r="E15" s="94"/>
      <c r="F15" s="94"/>
      <c r="G15" s="94"/>
    </row>
    <row r="16" spans="1:8" x14ac:dyDescent="0.3">
      <c r="A16" s="93"/>
      <c r="B16" s="95"/>
      <c r="C16" s="94"/>
      <c r="D16" s="94"/>
      <c r="E16" s="94"/>
      <c r="F16" s="94"/>
      <c r="G16" s="94"/>
    </row>
    <row r="17" spans="1:7" x14ac:dyDescent="0.3">
      <c r="A17" s="93"/>
      <c r="B17" s="95"/>
      <c r="C17" s="94"/>
      <c r="D17" s="94"/>
      <c r="E17" s="94"/>
      <c r="F17" s="94"/>
      <c r="G17" s="94"/>
    </row>
    <row r="18" spans="1:7" x14ac:dyDescent="0.3">
      <c r="A18" s="93"/>
      <c r="B18" s="95"/>
      <c r="C18" s="94"/>
      <c r="D18" s="94"/>
      <c r="E18" s="94"/>
      <c r="F18" s="94"/>
      <c r="G18" s="94"/>
    </row>
    <row r="19" spans="1:7" x14ac:dyDescent="0.3">
      <c r="A19" s="93"/>
      <c r="B19" s="95"/>
      <c r="C19" s="94"/>
      <c r="D19" s="94"/>
      <c r="E19" s="94"/>
      <c r="F19" s="94"/>
      <c r="G19" s="94"/>
    </row>
    <row r="20" spans="1:7" x14ac:dyDescent="0.3">
      <c r="A20" s="93"/>
      <c r="B20" s="95"/>
      <c r="C20" s="94"/>
      <c r="D20" s="94"/>
      <c r="E20" s="94"/>
      <c r="F20" s="94"/>
      <c r="G20" s="94"/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sheetPr>
    <tabColor rgb="FFFFC000"/>
  </sheetPr>
  <dimension ref="A7:E33"/>
  <sheetViews>
    <sheetView showGridLines="0" zoomScaleNormal="100" zoomScaleSheetLayoutView="100" workbookViewId="0">
      <selection activeCell="C26" sqref="C26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86" t="s">
        <v>403</v>
      </c>
      <c r="B7" t="s" vm="12">
        <v>404</v>
      </c>
    </row>
    <row r="8" spans="1:5" x14ac:dyDescent="0.3">
      <c r="A8" s="86" t="s">
        <v>405</v>
      </c>
      <c r="B8" t="s">
        <v>99</v>
      </c>
    </row>
    <row r="10" spans="1:5" x14ac:dyDescent="0.3">
      <c r="B10" s="86" t="s">
        <v>39</v>
      </c>
    </row>
    <row r="11" spans="1:5" x14ac:dyDescent="0.3">
      <c r="A11" s="86" t="s">
        <v>406</v>
      </c>
      <c r="B11" t="s">
        <v>407</v>
      </c>
      <c r="C11" t="s">
        <v>408</v>
      </c>
      <c r="D11" t="s">
        <v>409</v>
      </c>
      <c r="E11" t="s">
        <v>410</v>
      </c>
    </row>
    <row r="12" spans="1:5" x14ac:dyDescent="0.3">
      <c r="A12" t="s">
        <v>411</v>
      </c>
      <c r="B12" s="82">
        <v>32197839</v>
      </c>
      <c r="C12" s="82">
        <v>9913873</v>
      </c>
      <c r="D12" s="82">
        <v>42111712</v>
      </c>
      <c r="E12" s="85">
        <v>0.23541842706371091</v>
      </c>
    </row>
    <row r="13" spans="1:5" x14ac:dyDescent="0.3">
      <c r="A13" t="s">
        <v>412</v>
      </c>
      <c r="B13" s="82">
        <v>80108714</v>
      </c>
      <c r="C13" s="82">
        <v>317506916</v>
      </c>
      <c r="D13" s="82">
        <v>397615630</v>
      </c>
      <c r="E13" s="85">
        <v>0.79852725105398903</v>
      </c>
    </row>
    <row r="14" spans="1:5" x14ac:dyDescent="0.3">
      <c r="A14" t="s">
        <v>413</v>
      </c>
      <c r="B14" s="82">
        <v>144793004</v>
      </c>
      <c r="C14" s="82">
        <v>494461779</v>
      </c>
      <c r="D14" s="82">
        <v>607055218</v>
      </c>
      <c r="E14" s="85">
        <v>0.81452521012676637</v>
      </c>
    </row>
    <row r="15" spans="1:5" x14ac:dyDescent="0.3">
      <c r="A15" t="s">
        <v>414</v>
      </c>
      <c r="B15" s="82">
        <v>22061121</v>
      </c>
      <c r="C15" s="82">
        <v>205175507</v>
      </c>
      <c r="D15" s="82">
        <v>227236628</v>
      </c>
      <c r="E15" s="85">
        <v>0.90291564703204452</v>
      </c>
    </row>
    <row r="16" spans="1:5" x14ac:dyDescent="0.3">
      <c r="A16" t="s">
        <v>415</v>
      </c>
      <c r="B16" s="82">
        <v>140399756</v>
      </c>
      <c r="C16" s="82">
        <v>72720368</v>
      </c>
      <c r="D16" s="82">
        <v>213120124</v>
      </c>
      <c r="E16" s="85">
        <v>0.34121774441159763</v>
      </c>
    </row>
    <row r="17" spans="1:5" x14ac:dyDescent="0.3">
      <c r="A17" t="s">
        <v>416</v>
      </c>
      <c r="B17" s="82">
        <v>75638093</v>
      </c>
      <c r="C17" s="82">
        <v>223046671</v>
      </c>
      <c r="D17" s="82">
        <v>298684764</v>
      </c>
      <c r="E17" s="85">
        <v>0.74676280106473725</v>
      </c>
    </row>
    <row r="18" spans="1:5" x14ac:dyDescent="0.3">
      <c r="A18" t="s">
        <v>417</v>
      </c>
      <c r="B18" s="82">
        <v>361097657</v>
      </c>
      <c r="C18" s="82">
        <v>1646070037</v>
      </c>
      <c r="D18" s="82">
        <v>2007167694</v>
      </c>
      <c r="E18" s="85">
        <v>0.82009592019669086</v>
      </c>
    </row>
    <row r="19" spans="1:5" x14ac:dyDescent="0.3">
      <c r="A19" t="s">
        <v>418</v>
      </c>
      <c r="B19" s="82">
        <v>1072694768</v>
      </c>
      <c r="C19" s="82">
        <v>2632258778</v>
      </c>
      <c r="D19" s="82">
        <v>3704953546</v>
      </c>
      <c r="E19" s="85">
        <v>0.71047011664744908</v>
      </c>
    </row>
    <row r="20" spans="1:5" x14ac:dyDescent="0.3">
      <c r="A20" t="s">
        <v>419</v>
      </c>
      <c r="B20" s="82">
        <v>685251</v>
      </c>
      <c r="C20" s="82">
        <v>1440200300</v>
      </c>
      <c r="D20" s="82">
        <v>1440885551</v>
      </c>
      <c r="E20" s="85">
        <v>0.99952442371323358</v>
      </c>
    </row>
    <row r="21" spans="1:5" x14ac:dyDescent="0.3">
      <c r="A21" t="s">
        <v>6</v>
      </c>
      <c r="B21" s="82">
        <v>1929676203</v>
      </c>
      <c r="C21" s="82">
        <v>7041354229</v>
      </c>
      <c r="D21" s="82">
        <v>8938830867</v>
      </c>
      <c r="E21" s="85">
        <v>0.7877265308816811</v>
      </c>
    </row>
    <row r="33" spans="4:4" x14ac:dyDescent="0.3">
      <c r="D33" t="s">
        <v>420</v>
      </c>
    </row>
  </sheetData>
  <pageMargins left="0" right="0" top="0" bottom="0" header="0" footer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E11" sqref="E11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88" bestFit="1" customWidth="1"/>
    <col min="3" max="4" width="18" style="88" bestFit="1" customWidth="1"/>
    <col min="5" max="5" width="10.6640625" style="87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91" t="str">
        <f>+CARTERA!A11</f>
        <v>Supervisor</v>
      </c>
      <c r="B1" s="96" t="str">
        <f>+CARTERA!B11</f>
        <v>TOTAL VENCIDO</v>
      </c>
      <c r="C1" s="96" t="str">
        <f>+CARTERA!C11</f>
        <v>TOTAL CORRIENTE</v>
      </c>
      <c r="D1" s="96" t="str">
        <f>+CARTERA!D11</f>
        <v>TOTAL CARTERA</v>
      </c>
      <c r="E1" s="92" t="str">
        <f>+CARTERA!E11</f>
        <v>INDICADOR</v>
      </c>
      <c r="F1" s="91" t="s">
        <v>422</v>
      </c>
    </row>
    <row r="2" spans="1:6" x14ac:dyDescent="0.3">
      <c r="A2" s="79" t="str">
        <f>+CARTERA!A12</f>
        <v>CLIENTES NACIONALES</v>
      </c>
      <c r="B2" s="90">
        <f>+CARTERA!B12</f>
        <v>32197839</v>
      </c>
      <c r="C2" s="90">
        <f>+CARTERA!C12</f>
        <v>9913873</v>
      </c>
      <c r="D2" s="90">
        <f>+CARTERA!D12</f>
        <v>42111712</v>
      </c>
      <c r="E2" s="80">
        <f>+CARTERA!E12</f>
        <v>0.23541842706371091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0">
        <f>+CARTERA!B13</f>
        <v>80108714</v>
      </c>
      <c r="C3" s="90">
        <f>+CARTERA!C13</f>
        <v>317506916</v>
      </c>
      <c r="D3" s="90">
        <f>+CARTERA!D13</f>
        <v>397615630</v>
      </c>
      <c r="E3" s="80">
        <f>+CARTERA!E13</f>
        <v>0.79852725105398903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0">
        <f>+CARTERA!B14</f>
        <v>144793004</v>
      </c>
      <c r="C4" s="90">
        <f>+CARTERA!C14</f>
        <v>494461779</v>
      </c>
      <c r="D4" s="90">
        <f>+CARTERA!D14</f>
        <v>607055218</v>
      </c>
      <c r="E4" s="80">
        <f>+CARTERA!E14</f>
        <v>0.81452521012676637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0">
        <f>+CARTERA!B15</f>
        <v>22061121</v>
      </c>
      <c r="C5" s="90">
        <f>+CARTERA!C15</f>
        <v>205175507</v>
      </c>
      <c r="D5" s="90">
        <f>+CARTERA!D15</f>
        <v>227236628</v>
      </c>
      <c r="E5" s="80">
        <f>+CARTERA!E15</f>
        <v>0.90291564703204452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0">
        <f>+CARTERA!B16</f>
        <v>140399756</v>
      </c>
      <c r="C6" s="90">
        <f>+CARTERA!C16</f>
        <v>72720368</v>
      </c>
      <c r="D6" s="90">
        <f>+CARTERA!D16</f>
        <v>213120124</v>
      </c>
      <c r="E6" s="80">
        <f>+CARTERA!E16</f>
        <v>0.34121774441159763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0">
        <f>+CARTERA!B17</f>
        <v>75638093</v>
      </c>
      <c r="C7" s="90">
        <f>+CARTERA!C17</f>
        <v>223046671</v>
      </c>
      <c r="D7" s="90">
        <f>+CARTERA!D17</f>
        <v>298684764</v>
      </c>
      <c r="E7" s="80">
        <f>+CARTERA!E17</f>
        <v>0.74676280106473725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0">
        <f>+CARTERA!B18</f>
        <v>361097657</v>
      </c>
      <c r="C8" s="90">
        <f>+CARTERA!C18</f>
        <v>1646070037</v>
      </c>
      <c r="D8" s="90">
        <f>+CARTERA!D18</f>
        <v>2007167694</v>
      </c>
      <c r="E8" s="80">
        <f>+CARTERA!E18</f>
        <v>0.82009592019669086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0">
        <f>+CARTERA!B19</f>
        <v>1072694768</v>
      </c>
      <c r="C9" s="90">
        <f>+CARTERA!C19</f>
        <v>2632258778</v>
      </c>
      <c r="D9" s="90">
        <f>+CARTERA!D19</f>
        <v>3704953546</v>
      </c>
      <c r="E9" s="80">
        <f>+CARTERA!E19</f>
        <v>0.71047011664744908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0">
        <f>+CARTERA!B20</f>
        <v>685251</v>
      </c>
      <c r="C10" s="90">
        <f>+CARTERA!C20</f>
        <v>1440200300</v>
      </c>
      <c r="D10" s="90">
        <f>+CARTERA!D20</f>
        <v>1440885551</v>
      </c>
      <c r="E10" s="80">
        <f>+CARTERA!E20</f>
        <v>0.99952442371323358</v>
      </c>
      <c r="F10" s="79"/>
    </row>
    <row r="11" spans="1:6" x14ac:dyDescent="0.3">
      <c r="A11" s="79" t="str">
        <f>+CARTERA!A21</f>
        <v>Total general</v>
      </c>
      <c r="B11" s="90">
        <f>+CARTERA!B21</f>
        <v>1929676203</v>
      </c>
      <c r="C11" s="90">
        <f>+CARTERA!C21</f>
        <v>7041354229</v>
      </c>
      <c r="D11" s="90">
        <f>+CARTERA!D21</f>
        <v>8938830867</v>
      </c>
      <c r="E11" s="80">
        <f>+CARTERA!E21</f>
        <v>0.7877265308816811</v>
      </c>
      <c r="F11" s="79"/>
    </row>
    <row r="33" spans="4:4" x14ac:dyDescent="0.3">
      <c r="D33" s="88" t="s">
        <v>420</v>
      </c>
    </row>
  </sheetData>
  <pageMargins left="0" right="0" top="0" bottom="0" header="0" footer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104" t="s">
        <v>41</v>
      </c>
      <c r="B12" s="104" t="s">
        <v>42</v>
      </c>
      <c r="C12" s="104" t="s">
        <v>120</v>
      </c>
      <c r="D12" s="110" t="s">
        <v>123</v>
      </c>
      <c r="E12" s="111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105" t="s">
        <v>107</v>
      </c>
      <c r="B25" s="106"/>
      <c r="C25" s="107">
        <v>1058073504</v>
      </c>
      <c r="D25" s="108">
        <v>897280820</v>
      </c>
      <c r="E25" s="109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105" t="s">
        <v>108</v>
      </c>
      <c r="B30" s="106"/>
      <c r="C30" s="107">
        <v>450004381</v>
      </c>
      <c r="D30" s="108">
        <v>413827054</v>
      </c>
      <c r="E30" s="109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105" t="s">
        <v>109</v>
      </c>
      <c r="B42" s="106"/>
      <c r="C42" s="107">
        <v>455712235</v>
      </c>
      <c r="D42" s="108">
        <v>469613836</v>
      </c>
      <c r="E42" s="109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105" t="s">
        <v>110</v>
      </c>
      <c r="B58" s="106"/>
      <c r="C58" s="107">
        <v>886617286</v>
      </c>
      <c r="D58" s="108">
        <v>986201688</v>
      </c>
      <c r="E58" s="109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105" t="s">
        <v>111</v>
      </c>
      <c r="B61" s="106"/>
      <c r="C61" s="107">
        <v>136064536</v>
      </c>
      <c r="D61" s="108">
        <v>129324839</v>
      </c>
      <c r="E61" s="109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105" t="s">
        <v>112</v>
      </c>
      <c r="B64" s="106"/>
      <c r="C64" s="107">
        <v>129523465</v>
      </c>
      <c r="D64" s="108">
        <v>119391377</v>
      </c>
      <c r="E64" s="109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105" t="s">
        <v>105</v>
      </c>
      <c r="E13" s="17" t="s">
        <v>40</v>
      </c>
      <c r="F13" s="105" t="s">
        <v>105</v>
      </c>
      <c r="G13" s="17" t="s">
        <v>40</v>
      </c>
      <c r="H13" s="105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ventas ticket promedio</vt:lpstr>
      <vt:lpstr>METODOS USAQUEN</vt:lpstr>
      <vt:lpstr>rentabilidad exportaciones</vt:lpstr>
      <vt:lpstr>rentabilidad exportaciones mes</vt:lpstr>
      <vt:lpstr>rentabilidad exportaciones acum</vt:lpstr>
      <vt:lpstr>financiera mes</vt:lpstr>
      <vt:lpstr>financiera acum</vt:lpstr>
      <vt:lpstr>financiera</vt:lpstr>
      <vt:lpstr>rentabilidad comercial</vt:lpstr>
      <vt:lpstr>mercadeo2</vt:lpstr>
      <vt:lpstr>mercadeo</vt:lpstr>
      <vt:lpstr>COMERCIAL</vt:lpstr>
      <vt:lpstr>Comercial1</vt:lpstr>
      <vt:lpstr>Comercial2</vt:lpstr>
      <vt:lpstr>CARTERA</vt:lpstr>
      <vt:lpstr>Cartera1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2025-05-26T19:00:30Z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